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0" yWindow="0" windowWidth="15390" windowHeight="7455" firstSheet="2" activeTab="2"/>
  </bookViews>
  <sheets>
    <sheet name="BM 21 - PAV" sheetId="1" state="hidden" r:id="rId1"/>
    <sheet name="CRONO TEC (2)" sheetId="17" state="hidden" r:id="rId2"/>
    <sheet name="CRONO TEC" sheetId="16" r:id="rId3"/>
  </sheets>
  <definedNames>
    <definedName name="_xlnm.Print_Area" localSheetId="0">'BM 21 - PAV'!$A$1:$AY$1101</definedName>
    <definedName name="_xlnm.Print_Area" localSheetId="2">'CRONO TEC'!$A$1:$N$66</definedName>
    <definedName name="_xlnm.Print_Area" localSheetId="1">'CRONO TEC (2)'!$A$1:$H$63</definedName>
    <definedName name="_xlnm.Print_Titles" localSheetId="2">'CRONO TEC'!$1:$13</definedName>
    <definedName name="_xlnm.Print_Titles" localSheetId="1">'CRONO TEC (2)'!$1:$12</definedName>
  </definedNames>
  <calcPr calcId="125725"/>
</workbook>
</file>

<file path=xl/calcChain.xml><?xml version="1.0" encoding="utf-8"?>
<calcChain xmlns="http://schemas.openxmlformats.org/spreadsheetml/2006/main">
  <c r="C60" i="16"/>
  <c r="D14" s="1"/>
  <c r="E21"/>
  <c r="F60"/>
  <c r="F61" s="1"/>
  <c r="E57"/>
  <c r="E54"/>
  <c r="E51"/>
  <c r="E48"/>
  <c r="E45"/>
  <c r="E42"/>
  <c r="E39"/>
  <c r="E36"/>
  <c r="E33"/>
  <c r="E30"/>
  <c r="E27"/>
  <c r="E24"/>
  <c r="E15"/>
  <c r="N17"/>
  <c r="N29"/>
  <c r="N23"/>
  <c r="C59" i="17"/>
  <c r="H55"/>
  <c r="E56"/>
  <c r="H52"/>
  <c r="E53"/>
  <c r="H49"/>
  <c r="E50"/>
  <c r="E47"/>
  <c r="E44"/>
  <c r="H40"/>
  <c r="E41"/>
  <c r="E38"/>
  <c r="H37"/>
  <c r="E35"/>
  <c r="E32"/>
  <c r="H31"/>
  <c r="H28"/>
  <c r="E29"/>
  <c r="E26"/>
  <c r="E23"/>
  <c r="H19"/>
  <c r="E20"/>
  <c r="H16"/>
  <c r="E17"/>
  <c r="E14"/>
  <c r="AM1067" i="1"/>
  <c r="AI832"/>
  <c r="AI833"/>
  <c r="AI834"/>
  <c r="AI835"/>
  <c r="AI836"/>
  <c r="AI837"/>
  <c r="AI838"/>
  <c r="AI839"/>
  <c r="AI840"/>
  <c r="AI841"/>
  <c r="AI842"/>
  <c r="AI843"/>
  <c r="AI844"/>
  <c r="AI845"/>
  <c r="AI846"/>
  <c r="AI847"/>
  <c r="AI848"/>
  <c r="AI849"/>
  <c r="AI431"/>
  <c r="AM431"/>
  <c r="AM432"/>
  <c r="AM433"/>
  <c r="AT433" s="1"/>
  <c r="AY433" s="1"/>
  <c r="AM434"/>
  <c r="AM435"/>
  <c r="AM436"/>
  <c r="AM437"/>
  <c r="AM438"/>
  <c r="AM439"/>
  <c r="AM440"/>
  <c r="AM441"/>
  <c r="AM442"/>
  <c r="AM443"/>
  <c r="AM444"/>
  <c r="AM445"/>
  <c r="AM446"/>
  <c r="AM447"/>
  <c r="AM448"/>
  <c r="AM449"/>
  <c r="AM450"/>
  <c r="AM451"/>
  <c r="AM452"/>
  <c r="AM453"/>
  <c r="AM454"/>
  <c r="AM455"/>
  <c r="AM456"/>
  <c r="AM457"/>
  <c r="AM458"/>
  <c r="AM459"/>
  <c r="AM460"/>
  <c r="AM461"/>
  <c r="AM462"/>
  <c r="AM463"/>
  <c r="AM464"/>
  <c r="AM465"/>
  <c r="AM466"/>
  <c r="AM467"/>
  <c r="AM468"/>
  <c r="AM469"/>
  <c r="AM470"/>
  <c r="AM471"/>
  <c r="AM472"/>
  <c r="AM473"/>
  <c r="AM474"/>
  <c r="AM475"/>
  <c r="AM476"/>
  <c r="AM477"/>
  <c r="AM478"/>
  <c r="AM479"/>
  <c r="AM480"/>
  <c r="AM481"/>
  <c r="AM482"/>
  <c r="AM483"/>
  <c r="AM484"/>
  <c r="AM485"/>
  <c r="AT485" s="1"/>
  <c r="AY485" s="1"/>
  <c r="AM486"/>
  <c r="AM487"/>
  <c r="AM488"/>
  <c r="AM489"/>
  <c r="AM490"/>
  <c r="AM491"/>
  <c r="AM492"/>
  <c r="AM493"/>
  <c r="AM494"/>
  <c r="AM495"/>
  <c r="AM496"/>
  <c r="AM497"/>
  <c r="AT497" s="1"/>
  <c r="AM498"/>
  <c r="AM499"/>
  <c r="AM500"/>
  <c r="AM501"/>
  <c r="AT501" s="1"/>
  <c r="AY501" s="1"/>
  <c r="AM502"/>
  <c r="AM503"/>
  <c r="AM504"/>
  <c r="AM505"/>
  <c r="AM506"/>
  <c r="AM507"/>
  <c r="AM508"/>
  <c r="AM509"/>
  <c r="AM510"/>
  <c r="AM511"/>
  <c r="AM512"/>
  <c r="AM513"/>
  <c r="AM514"/>
  <c r="AM515"/>
  <c r="AM516"/>
  <c r="AM517"/>
  <c r="AT517" s="1"/>
  <c r="AM518"/>
  <c r="AM519"/>
  <c r="AM520"/>
  <c r="AM521"/>
  <c r="AT521" s="1"/>
  <c r="AM849"/>
  <c r="AM848"/>
  <c r="AM847"/>
  <c r="AM846"/>
  <c r="AM845"/>
  <c r="AM545"/>
  <c r="AM523"/>
  <c r="AM522"/>
  <c r="AM1070"/>
  <c r="AM1069"/>
  <c r="AM1068"/>
  <c r="AM1066"/>
  <c r="AM1065"/>
  <c r="AM1064"/>
  <c r="AM1063"/>
  <c r="AM1062"/>
  <c r="AM1061"/>
  <c r="AM1060"/>
  <c r="AT1060" s="1"/>
  <c r="AM1059"/>
  <c r="AM1058"/>
  <c r="AT1058" s="1"/>
  <c r="AM1057"/>
  <c r="AM1056"/>
  <c r="AM1055"/>
  <c r="AT1055" s="1"/>
  <c r="AM1054"/>
  <c r="AT1054" s="1"/>
  <c r="AM1053"/>
  <c r="AM1052"/>
  <c r="AM1051"/>
  <c r="AT1051" s="1"/>
  <c r="AM1050"/>
  <c r="AM1049"/>
  <c r="AM1048"/>
  <c r="AM1047"/>
  <c r="AM1046"/>
  <c r="AM1045"/>
  <c r="AM1044"/>
  <c r="AM1043"/>
  <c r="AM1042"/>
  <c r="AM1041"/>
  <c r="AM1040"/>
  <c r="AM1039"/>
  <c r="AM1038"/>
  <c r="AM1037"/>
  <c r="AM1036"/>
  <c r="AM1035"/>
  <c r="AM1034"/>
  <c r="AM1033"/>
  <c r="AT1033" s="1"/>
  <c r="AY1033" s="1"/>
  <c r="AM1032"/>
  <c r="AM1031"/>
  <c r="AM1030"/>
  <c r="AT1030" s="1"/>
  <c r="AM1029"/>
  <c r="AT1029" s="1"/>
  <c r="AM1028"/>
  <c r="AM1027"/>
  <c r="AM1026"/>
  <c r="AT1026" s="1"/>
  <c r="AM1025"/>
  <c r="AM1024"/>
  <c r="AT1024" s="1"/>
  <c r="AY1024" s="1"/>
  <c r="AM1023"/>
  <c r="AT1023" s="1"/>
  <c r="AM1022"/>
  <c r="AT1022" s="1"/>
  <c r="AM1021"/>
  <c r="AM1020"/>
  <c r="AM1019"/>
  <c r="AM1018"/>
  <c r="AT1018" s="1"/>
  <c r="AM1017"/>
  <c r="AM1016"/>
  <c r="AT1016" s="1"/>
  <c r="AM1015"/>
  <c r="AT1015" s="1"/>
  <c r="AM1014"/>
  <c r="AM1013"/>
  <c r="AT1013" s="1"/>
  <c r="AM1012"/>
  <c r="AM1011"/>
  <c r="AM1010"/>
  <c r="AM1009"/>
  <c r="AT1009" s="1"/>
  <c r="AM1008"/>
  <c r="AM1007"/>
  <c r="AM1006"/>
  <c r="AT1006" s="1"/>
  <c r="AM1005"/>
  <c r="AM1004"/>
  <c r="AM1003"/>
  <c r="AT1003" s="1"/>
  <c r="AM1002"/>
  <c r="AM1001"/>
  <c r="AM1000"/>
  <c r="AT1000" s="1"/>
  <c r="AM999"/>
  <c r="AM998"/>
  <c r="AM997"/>
  <c r="AT997" s="1"/>
  <c r="AM996"/>
  <c r="AM995"/>
  <c r="AM994"/>
  <c r="AM993"/>
  <c r="AM992"/>
  <c r="AM991"/>
  <c r="AM990"/>
  <c r="AT990" s="1"/>
  <c r="AM989"/>
  <c r="AM988"/>
  <c r="AM987"/>
  <c r="AM986"/>
  <c r="AI1089"/>
  <c r="AI1088"/>
  <c r="AI1087"/>
  <c r="AI1086"/>
  <c r="AX1086"/>
  <c r="AI1085"/>
  <c r="AI1084"/>
  <c r="AI1083"/>
  <c r="AI1082"/>
  <c r="AX1082"/>
  <c r="AI1081"/>
  <c r="AI1080"/>
  <c r="AI1079"/>
  <c r="AI1078"/>
  <c r="AX1078" s="1"/>
  <c r="AI1077"/>
  <c r="AI1076"/>
  <c r="AI1075"/>
  <c r="AI1071"/>
  <c r="AX1071" s="1"/>
  <c r="AI1070"/>
  <c r="AI1069"/>
  <c r="AI1068"/>
  <c r="AI1067"/>
  <c r="AX1067"/>
  <c r="AI1066"/>
  <c r="AI1065"/>
  <c r="AI1064"/>
  <c r="AI1063"/>
  <c r="AX1063"/>
  <c r="AI1062"/>
  <c r="AI1061"/>
  <c r="AI1060"/>
  <c r="AI1059"/>
  <c r="AX1059" s="1"/>
  <c r="AI1058"/>
  <c r="AI1057"/>
  <c r="AI1056"/>
  <c r="AI1055"/>
  <c r="AX1055" s="1"/>
  <c r="AI1054"/>
  <c r="AI1053"/>
  <c r="AI1052"/>
  <c r="AI1051"/>
  <c r="AX1051"/>
  <c r="AI1050"/>
  <c r="AI1049"/>
  <c r="AI1048"/>
  <c r="AI1047"/>
  <c r="AX1047"/>
  <c r="AI1046"/>
  <c r="AI1045"/>
  <c r="AI1044"/>
  <c r="AI1043"/>
  <c r="AX1043"/>
  <c r="AI1042"/>
  <c r="AI1041"/>
  <c r="AI1040"/>
  <c r="AI1039"/>
  <c r="AX1039" s="1"/>
  <c r="AI1038"/>
  <c r="AI1037"/>
  <c r="AI1036"/>
  <c r="AI1035"/>
  <c r="AX1035" s="1"/>
  <c r="AI1034"/>
  <c r="AI1033"/>
  <c r="AI1032"/>
  <c r="AI1031"/>
  <c r="AX1031"/>
  <c r="AI1030"/>
  <c r="AI1029"/>
  <c r="AI1028"/>
  <c r="AI1027"/>
  <c r="AX1027"/>
  <c r="AI1026"/>
  <c r="AI1025"/>
  <c r="AI1024"/>
  <c r="AI1023"/>
  <c r="AX1023" s="1"/>
  <c r="AI1022"/>
  <c r="AI1021"/>
  <c r="AI1020"/>
  <c r="AI1019"/>
  <c r="AX1019" s="1"/>
  <c r="AI1018"/>
  <c r="AI1017"/>
  <c r="AI1016"/>
  <c r="AI1015"/>
  <c r="AX1015"/>
  <c r="AI1014"/>
  <c r="AI1013"/>
  <c r="AI1012"/>
  <c r="AI1011"/>
  <c r="AX1011"/>
  <c r="AI1010"/>
  <c r="AI1009"/>
  <c r="AI1008"/>
  <c r="AI1007"/>
  <c r="AX1007" s="1"/>
  <c r="AI1006"/>
  <c r="AI1005"/>
  <c r="AI1004"/>
  <c r="AI1003"/>
  <c r="AX1003" s="1"/>
  <c r="AI1002"/>
  <c r="AI1001"/>
  <c r="AI1000"/>
  <c r="AI999"/>
  <c r="AX999"/>
  <c r="AI998"/>
  <c r="AI997"/>
  <c r="AI996"/>
  <c r="AI995"/>
  <c r="AX995"/>
  <c r="AI994"/>
  <c r="AI993"/>
  <c r="AI992"/>
  <c r="AI991"/>
  <c r="AX991" s="1"/>
  <c r="AI990"/>
  <c r="AI989"/>
  <c r="AI988"/>
  <c r="AI987"/>
  <c r="AX987" s="1"/>
  <c r="AI986"/>
  <c r="AI982"/>
  <c r="AI981"/>
  <c r="AI980"/>
  <c r="AX980"/>
  <c r="AI979"/>
  <c r="AI978"/>
  <c r="AI977"/>
  <c r="AI976"/>
  <c r="AX976"/>
  <c r="AI975"/>
  <c r="AI974"/>
  <c r="AI973"/>
  <c r="AI972"/>
  <c r="AX972"/>
  <c r="AI971"/>
  <c r="AI970"/>
  <c r="AI969"/>
  <c r="AI968"/>
  <c r="AX968" s="1"/>
  <c r="AI967"/>
  <c r="AI966"/>
  <c r="AI965"/>
  <c r="AI964"/>
  <c r="AX964"/>
  <c r="AI963"/>
  <c r="AI962"/>
  <c r="AI961"/>
  <c r="AI960"/>
  <c r="AX960" s="1"/>
  <c r="AI959"/>
  <c r="AI958"/>
  <c r="AI957"/>
  <c r="AI956"/>
  <c r="AX956" s="1"/>
  <c r="AI955"/>
  <c r="AI954"/>
  <c r="AI953"/>
  <c r="AI952"/>
  <c r="AX952" s="1"/>
  <c r="AI951"/>
  <c r="AI950"/>
  <c r="AI949"/>
  <c r="AI948"/>
  <c r="AX948" s="1"/>
  <c r="AI947"/>
  <c r="AI946"/>
  <c r="AI945"/>
  <c r="AI944"/>
  <c r="AX944" s="1"/>
  <c r="AI943"/>
  <c r="AI942"/>
  <c r="AI941"/>
  <c r="AI940"/>
  <c r="AX940" s="1"/>
  <c r="AI939"/>
  <c r="AI938"/>
  <c r="AI937"/>
  <c r="AI936"/>
  <c r="AX936"/>
  <c r="AI935"/>
  <c r="AI934"/>
  <c r="AI933"/>
  <c r="AI932"/>
  <c r="AX932"/>
  <c r="AI931"/>
  <c r="AI930"/>
  <c r="AI927"/>
  <c r="AI926"/>
  <c r="AX926"/>
  <c r="AI925"/>
  <c r="AI924"/>
  <c r="AI923"/>
  <c r="AI922"/>
  <c r="AX922" s="1"/>
  <c r="AI921"/>
  <c r="AI920"/>
  <c r="AI919"/>
  <c r="AI918"/>
  <c r="AX918"/>
  <c r="AI917"/>
  <c r="AI916"/>
  <c r="AI915"/>
  <c r="AI914"/>
  <c r="AX914" s="1"/>
  <c r="AI913"/>
  <c r="AI912"/>
  <c r="AI911"/>
  <c r="AI910"/>
  <c r="AX910" s="1"/>
  <c r="AI909"/>
  <c r="AI908"/>
  <c r="AI907"/>
  <c r="AI906"/>
  <c r="AX906"/>
  <c r="AI905"/>
  <c r="AI904"/>
  <c r="AI903"/>
  <c r="AI902"/>
  <c r="AX902"/>
  <c r="AI901"/>
  <c r="AI900"/>
  <c r="AI899"/>
  <c r="AI898"/>
  <c r="AX898" s="1"/>
  <c r="AI897"/>
  <c r="AI896"/>
  <c r="AI895"/>
  <c r="AI894"/>
  <c r="AX894"/>
  <c r="AI893"/>
  <c r="AI892"/>
  <c r="AI891"/>
  <c r="AI890"/>
  <c r="AX890"/>
  <c r="AI889"/>
  <c r="AI888"/>
  <c r="AI887"/>
  <c r="AI886"/>
  <c r="AX886"/>
  <c r="AI885"/>
  <c r="AI884"/>
  <c r="AI883"/>
  <c r="AI882"/>
  <c r="AX882" s="1"/>
  <c r="AI881"/>
  <c r="AI880"/>
  <c r="AI879"/>
  <c r="AI878"/>
  <c r="AX878"/>
  <c r="AI877"/>
  <c r="AI876"/>
  <c r="AI875"/>
  <c r="AI874"/>
  <c r="AX874"/>
  <c r="AI873"/>
  <c r="AI869"/>
  <c r="AI868"/>
  <c r="AI867"/>
  <c r="AX867"/>
  <c r="AI866"/>
  <c r="AI865"/>
  <c r="AI864"/>
  <c r="AI863"/>
  <c r="AX863" s="1"/>
  <c r="AI862"/>
  <c r="AI861"/>
  <c r="AI860"/>
  <c r="AI859"/>
  <c r="AX859" s="1"/>
  <c r="AI858"/>
  <c r="AI857"/>
  <c r="AI856"/>
  <c r="AI855"/>
  <c r="AX855"/>
  <c r="AI854"/>
  <c r="AI853"/>
  <c r="AI852"/>
  <c r="AI828"/>
  <c r="AI827"/>
  <c r="AI826"/>
  <c r="AI825"/>
  <c r="AI824"/>
  <c r="AI823"/>
  <c r="AI822"/>
  <c r="AI821"/>
  <c r="AI820"/>
  <c r="AI819"/>
  <c r="AI818"/>
  <c r="AI817"/>
  <c r="AI816"/>
  <c r="AI815"/>
  <c r="AI814"/>
  <c r="AI813"/>
  <c r="AI812"/>
  <c r="AI811"/>
  <c r="AI810"/>
  <c r="AI809"/>
  <c r="AI808"/>
  <c r="AI807"/>
  <c r="AI806"/>
  <c r="AI805"/>
  <c r="AI804"/>
  <c r="AI803"/>
  <c r="AI802"/>
  <c r="AI801"/>
  <c r="AI800"/>
  <c r="AI799"/>
  <c r="AI798"/>
  <c r="AI797"/>
  <c r="AI796"/>
  <c r="AI795"/>
  <c r="AI794"/>
  <c r="AI793"/>
  <c r="AI792"/>
  <c r="AI791"/>
  <c r="AI790"/>
  <c r="AI789"/>
  <c r="AI786"/>
  <c r="AI785"/>
  <c r="AI784"/>
  <c r="AI783"/>
  <c r="AI782"/>
  <c r="AI781"/>
  <c r="AI780"/>
  <c r="AI779"/>
  <c r="AI778"/>
  <c r="AI777"/>
  <c r="AI776"/>
  <c r="AI775"/>
  <c r="AI774"/>
  <c r="AI773"/>
  <c r="AI772"/>
  <c r="AI771"/>
  <c r="AI770"/>
  <c r="AI769"/>
  <c r="AI768"/>
  <c r="AI767"/>
  <c r="AI766"/>
  <c r="AI765"/>
  <c r="AI764"/>
  <c r="AI763"/>
  <c r="AI762"/>
  <c r="AI761"/>
  <c r="AI760"/>
  <c r="AI759"/>
  <c r="AI758"/>
  <c r="AI757"/>
  <c r="AI756"/>
  <c r="AI755"/>
  <c r="AI754"/>
  <c r="AI753"/>
  <c r="AI752"/>
  <c r="AI751"/>
  <c r="AI750"/>
  <c r="AI749"/>
  <c r="AI748"/>
  <c r="AI747"/>
  <c r="AI746"/>
  <c r="AI745"/>
  <c r="AI741"/>
  <c r="AI739"/>
  <c r="AI737"/>
  <c r="AI736"/>
  <c r="AI733"/>
  <c r="AI732"/>
  <c r="AI731"/>
  <c r="AX731"/>
  <c r="AI726"/>
  <c r="AI725"/>
  <c r="AI724"/>
  <c r="AI723"/>
  <c r="AX723"/>
  <c r="AI722"/>
  <c r="AI721"/>
  <c r="AI720"/>
  <c r="AI719"/>
  <c r="AX719"/>
  <c r="AI718"/>
  <c r="AI717"/>
  <c r="AM714"/>
  <c r="AM713"/>
  <c r="AT713" s="1"/>
  <c r="AM712"/>
  <c r="AM711"/>
  <c r="AM710"/>
  <c r="AT710" s="1"/>
  <c r="AM709"/>
  <c r="AM708"/>
  <c r="AM707"/>
  <c r="AM706"/>
  <c r="AT706" s="1"/>
  <c r="AM705"/>
  <c r="AM704"/>
  <c r="AM703"/>
  <c r="AM702"/>
  <c r="AM701"/>
  <c r="AT701" s="1"/>
  <c r="AM700"/>
  <c r="AM699"/>
  <c r="AM698"/>
  <c r="AT698" s="1"/>
  <c r="AM697"/>
  <c r="AM696"/>
  <c r="AM695"/>
  <c r="AM694"/>
  <c r="AT694" s="1"/>
  <c r="AM693"/>
  <c r="AM692"/>
  <c r="AM691"/>
  <c r="AT691" s="1"/>
  <c r="AM690"/>
  <c r="AT690" s="1"/>
  <c r="AM689"/>
  <c r="AM688"/>
  <c r="AT688" s="1"/>
  <c r="AM687"/>
  <c r="AM686"/>
  <c r="AM685"/>
  <c r="AM684"/>
  <c r="AM683"/>
  <c r="AM682"/>
  <c r="AM681"/>
  <c r="AM680"/>
  <c r="AM679"/>
  <c r="AM678"/>
  <c r="AM677"/>
  <c r="AM676"/>
  <c r="AM675"/>
  <c r="AM674"/>
  <c r="AM673"/>
  <c r="AM672"/>
  <c r="AM671"/>
  <c r="AM670"/>
  <c r="AT670" s="1"/>
  <c r="AM669"/>
  <c r="AM668"/>
  <c r="AM667"/>
  <c r="AM666"/>
  <c r="AM665"/>
  <c r="AM664"/>
  <c r="AM663"/>
  <c r="AM662"/>
  <c r="AM659"/>
  <c r="AM657"/>
  <c r="AM656"/>
  <c r="AM655"/>
  <c r="AM654"/>
  <c r="AM653" s="1"/>
  <c r="AM652" s="1"/>
  <c r="AM649"/>
  <c r="AM648"/>
  <c r="AM647"/>
  <c r="AM646"/>
  <c r="AM645"/>
  <c r="AM644"/>
  <c r="AM643"/>
  <c r="AM642"/>
  <c r="AM641"/>
  <c r="AM640"/>
  <c r="AM639"/>
  <c r="AM638"/>
  <c r="AM637"/>
  <c r="AM634"/>
  <c r="AM631"/>
  <c r="AM630"/>
  <c r="AM629"/>
  <c r="AM628"/>
  <c r="AM627"/>
  <c r="AM626"/>
  <c r="AM625"/>
  <c r="AM624"/>
  <c r="AM623"/>
  <c r="AM622"/>
  <c r="AM621"/>
  <c r="AM620"/>
  <c r="AM619"/>
  <c r="AM618"/>
  <c r="AM617"/>
  <c r="AM616"/>
  <c r="AM613"/>
  <c r="AM612"/>
  <c r="AM611"/>
  <c r="AT611" s="1"/>
  <c r="AM610"/>
  <c r="AM609"/>
  <c r="AM608"/>
  <c r="AM607"/>
  <c r="AM606"/>
  <c r="AM605"/>
  <c r="AM604"/>
  <c r="AM603"/>
  <c r="AM602"/>
  <c r="AM601"/>
  <c r="AT601" s="1"/>
  <c r="AM600"/>
  <c r="AM599"/>
  <c r="AM598"/>
  <c r="AM597"/>
  <c r="AM596"/>
  <c r="AM595"/>
  <c r="AM594"/>
  <c r="AM593"/>
  <c r="AM592"/>
  <c r="AM591"/>
  <c r="AM590"/>
  <c r="AM589"/>
  <c r="AM588"/>
  <c r="AM587"/>
  <c r="AM586"/>
  <c r="AM585"/>
  <c r="AM584"/>
  <c r="AM583"/>
  <c r="AM582"/>
  <c r="AM581"/>
  <c r="AM578"/>
  <c r="AM577"/>
  <c r="AM576"/>
  <c r="AM575"/>
  <c r="AM574"/>
  <c r="AM573"/>
  <c r="AM572"/>
  <c r="AM571"/>
  <c r="AM570"/>
  <c r="AM569"/>
  <c r="AM568"/>
  <c r="AM567"/>
  <c r="AM566"/>
  <c r="AM565"/>
  <c r="AM564"/>
  <c r="AM563"/>
  <c r="AT563" s="1"/>
  <c r="AM562"/>
  <c r="AM561"/>
  <c r="AM560"/>
  <c r="AM559"/>
  <c r="AT559" s="1"/>
  <c r="AM558"/>
  <c r="AM557"/>
  <c r="AM556"/>
  <c r="AM555"/>
  <c r="AM554"/>
  <c r="AM553"/>
  <c r="AM552"/>
  <c r="AM551"/>
  <c r="AM550"/>
  <c r="AM549"/>
  <c r="AT549" s="1"/>
  <c r="AM548"/>
  <c r="AM541"/>
  <c r="AM540"/>
  <c r="AM539"/>
  <c r="AT539" s="1"/>
  <c r="AM538"/>
  <c r="AM537"/>
  <c r="AM536"/>
  <c r="AM535"/>
  <c r="AT535" s="1"/>
  <c r="AM534"/>
  <c r="AM533"/>
  <c r="AM532"/>
  <c r="AM531"/>
  <c r="AT531" s="1"/>
  <c r="AM530"/>
  <c r="AM529"/>
  <c r="AM528"/>
  <c r="AM527"/>
  <c r="AM1087"/>
  <c r="AP1087"/>
  <c r="AT1087"/>
  <c r="AM1088"/>
  <c r="AM1086"/>
  <c r="AM1085"/>
  <c r="AM1084"/>
  <c r="AM633"/>
  <c r="AM1075"/>
  <c r="AM1076"/>
  <c r="AM1077"/>
  <c r="AM1078"/>
  <c r="AM1079"/>
  <c r="AM1080"/>
  <c r="AM1081"/>
  <c r="AM1082"/>
  <c r="AM1083"/>
  <c r="AM832"/>
  <c r="AM834"/>
  <c r="AM835"/>
  <c r="AM836"/>
  <c r="AM838"/>
  <c r="AM839"/>
  <c r="AM840"/>
  <c r="AM841"/>
  <c r="AM842"/>
  <c r="AM843"/>
  <c r="AM844"/>
  <c r="AT844" s="1"/>
  <c r="AP1067"/>
  <c r="AP18"/>
  <c r="AP19"/>
  <c r="AP20"/>
  <c r="AM14"/>
  <c r="W14"/>
  <c r="AI714"/>
  <c r="AI713"/>
  <c r="AI712"/>
  <c r="AI711"/>
  <c r="AI710"/>
  <c r="AI709"/>
  <c r="AI708"/>
  <c r="AI707"/>
  <c r="AI706"/>
  <c r="AI705"/>
  <c r="AI704"/>
  <c r="AI703"/>
  <c r="AI702"/>
  <c r="AI701"/>
  <c r="AI700"/>
  <c r="AI699"/>
  <c r="AI698"/>
  <c r="AI697"/>
  <c r="AI696"/>
  <c r="AI695"/>
  <c r="AI694"/>
  <c r="AI693"/>
  <c r="AI692"/>
  <c r="AI691"/>
  <c r="AI690"/>
  <c r="AI689"/>
  <c r="AI688"/>
  <c r="AI687"/>
  <c r="AI686"/>
  <c r="AI685"/>
  <c r="AI684"/>
  <c r="AI683"/>
  <c r="AI682"/>
  <c r="AI681"/>
  <c r="AI680"/>
  <c r="AI679"/>
  <c r="AI678"/>
  <c r="AI677"/>
  <c r="AI676"/>
  <c r="AI675"/>
  <c r="AI674"/>
  <c r="AI673"/>
  <c r="AI672"/>
  <c r="AI671"/>
  <c r="AI670"/>
  <c r="AI669"/>
  <c r="AI668"/>
  <c r="AI667"/>
  <c r="AI666"/>
  <c r="AI665"/>
  <c r="AI664"/>
  <c r="AI663"/>
  <c r="AI662"/>
  <c r="AI659"/>
  <c r="AI656"/>
  <c r="AI655"/>
  <c r="AI654"/>
  <c r="AI649"/>
  <c r="AI648"/>
  <c r="AI647"/>
  <c r="AI646"/>
  <c r="AI645"/>
  <c r="AI644"/>
  <c r="AI643"/>
  <c r="AI642"/>
  <c r="AI641"/>
  <c r="AI640"/>
  <c r="AI639"/>
  <c r="AI638"/>
  <c r="AI637"/>
  <c r="AX637"/>
  <c r="AI634"/>
  <c r="AI631"/>
  <c r="AI630"/>
  <c r="AI629"/>
  <c r="AI628"/>
  <c r="AI627"/>
  <c r="AI626"/>
  <c r="AI625"/>
  <c r="AI624"/>
  <c r="AI623"/>
  <c r="AI622"/>
  <c r="AI621"/>
  <c r="AI620"/>
  <c r="AI619"/>
  <c r="AI618"/>
  <c r="AI617"/>
  <c r="AI616"/>
  <c r="AI613"/>
  <c r="AI612"/>
  <c r="AI611"/>
  <c r="AI610"/>
  <c r="AI609"/>
  <c r="AI608"/>
  <c r="AI607"/>
  <c r="AI606"/>
  <c r="AI605"/>
  <c r="AI604"/>
  <c r="AI603"/>
  <c r="AI602"/>
  <c r="AI601"/>
  <c r="AI600"/>
  <c r="AI599"/>
  <c r="AI598"/>
  <c r="AI597"/>
  <c r="AI596"/>
  <c r="AI595"/>
  <c r="AI594"/>
  <c r="AI593"/>
  <c r="AI592"/>
  <c r="AI591"/>
  <c r="AI590"/>
  <c r="AI589"/>
  <c r="AI588"/>
  <c r="AI587"/>
  <c r="AI586"/>
  <c r="AI585"/>
  <c r="AI584"/>
  <c r="AI583"/>
  <c r="AI582"/>
  <c r="AI581"/>
  <c r="AI578"/>
  <c r="AI577"/>
  <c r="AI576"/>
  <c r="AI575"/>
  <c r="AI574"/>
  <c r="AI573"/>
  <c r="AI572"/>
  <c r="AI571"/>
  <c r="AI570"/>
  <c r="AI569"/>
  <c r="AI568"/>
  <c r="AI567"/>
  <c r="AI566"/>
  <c r="AI565"/>
  <c r="AI564"/>
  <c r="AI563"/>
  <c r="AI562"/>
  <c r="AI561"/>
  <c r="AI560"/>
  <c r="AI559"/>
  <c r="AI558"/>
  <c r="AI557"/>
  <c r="AI556"/>
  <c r="AI555"/>
  <c r="AI554"/>
  <c r="AI553"/>
  <c r="AI552"/>
  <c r="AI551"/>
  <c r="AI550"/>
  <c r="AI549"/>
  <c r="AI548"/>
  <c r="AI545"/>
  <c r="AI541"/>
  <c r="AI540"/>
  <c r="AI539"/>
  <c r="AI538"/>
  <c r="AI537"/>
  <c r="AI536"/>
  <c r="AI535"/>
  <c r="AI534"/>
  <c r="AI533"/>
  <c r="AI532"/>
  <c r="AI531"/>
  <c r="AI530"/>
  <c r="AI529"/>
  <c r="AI528"/>
  <c r="AI527"/>
  <c r="AI523"/>
  <c r="AI522"/>
  <c r="AI521"/>
  <c r="AI520"/>
  <c r="AI519"/>
  <c r="AI518"/>
  <c r="AI517"/>
  <c r="AI516"/>
  <c r="AI515"/>
  <c r="AI514"/>
  <c r="AI513"/>
  <c r="AI512"/>
  <c r="AI511"/>
  <c r="AI510"/>
  <c r="AI509"/>
  <c r="AI508"/>
  <c r="AI507"/>
  <c r="AI506"/>
  <c r="AI505"/>
  <c r="AI504"/>
  <c r="AI503"/>
  <c r="AI502"/>
  <c r="AI501"/>
  <c r="AI500"/>
  <c r="AI499"/>
  <c r="AI498"/>
  <c r="AI497"/>
  <c r="AI496"/>
  <c r="AI495"/>
  <c r="AI494"/>
  <c r="AI493"/>
  <c r="AI492"/>
  <c r="AI491"/>
  <c r="AI490"/>
  <c r="AI489"/>
  <c r="AI488"/>
  <c r="AI487"/>
  <c r="AI486"/>
  <c r="AI485"/>
  <c r="AI484"/>
  <c r="AI483"/>
  <c r="AI482"/>
  <c r="AI481"/>
  <c r="AI480"/>
  <c r="AI479"/>
  <c r="AI478"/>
  <c r="AI477"/>
  <c r="AI476"/>
  <c r="AI475"/>
  <c r="AI474"/>
  <c r="AI473"/>
  <c r="AI472"/>
  <c r="AI471"/>
  <c r="AI470"/>
  <c r="AI469"/>
  <c r="AI468"/>
  <c r="AI467"/>
  <c r="AI466"/>
  <c r="AI465"/>
  <c r="AI464"/>
  <c r="AI463"/>
  <c r="AI462"/>
  <c r="AI461"/>
  <c r="AI460"/>
  <c r="AI459"/>
  <c r="AI458"/>
  <c r="AI457"/>
  <c r="AI456"/>
  <c r="AI455"/>
  <c r="AI454"/>
  <c r="AI453"/>
  <c r="AI452"/>
  <c r="AI451"/>
  <c r="AI450"/>
  <c r="AI449"/>
  <c r="AI448"/>
  <c r="AI447"/>
  <c r="AI446"/>
  <c r="AI445"/>
  <c r="AI444"/>
  <c r="AI443"/>
  <c r="AI442"/>
  <c r="AI441"/>
  <c r="AI440"/>
  <c r="AI439"/>
  <c r="AI438"/>
  <c r="AI437"/>
  <c r="AI436"/>
  <c r="AI435"/>
  <c r="AI434"/>
  <c r="AI433"/>
  <c r="AI432"/>
  <c r="AI427"/>
  <c r="AI426"/>
  <c r="AI425"/>
  <c r="AI424"/>
  <c r="AI423"/>
  <c r="AI422"/>
  <c r="AI421"/>
  <c r="AI420"/>
  <c r="AI419"/>
  <c r="AI418"/>
  <c r="AI417"/>
  <c r="AI416"/>
  <c r="AI415"/>
  <c r="AI414"/>
  <c r="AI413"/>
  <c r="AI412"/>
  <c r="AI411"/>
  <c r="AI410"/>
  <c r="AI409"/>
  <c r="AI408"/>
  <c r="AI407"/>
  <c r="AI406"/>
  <c r="AI405"/>
  <c r="AI404"/>
  <c r="AI403"/>
  <c r="AI402"/>
  <c r="AI401"/>
  <c r="AI400"/>
  <c r="AI397"/>
  <c r="AI396"/>
  <c r="AI395"/>
  <c r="AI394"/>
  <c r="AI393"/>
  <c r="AI392"/>
  <c r="AI391"/>
  <c r="AI390"/>
  <c r="AI389"/>
  <c r="AI388"/>
  <c r="AI387"/>
  <c r="AI386"/>
  <c r="AI385"/>
  <c r="AI384"/>
  <c r="AI383"/>
  <c r="AI382"/>
  <c r="AI381"/>
  <c r="AI380"/>
  <c r="AI379"/>
  <c r="AI378"/>
  <c r="AI377"/>
  <c r="AI376"/>
  <c r="AI375"/>
  <c r="AI374"/>
  <c r="AI373"/>
  <c r="AI372"/>
  <c r="AI371"/>
  <c r="AI370"/>
  <c r="AI366"/>
  <c r="AI365"/>
  <c r="AI364"/>
  <c r="AI363"/>
  <c r="AI362"/>
  <c r="AI361"/>
  <c r="AI360"/>
  <c r="AI359"/>
  <c r="AI358"/>
  <c r="AI357"/>
  <c r="AI356"/>
  <c r="AI355"/>
  <c r="AI354"/>
  <c r="AI353"/>
  <c r="AI352"/>
  <c r="AI351"/>
  <c r="AI350"/>
  <c r="AI349"/>
  <c r="AI348"/>
  <c r="AI347"/>
  <c r="AI346"/>
  <c r="AI345"/>
  <c r="AI344"/>
  <c r="AI343"/>
  <c r="AI342"/>
  <c r="AI341"/>
  <c r="AI340"/>
  <c r="AI339"/>
  <c r="AI338"/>
  <c r="AI337"/>
  <c r="AI336"/>
  <c r="AI335"/>
  <c r="AI334"/>
  <c r="AI333"/>
  <c r="AI332"/>
  <c r="AI331"/>
  <c r="AI330"/>
  <c r="AI329"/>
  <c r="AI328"/>
  <c r="AI327"/>
  <c r="AI326"/>
  <c r="AI325"/>
  <c r="AI324"/>
  <c r="AI323"/>
  <c r="AI322"/>
  <c r="AI321"/>
  <c r="AI320"/>
  <c r="AI319"/>
  <c r="AI318"/>
  <c r="AI317"/>
  <c r="AI316"/>
  <c r="AI315"/>
  <c r="AI314"/>
  <c r="AI313"/>
  <c r="AI312"/>
  <c r="AI311"/>
  <c r="AI310"/>
  <c r="AI309"/>
  <c r="AI308"/>
  <c r="AI307"/>
  <c r="AI306"/>
  <c r="AI305"/>
  <c r="AI304"/>
  <c r="AI303"/>
  <c r="AI302"/>
  <c r="AI301"/>
  <c r="AI300"/>
  <c r="AI297"/>
  <c r="AI296"/>
  <c r="AI295"/>
  <c r="AI294"/>
  <c r="AI293"/>
  <c r="AI292"/>
  <c r="AI291"/>
  <c r="AI290"/>
  <c r="AI289"/>
  <c r="AI288"/>
  <c r="AI287"/>
  <c r="AI286"/>
  <c r="AI285"/>
  <c r="AI284"/>
  <c r="AI283"/>
  <c r="AI282"/>
  <c r="AI281"/>
  <c r="AI280"/>
  <c r="AI279"/>
  <c r="AI278"/>
  <c r="AI277"/>
  <c r="AI276"/>
  <c r="AI275"/>
  <c r="AI274"/>
  <c r="AI273"/>
  <c r="AI272"/>
  <c r="AI271"/>
  <c r="AI270"/>
  <c r="AI269"/>
  <c r="AI268"/>
  <c r="AI267"/>
  <c r="AI266"/>
  <c r="AI265"/>
  <c r="AI264"/>
  <c r="AI263"/>
  <c r="AI262"/>
  <c r="AI261"/>
  <c r="AI260"/>
  <c r="AI259"/>
  <c r="AI258"/>
  <c r="AI257"/>
  <c r="AI256"/>
  <c r="AI255"/>
  <c r="AI254"/>
  <c r="AI253"/>
  <c r="AI252"/>
  <c r="AI251"/>
  <c r="AI250"/>
  <c r="AI249"/>
  <c r="AI248"/>
  <c r="AI247"/>
  <c r="AI246"/>
  <c r="AI245"/>
  <c r="AI244"/>
  <c r="AI243"/>
  <c r="AI242"/>
  <c r="AI241"/>
  <c r="AI240"/>
  <c r="AI239"/>
  <c r="AI238"/>
  <c r="AI237"/>
  <c r="AI236"/>
  <c r="AI235"/>
  <c r="AI234"/>
  <c r="AI233"/>
  <c r="AI232"/>
  <c r="AI231"/>
  <c r="AI230"/>
  <c r="AI229"/>
  <c r="AI228"/>
  <c r="AI224"/>
  <c r="AI223"/>
  <c r="AI222"/>
  <c r="AI221"/>
  <c r="AI220"/>
  <c r="AI219"/>
  <c r="AI218"/>
  <c r="AI217"/>
  <c r="AI216"/>
  <c r="AI215"/>
  <c r="AI214"/>
  <c r="AI213"/>
  <c r="AI212"/>
  <c r="AI211"/>
  <c r="AI210"/>
  <c r="AI209"/>
  <c r="AI208"/>
  <c r="AI207"/>
  <c r="AI206"/>
  <c r="AI205"/>
  <c r="AI204"/>
  <c r="AI203"/>
  <c r="AI202"/>
  <c r="AI201"/>
  <c r="AI200"/>
  <c r="AI199"/>
  <c r="AI198"/>
  <c r="AI197"/>
  <c r="AI196"/>
  <c r="AI195"/>
  <c r="AI194"/>
  <c r="AI193"/>
  <c r="AI192"/>
  <c r="AI191"/>
  <c r="AI190"/>
  <c r="AI189"/>
  <c r="AI188"/>
  <c r="AI187"/>
  <c r="AI186"/>
  <c r="AI185"/>
  <c r="AI184"/>
  <c r="AI183"/>
  <c r="AI182"/>
  <c r="AI181"/>
  <c r="AI180"/>
  <c r="AI179"/>
  <c r="AI178"/>
  <c r="AI177"/>
  <c r="AI176"/>
  <c r="AI175"/>
  <c r="AI174"/>
  <c r="AI173"/>
  <c r="AI172"/>
  <c r="AI168"/>
  <c r="AI167"/>
  <c r="AI166"/>
  <c r="AI165"/>
  <c r="AI164"/>
  <c r="AI163"/>
  <c r="AI162"/>
  <c r="AI161"/>
  <c r="AI160"/>
  <c r="AI159"/>
  <c r="AI158"/>
  <c r="AI157"/>
  <c r="AI156"/>
  <c r="AI155"/>
  <c r="AI154"/>
  <c r="AI153"/>
  <c r="AI152"/>
  <c r="AI151"/>
  <c r="AI148"/>
  <c r="AI147"/>
  <c r="AI146"/>
  <c r="AI145"/>
  <c r="AI144"/>
  <c r="AI143"/>
  <c r="AI142"/>
  <c r="AI141"/>
  <c r="AI140"/>
  <c r="AI139"/>
  <c r="AI138"/>
  <c r="AI137"/>
  <c r="AI136"/>
  <c r="AI135"/>
  <c r="AI134"/>
  <c r="AI133"/>
  <c r="AI132"/>
  <c r="AI131"/>
  <c r="AI127"/>
  <c r="AI126"/>
  <c r="AI125"/>
  <c r="AI124"/>
  <c r="AI123"/>
  <c r="AI122"/>
  <c r="AI121"/>
  <c r="AI120"/>
  <c r="AI119"/>
  <c r="AI118"/>
  <c r="AI117"/>
  <c r="AI116"/>
  <c r="AI115"/>
  <c r="AI114"/>
  <c r="AI113"/>
  <c r="AI112"/>
  <c r="AI111"/>
  <c r="AI110"/>
  <c r="AI109"/>
  <c r="AI108"/>
  <c r="AI107"/>
  <c r="AI106"/>
  <c r="AI105"/>
  <c r="AI104"/>
  <c r="AI103"/>
  <c r="AI102"/>
  <c r="AI101"/>
  <c r="AI100"/>
  <c r="AI99"/>
  <c r="AI98"/>
  <c r="AI97"/>
  <c r="AI96"/>
  <c r="AI95"/>
  <c r="AI94"/>
  <c r="AI93"/>
  <c r="AI92"/>
  <c r="AI91"/>
  <c r="AI90"/>
  <c r="AI89"/>
  <c r="AI88"/>
  <c r="AI87"/>
  <c r="AI86"/>
  <c r="AI83"/>
  <c r="AI82"/>
  <c r="AI81"/>
  <c r="AI80"/>
  <c r="AI79"/>
  <c r="AI78"/>
  <c r="AI77"/>
  <c r="AI76"/>
  <c r="AI75"/>
  <c r="AI74"/>
  <c r="AI73"/>
  <c r="AI72"/>
  <c r="AI71"/>
  <c r="AI70"/>
  <c r="AI69"/>
  <c r="AI68"/>
  <c r="AI67"/>
  <c r="AI66"/>
  <c r="AI65"/>
  <c r="AI64"/>
  <c r="AI63"/>
  <c r="AI62"/>
  <c r="AI61"/>
  <c r="AI60"/>
  <c r="AI59"/>
  <c r="AI58"/>
  <c r="AI57"/>
  <c r="AI56"/>
  <c r="AI55"/>
  <c r="AI54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29"/>
  <c r="AI27"/>
  <c r="AI25"/>
  <c r="AI24"/>
  <c r="AI23"/>
  <c r="AI20"/>
  <c r="AI19"/>
  <c r="AI18"/>
  <c r="AP1088"/>
  <c r="W986"/>
  <c r="W848"/>
  <c r="W1089"/>
  <c r="W1088"/>
  <c r="W1087"/>
  <c r="W1086"/>
  <c r="W1085"/>
  <c r="W1084"/>
  <c r="W1083"/>
  <c r="W1082"/>
  <c r="W1081"/>
  <c r="W1080"/>
  <c r="AY1080" s="1"/>
  <c r="W1079"/>
  <c r="W1078"/>
  <c r="W1077"/>
  <c r="W1076"/>
  <c r="W1075"/>
  <c r="W1071"/>
  <c r="W1070"/>
  <c r="W1069"/>
  <c r="W1068"/>
  <c r="W1067"/>
  <c r="W1066"/>
  <c r="W1065"/>
  <c r="W1064"/>
  <c r="W1063"/>
  <c r="W1062"/>
  <c r="W1061"/>
  <c r="W1060"/>
  <c r="W1059"/>
  <c r="W1058"/>
  <c r="AY1058" s="1"/>
  <c r="W1057"/>
  <c r="W1056"/>
  <c r="W1055"/>
  <c r="W1054"/>
  <c r="AY1054" s="1"/>
  <c r="W1053"/>
  <c r="W1052"/>
  <c r="W1051"/>
  <c r="AY1051" s="1"/>
  <c r="W1050"/>
  <c r="W1049"/>
  <c r="W1048"/>
  <c r="W1047"/>
  <c r="W1046"/>
  <c r="W1045"/>
  <c r="W1044"/>
  <c r="W1043"/>
  <c r="AY1043" s="1"/>
  <c r="W1042"/>
  <c r="W1041"/>
  <c r="W1040"/>
  <c r="W1039"/>
  <c r="W1038"/>
  <c r="W1037"/>
  <c r="W1036"/>
  <c r="W1035"/>
  <c r="W1034"/>
  <c r="W1033"/>
  <c r="W1032"/>
  <c r="W1031"/>
  <c r="W1030"/>
  <c r="AY1030" s="1"/>
  <c r="W1029"/>
  <c r="W1028"/>
  <c r="W1027"/>
  <c r="W1026"/>
  <c r="AY1026" s="1"/>
  <c r="W1025"/>
  <c r="W1024"/>
  <c r="W1023"/>
  <c r="W1022"/>
  <c r="AY1022" s="1"/>
  <c r="W1021"/>
  <c r="W1020"/>
  <c r="W1019"/>
  <c r="AY1019" s="1"/>
  <c r="W1018"/>
  <c r="AY1018" s="1"/>
  <c r="W1017"/>
  <c r="W1016"/>
  <c r="W1015"/>
  <c r="AY1015" s="1"/>
  <c r="W1014"/>
  <c r="W1013"/>
  <c r="W1012"/>
  <c r="W1011"/>
  <c r="W1010"/>
  <c r="W1009"/>
  <c r="AY1009" s="1"/>
  <c r="W1008"/>
  <c r="W1007"/>
  <c r="W1006"/>
  <c r="AY1006" s="1"/>
  <c r="W1005"/>
  <c r="W1004"/>
  <c r="W1003"/>
  <c r="AY1003" s="1"/>
  <c r="W1002"/>
  <c r="W1001"/>
  <c r="W1000"/>
  <c r="W999"/>
  <c r="W998"/>
  <c r="W997"/>
  <c r="W996"/>
  <c r="W995"/>
  <c r="W994"/>
  <c r="W993"/>
  <c r="W992"/>
  <c r="W991"/>
  <c r="W990"/>
  <c r="AY990" s="1"/>
  <c r="W989"/>
  <c r="W988"/>
  <c r="W987"/>
  <c r="W982"/>
  <c r="W981"/>
  <c r="W980"/>
  <c r="W979"/>
  <c r="W978"/>
  <c r="W977"/>
  <c r="W976"/>
  <c r="W975"/>
  <c r="W974"/>
  <c r="W973"/>
  <c r="W972"/>
  <c r="W971"/>
  <c r="W970"/>
  <c r="W969"/>
  <c r="W968"/>
  <c r="W967"/>
  <c r="W966"/>
  <c r="W965"/>
  <c r="W964"/>
  <c r="W963"/>
  <c r="W962"/>
  <c r="W961"/>
  <c r="W960"/>
  <c r="W959"/>
  <c r="W958"/>
  <c r="W957"/>
  <c r="W956"/>
  <c r="W955"/>
  <c r="W954"/>
  <c r="W953"/>
  <c r="W952"/>
  <c r="W951"/>
  <c r="W950"/>
  <c r="W949"/>
  <c r="W948"/>
  <c r="W947"/>
  <c r="W946"/>
  <c r="W945"/>
  <c r="W944"/>
  <c r="W943"/>
  <c r="W942"/>
  <c r="W941"/>
  <c r="W940"/>
  <c r="W939"/>
  <c r="W938"/>
  <c r="W937"/>
  <c r="W936"/>
  <c r="W935"/>
  <c r="W934"/>
  <c r="W933"/>
  <c r="W932"/>
  <c r="W931"/>
  <c r="W930"/>
  <c r="W927"/>
  <c r="W926"/>
  <c r="W925"/>
  <c r="W924"/>
  <c r="W923"/>
  <c r="W922"/>
  <c r="W921"/>
  <c r="W920"/>
  <c r="W919"/>
  <c r="W918"/>
  <c r="W917"/>
  <c r="W916"/>
  <c r="W915"/>
  <c r="W914"/>
  <c r="W913"/>
  <c r="W912"/>
  <c r="W911"/>
  <c r="W910"/>
  <c r="W909"/>
  <c r="W908"/>
  <c r="W907"/>
  <c r="W906"/>
  <c r="W905"/>
  <c r="W904"/>
  <c r="W903"/>
  <c r="W902"/>
  <c r="W901"/>
  <c r="W900"/>
  <c r="W899"/>
  <c r="W898"/>
  <c r="W897"/>
  <c r="W896"/>
  <c r="W895"/>
  <c r="W894"/>
  <c r="W893"/>
  <c r="W892"/>
  <c r="W891"/>
  <c r="W890"/>
  <c r="W889"/>
  <c r="W888"/>
  <c r="W887"/>
  <c r="W886"/>
  <c r="W885"/>
  <c r="W884"/>
  <c r="W883"/>
  <c r="W882"/>
  <c r="W881"/>
  <c r="W880"/>
  <c r="W879"/>
  <c r="W878"/>
  <c r="W877"/>
  <c r="W876"/>
  <c r="W875"/>
  <c r="W874"/>
  <c r="W873"/>
  <c r="W869"/>
  <c r="W868"/>
  <c r="W867"/>
  <c r="W866"/>
  <c r="W865"/>
  <c r="W864"/>
  <c r="W863"/>
  <c r="W862"/>
  <c r="W861"/>
  <c r="W860"/>
  <c r="W859"/>
  <c r="W858"/>
  <c r="W857"/>
  <c r="W856"/>
  <c r="W855"/>
  <c r="W854"/>
  <c r="W853"/>
  <c r="W852"/>
  <c r="W849"/>
  <c r="W847"/>
  <c r="W846"/>
  <c r="W845"/>
  <c r="W844"/>
  <c r="W843"/>
  <c r="W842"/>
  <c r="W841"/>
  <c r="W840"/>
  <c r="W839"/>
  <c r="W838"/>
  <c r="W837"/>
  <c r="W836"/>
  <c r="W835"/>
  <c r="W834"/>
  <c r="W833"/>
  <c r="AY833" s="1"/>
  <c r="W832"/>
  <c r="W828"/>
  <c r="W827"/>
  <c r="W826"/>
  <c r="W825"/>
  <c r="W824"/>
  <c r="W823"/>
  <c r="W822"/>
  <c r="W821"/>
  <c r="W820"/>
  <c r="W819"/>
  <c r="W818"/>
  <c r="AY818" s="1"/>
  <c r="W817"/>
  <c r="W816"/>
  <c r="W815"/>
  <c r="W814"/>
  <c r="W813"/>
  <c r="W812"/>
  <c r="W811"/>
  <c r="W810"/>
  <c r="W809"/>
  <c r="W808"/>
  <c r="W807"/>
  <c r="W806"/>
  <c r="W805"/>
  <c r="W804"/>
  <c r="W803"/>
  <c r="W802"/>
  <c r="W801"/>
  <c r="W800"/>
  <c r="W799"/>
  <c r="W798"/>
  <c r="W797"/>
  <c r="W796"/>
  <c r="W795"/>
  <c r="W794"/>
  <c r="W793"/>
  <c r="W792"/>
  <c r="W791"/>
  <c r="AY791" s="1"/>
  <c r="W790"/>
  <c r="W789"/>
  <c r="W786"/>
  <c r="W785"/>
  <c r="W784"/>
  <c r="W783"/>
  <c r="W782"/>
  <c r="W781"/>
  <c r="W780"/>
  <c r="W779"/>
  <c r="W778"/>
  <c r="W777"/>
  <c r="W776"/>
  <c r="W775"/>
  <c r="W774"/>
  <c r="W773"/>
  <c r="W772"/>
  <c r="W771"/>
  <c r="W770"/>
  <c r="W769"/>
  <c r="AY769" s="1"/>
  <c r="W768"/>
  <c r="W767"/>
  <c r="W766"/>
  <c r="W765"/>
  <c r="AY765" s="1"/>
  <c r="W764"/>
  <c r="W763"/>
  <c r="W762"/>
  <c r="W761"/>
  <c r="W760"/>
  <c r="W759"/>
  <c r="W758"/>
  <c r="W757"/>
  <c r="W756"/>
  <c r="W755"/>
  <c r="W754"/>
  <c r="W753"/>
  <c r="W752"/>
  <c r="W751"/>
  <c r="W750"/>
  <c r="W749"/>
  <c r="W748"/>
  <c r="W747"/>
  <c r="W746"/>
  <c r="W745"/>
  <c r="W741"/>
  <c r="W740" s="1"/>
  <c r="W739"/>
  <c r="W738" s="1"/>
  <c r="W737"/>
  <c r="W736"/>
  <c r="W733"/>
  <c r="AY733" s="1"/>
  <c r="W732"/>
  <c r="W731"/>
  <c r="W726"/>
  <c r="W725"/>
  <c r="W724"/>
  <c r="W723"/>
  <c r="W722"/>
  <c r="W721"/>
  <c r="W720"/>
  <c r="W719"/>
  <c r="W718"/>
  <c r="W717"/>
  <c r="AY717" s="1"/>
  <c r="W714"/>
  <c r="AY714" s="1"/>
  <c r="W713"/>
  <c r="AY713" s="1"/>
  <c r="W712"/>
  <c r="W711"/>
  <c r="W710"/>
  <c r="W709"/>
  <c r="W708"/>
  <c r="W707"/>
  <c r="W706"/>
  <c r="W705"/>
  <c r="AY705" s="1"/>
  <c r="W704"/>
  <c r="W703"/>
  <c r="W702"/>
  <c r="W701"/>
  <c r="AY701" s="1"/>
  <c r="W700"/>
  <c r="W699"/>
  <c r="W698"/>
  <c r="AY698" s="1"/>
  <c r="W697"/>
  <c r="W696"/>
  <c r="W695"/>
  <c r="W694"/>
  <c r="AY694" s="1"/>
  <c r="W693"/>
  <c r="W692"/>
  <c r="W691"/>
  <c r="AY691" s="1"/>
  <c r="W690"/>
  <c r="AY690" s="1"/>
  <c r="W689"/>
  <c r="W688"/>
  <c r="W687"/>
  <c r="W686"/>
  <c r="W685"/>
  <c r="W684"/>
  <c r="W683"/>
  <c r="W682"/>
  <c r="W681"/>
  <c r="W680"/>
  <c r="W679"/>
  <c r="W678"/>
  <c r="W677"/>
  <c r="W676"/>
  <c r="W675"/>
  <c r="W674"/>
  <c r="W673"/>
  <c r="W672"/>
  <c r="W671"/>
  <c r="W670"/>
  <c r="W669"/>
  <c r="W668"/>
  <c r="W667"/>
  <c r="W666"/>
  <c r="W665"/>
  <c r="W664"/>
  <c r="W663"/>
  <c r="W662"/>
  <c r="W659"/>
  <c r="W656"/>
  <c r="W655"/>
  <c r="W654"/>
  <c r="W649"/>
  <c r="W648"/>
  <c r="W647"/>
  <c r="W646"/>
  <c r="W645"/>
  <c r="W644"/>
  <c r="W643"/>
  <c r="W642"/>
  <c r="W641"/>
  <c r="AY641" s="1"/>
  <c r="W640"/>
  <c r="W639"/>
  <c r="W638"/>
  <c r="W637"/>
  <c r="W634"/>
  <c r="W633" s="1"/>
  <c r="W631"/>
  <c r="W630"/>
  <c r="W629"/>
  <c r="AY629" s="1"/>
  <c r="W628"/>
  <c r="W627"/>
  <c r="W626"/>
  <c r="W625"/>
  <c r="W624"/>
  <c r="W623"/>
  <c r="W622"/>
  <c r="W621"/>
  <c r="W620"/>
  <c r="W619"/>
  <c r="W618"/>
  <c r="W617"/>
  <c r="W616"/>
  <c r="W613"/>
  <c r="W612"/>
  <c r="W611"/>
  <c r="W610"/>
  <c r="W609"/>
  <c r="W608"/>
  <c r="W607"/>
  <c r="W606"/>
  <c r="W605"/>
  <c r="W604"/>
  <c r="W603"/>
  <c r="W602"/>
  <c r="W601"/>
  <c r="W600"/>
  <c r="W599"/>
  <c r="W598"/>
  <c r="W597"/>
  <c r="W596"/>
  <c r="W595"/>
  <c r="W594"/>
  <c r="W593"/>
  <c r="W592"/>
  <c r="W591"/>
  <c r="W590"/>
  <c r="W589"/>
  <c r="W588"/>
  <c r="W587"/>
  <c r="W586"/>
  <c r="W585"/>
  <c r="W584"/>
  <c r="W583"/>
  <c r="W582"/>
  <c r="W580"/>
  <c r="W581"/>
  <c r="W578"/>
  <c r="W577"/>
  <c r="W576"/>
  <c r="W575"/>
  <c r="W574"/>
  <c r="W573"/>
  <c r="W572"/>
  <c r="W571"/>
  <c r="W570"/>
  <c r="W569"/>
  <c r="W568"/>
  <c r="W567"/>
  <c r="W566"/>
  <c r="W565"/>
  <c r="W564"/>
  <c r="W563"/>
  <c r="AY563" s="1"/>
  <c r="W562"/>
  <c r="W561"/>
  <c r="W560"/>
  <c r="W559"/>
  <c r="AY559" s="1"/>
  <c r="W558"/>
  <c r="W557"/>
  <c r="W556"/>
  <c r="W555"/>
  <c r="W554"/>
  <c r="W553"/>
  <c r="W552"/>
  <c r="W551"/>
  <c r="W550"/>
  <c r="W549"/>
  <c r="W547" s="1"/>
  <c r="W548"/>
  <c r="W545"/>
  <c r="W544" s="1"/>
  <c r="W541"/>
  <c r="W540"/>
  <c r="W539"/>
  <c r="W538"/>
  <c r="W537"/>
  <c r="AY537" s="1"/>
  <c r="W536"/>
  <c r="W535"/>
  <c r="W534"/>
  <c r="W533"/>
  <c r="W532"/>
  <c r="W531"/>
  <c r="W530"/>
  <c r="W529"/>
  <c r="W528"/>
  <c r="W527"/>
  <c r="W523"/>
  <c r="W522"/>
  <c r="W521"/>
  <c r="W520"/>
  <c r="W519"/>
  <c r="W518"/>
  <c r="W517"/>
  <c r="W516"/>
  <c r="W515"/>
  <c r="W514"/>
  <c r="W513"/>
  <c r="W512"/>
  <c r="W511"/>
  <c r="W510"/>
  <c r="W509"/>
  <c r="W508"/>
  <c r="W507"/>
  <c r="W506"/>
  <c r="W505"/>
  <c r="W504"/>
  <c r="W503"/>
  <c r="W502"/>
  <c r="W501"/>
  <c r="W500"/>
  <c r="W499"/>
  <c r="W498"/>
  <c r="W497"/>
  <c r="AY497" s="1"/>
  <c r="W496"/>
  <c r="W495"/>
  <c r="W494"/>
  <c r="W493"/>
  <c r="W492"/>
  <c r="W491"/>
  <c r="W490"/>
  <c r="W489"/>
  <c r="W488"/>
  <c r="W487"/>
  <c r="W486"/>
  <c r="W485"/>
  <c r="W484"/>
  <c r="W483"/>
  <c r="W482"/>
  <c r="AY482" s="1"/>
  <c r="W481"/>
  <c r="W480"/>
  <c r="W479"/>
  <c r="W478"/>
  <c r="W477"/>
  <c r="W476"/>
  <c r="W475"/>
  <c r="W474"/>
  <c r="AY474" s="1"/>
  <c r="W473"/>
  <c r="W472"/>
  <c r="W471"/>
  <c r="W470"/>
  <c r="W469"/>
  <c r="W468"/>
  <c r="W467"/>
  <c r="W466"/>
  <c r="W465"/>
  <c r="W464"/>
  <c r="W463"/>
  <c r="W462"/>
  <c r="W461"/>
  <c r="W460"/>
  <c r="W459"/>
  <c r="W458"/>
  <c r="W457"/>
  <c r="W456"/>
  <c r="W455"/>
  <c r="W454"/>
  <c r="W453"/>
  <c r="W452"/>
  <c r="W451"/>
  <c r="W450"/>
  <c r="W449"/>
  <c r="W448"/>
  <c r="W447"/>
  <c r="W446"/>
  <c r="W445"/>
  <c r="W444"/>
  <c r="W443"/>
  <c r="W442"/>
  <c r="W441"/>
  <c r="W440"/>
  <c r="W439"/>
  <c r="W438"/>
  <c r="W437"/>
  <c r="W436"/>
  <c r="W435"/>
  <c r="W434"/>
  <c r="W433"/>
  <c r="W432"/>
  <c r="W431"/>
  <c r="W427"/>
  <c r="W426"/>
  <c r="W425"/>
  <c r="W424"/>
  <c r="W423"/>
  <c r="W422"/>
  <c r="W421"/>
  <c r="W420"/>
  <c r="W419"/>
  <c r="W418"/>
  <c r="W417"/>
  <c r="W416"/>
  <c r="W415"/>
  <c r="W414"/>
  <c r="W413"/>
  <c r="W412"/>
  <c r="W411"/>
  <c r="W410"/>
  <c r="W409"/>
  <c r="W408"/>
  <c r="W407"/>
  <c r="W406"/>
  <c r="W405"/>
  <c r="W404"/>
  <c r="W403"/>
  <c r="W402"/>
  <c r="W401"/>
  <c r="W400"/>
  <c r="W397"/>
  <c r="AY397" s="1"/>
  <c r="W396"/>
  <c r="W395"/>
  <c r="W394"/>
  <c r="W393"/>
  <c r="W392"/>
  <c r="W391"/>
  <c r="W390"/>
  <c r="W389"/>
  <c r="W388"/>
  <c r="W387"/>
  <c r="W386"/>
  <c r="W385"/>
  <c r="W384"/>
  <c r="W383"/>
  <c r="W382"/>
  <c r="W381"/>
  <c r="W380"/>
  <c r="W379"/>
  <c r="W378"/>
  <c r="W377"/>
  <c r="W376"/>
  <c r="W375"/>
  <c r="W374"/>
  <c r="W373"/>
  <c r="W372"/>
  <c r="W371"/>
  <c r="W370"/>
  <c r="W366"/>
  <c r="W365"/>
  <c r="W364"/>
  <c r="W363"/>
  <c r="W362"/>
  <c r="W361"/>
  <c r="W360"/>
  <c r="W359"/>
  <c r="W358"/>
  <c r="W357"/>
  <c r="W356"/>
  <c r="W355"/>
  <c r="W354"/>
  <c r="W353"/>
  <c r="W352"/>
  <c r="W351"/>
  <c r="W350"/>
  <c r="W349"/>
  <c r="W348"/>
  <c r="W347"/>
  <c r="W346"/>
  <c r="W345"/>
  <c r="W344"/>
  <c r="W343"/>
  <c r="W342"/>
  <c r="W341"/>
  <c r="W340"/>
  <c r="W339"/>
  <c r="W338"/>
  <c r="W337"/>
  <c r="W336"/>
  <c r="W335"/>
  <c r="W334"/>
  <c r="W333"/>
  <c r="W332"/>
  <c r="W331"/>
  <c r="W330"/>
  <c r="W329"/>
  <c r="W328"/>
  <c r="W327"/>
  <c r="W326"/>
  <c r="W325"/>
  <c r="W324"/>
  <c r="W323"/>
  <c r="W322"/>
  <c r="W321"/>
  <c r="W320"/>
  <c r="W319"/>
  <c r="W318"/>
  <c r="W317"/>
  <c r="W316"/>
  <c r="W315"/>
  <c r="W314"/>
  <c r="W313"/>
  <c r="W312"/>
  <c r="W311"/>
  <c r="W310"/>
  <c r="W309"/>
  <c r="W308"/>
  <c r="W307"/>
  <c r="W306"/>
  <c r="W305"/>
  <c r="W304"/>
  <c r="W303"/>
  <c r="W302"/>
  <c r="W301"/>
  <c r="W300"/>
  <c r="W297"/>
  <c r="W296"/>
  <c r="W295"/>
  <c r="W294"/>
  <c r="W293"/>
  <c r="W292"/>
  <c r="W291"/>
  <c r="W290"/>
  <c r="W289"/>
  <c r="W288"/>
  <c r="W287"/>
  <c r="W286"/>
  <c r="W285"/>
  <c r="W284"/>
  <c r="W283"/>
  <c r="W282"/>
  <c r="W281"/>
  <c r="W280"/>
  <c r="W279"/>
  <c r="W278"/>
  <c r="W277"/>
  <c r="W276"/>
  <c r="W275"/>
  <c r="W274"/>
  <c r="W273"/>
  <c r="W272"/>
  <c r="W271"/>
  <c r="W270"/>
  <c r="W269"/>
  <c r="W268"/>
  <c r="W267"/>
  <c r="W266"/>
  <c r="W265"/>
  <c r="W264"/>
  <c r="W263"/>
  <c r="W262"/>
  <c r="W261"/>
  <c r="W260"/>
  <c r="W259"/>
  <c r="W258"/>
  <c r="W257"/>
  <c r="W256"/>
  <c r="W255"/>
  <c r="W254"/>
  <c r="W253"/>
  <c r="W252"/>
  <c r="W251"/>
  <c r="W250"/>
  <c r="W249"/>
  <c r="W248"/>
  <c r="W247"/>
  <c r="W246"/>
  <c r="W245"/>
  <c r="W244"/>
  <c r="W243"/>
  <c r="W242"/>
  <c r="W241"/>
  <c r="W240"/>
  <c r="W239"/>
  <c r="W238"/>
  <c r="W237"/>
  <c r="W236"/>
  <c r="W235"/>
  <c r="W234"/>
  <c r="W233"/>
  <c r="W232"/>
  <c r="W231"/>
  <c r="W230"/>
  <c r="W229"/>
  <c r="W228"/>
  <c r="W224"/>
  <c r="W223"/>
  <c r="W222"/>
  <c r="W221"/>
  <c r="W220"/>
  <c r="W219"/>
  <c r="W218"/>
  <c r="W217"/>
  <c r="W216"/>
  <c r="W215"/>
  <c r="W214"/>
  <c r="W213"/>
  <c r="W212"/>
  <c r="W211"/>
  <c r="W210"/>
  <c r="W209"/>
  <c r="W208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W183"/>
  <c r="W182"/>
  <c r="W181"/>
  <c r="W180"/>
  <c r="W179"/>
  <c r="W178"/>
  <c r="W177"/>
  <c r="W176"/>
  <c r="W175"/>
  <c r="W174"/>
  <c r="W173"/>
  <c r="W172"/>
  <c r="W171" s="1"/>
  <c r="W170" s="1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 s="1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29"/>
  <c r="W28"/>
  <c r="W27"/>
  <c r="W26" s="1"/>
  <c r="W25"/>
  <c r="W24"/>
  <c r="W23"/>
  <c r="W20"/>
  <c r="W19"/>
  <c r="W18"/>
  <c r="AP1089"/>
  <c r="AP1086"/>
  <c r="AP1085"/>
  <c r="AT1085"/>
  <c r="AY1085"/>
  <c r="AP1084"/>
  <c r="AT1084" s="1"/>
  <c r="AY1084" s="1"/>
  <c r="AP1083"/>
  <c r="AT1083" s="1"/>
  <c r="AP1082"/>
  <c r="AT1082" s="1"/>
  <c r="AP1081"/>
  <c r="AP1080"/>
  <c r="AT1080"/>
  <c r="AP1079"/>
  <c r="AP1078"/>
  <c r="AP1077"/>
  <c r="AT1077"/>
  <c r="AY1077" s="1"/>
  <c r="AP1076"/>
  <c r="AT1076" s="1"/>
  <c r="AY1076" s="1"/>
  <c r="AP1075"/>
  <c r="AP1071"/>
  <c r="AP1070"/>
  <c r="AT1070" s="1"/>
  <c r="AP1069"/>
  <c r="AT1069" s="1"/>
  <c r="AP1068"/>
  <c r="AT1068" s="1"/>
  <c r="AP1066"/>
  <c r="AT1066"/>
  <c r="AY1066"/>
  <c r="AP1065"/>
  <c r="AT1065" s="1"/>
  <c r="AP1064"/>
  <c r="AP1063"/>
  <c r="AT1063" s="1"/>
  <c r="AY1063" s="1"/>
  <c r="AP1062"/>
  <c r="AT1062"/>
  <c r="AY1062" s="1"/>
  <c r="AP1061"/>
  <c r="AT1061" s="1"/>
  <c r="AP1060"/>
  <c r="AP1059"/>
  <c r="AT1059" s="1"/>
  <c r="AY1059" s="1"/>
  <c r="AP1058"/>
  <c r="AP1057"/>
  <c r="AT1057" s="1"/>
  <c r="AY1057" s="1"/>
  <c r="AP1056"/>
  <c r="AT1056" s="1"/>
  <c r="AY1056" s="1"/>
  <c r="AP1055"/>
  <c r="AP1054"/>
  <c r="AP1053"/>
  <c r="AT1053"/>
  <c r="AP1052"/>
  <c r="AP1051"/>
  <c r="AP1050"/>
  <c r="AT1050"/>
  <c r="AY1050" s="1"/>
  <c r="AP1049"/>
  <c r="AP1048"/>
  <c r="AP1047"/>
  <c r="AP1046"/>
  <c r="AT1046" s="1"/>
  <c r="AP1045"/>
  <c r="AT1045"/>
  <c r="AP1044"/>
  <c r="AP1043"/>
  <c r="AT1043" s="1"/>
  <c r="AP1042"/>
  <c r="AT1042" s="1"/>
  <c r="AP1041"/>
  <c r="AP1040"/>
  <c r="AP1039"/>
  <c r="AT1039"/>
  <c r="AP1038"/>
  <c r="AT1038" s="1"/>
  <c r="AP1037"/>
  <c r="AT1037"/>
  <c r="AP1036"/>
  <c r="AP1035"/>
  <c r="AT1035" s="1"/>
  <c r="AY1035" s="1"/>
  <c r="AP1034"/>
  <c r="AT1034" s="1"/>
  <c r="AP1033"/>
  <c r="AP1032"/>
  <c r="AP1031"/>
  <c r="AT1031" s="1"/>
  <c r="AY1031" s="1"/>
  <c r="AP1030"/>
  <c r="AP1029"/>
  <c r="AP1028"/>
  <c r="AP1027"/>
  <c r="AP1026"/>
  <c r="AP1025"/>
  <c r="AT1025"/>
  <c r="AP1024"/>
  <c r="AP1023"/>
  <c r="AP1022"/>
  <c r="AP1021"/>
  <c r="AT1021" s="1"/>
  <c r="AP1020"/>
  <c r="AP1019"/>
  <c r="AT1019" s="1"/>
  <c r="AP1018"/>
  <c r="AP1017"/>
  <c r="AT1017" s="1"/>
  <c r="AP1016"/>
  <c r="AP1015"/>
  <c r="AP1014"/>
  <c r="AT1014" s="1"/>
  <c r="AP1013"/>
  <c r="AP1012"/>
  <c r="AT1012" s="1"/>
  <c r="AP1011"/>
  <c r="AT1011" s="1"/>
  <c r="AY1011" s="1"/>
  <c r="AP1010"/>
  <c r="AT1010"/>
  <c r="AY1010" s="1"/>
  <c r="AP1009"/>
  <c r="AP1008"/>
  <c r="AT1008"/>
  <c r="AP1007"/>
  <c r="AP1006"/>
  <c r="AP1005"/>
  <c r="AT1005"/>
  <c r="AP1004"/>
  <c r="AT1004" s="1"/>
  <c r="AP1003"/>
  <c r="AP1002"/>
  <c r="AT1002"/>
  <c r="AP1001"/>
  <c r="AT1001" s="1"/>
  <c r="AP1000"/>
  <c r="AP999"/>
  <c r="AT999" s="1"/>
  <c r="AY999" s="1"/>
  <c r="AP998"/>
  <c r="AT998"/>
  <c r="AP997"/>
  <c r="AP996"/>
  <c r="AP995"/>
  <c r="AT995"/>
  <c r="AY995" s="1"/>
  <c r="AP994"/>
  <c r="AT994" s="1"/>
  <c r="AP993"/>
  <c r="AT993" s="1"/>
  <c r="AP992"/>
  <c r="AP991"/>
  <c r="AP990"/>
  <c r="AP989"/>
  <c r="AP988"/>
  <c r="AT988" s="1"/>
  <c r="AP987"/>
  <c r="AT987"/>
  <c r="AP986"/>
  <c r="AT986" s="1"/>
  <c r="AP982"/>
  <c r="AP981"/>
  <c r="AP980"/>
  <c r="AP979"/>
  <c r="AP978"/>
  <c r="AP977"/>
  <c r="AP976"/>
  <c r="AP975"/>
  <c r="AP974"/>
  <c r="AP973"/>
  <c r="AP972"/>
  <c r="AP971"/>
  <c r="AP970"/>
  <c r="AP969"/>
  <c r="AP968"/>
  <c r="AP967"/>
  <c r="AP966"/>
  <c r="AP965"/>
  <c r="AP964"/>
  <c r="AP963"/>
  <c r="AP962"/>
  <c r="AP961"/>
  <c r="AP960"/>
  <c r="AP959"/>
  <c r="AP958"/>
  <c r="AP957"/>
  <c r="AP956"/>
  <c r="AP955"/>
  <c r="AP954"/>
  <c r="AP953"/>
  <c r="AP952"/>
  <c r="AP951"/>
  <c r="AP950"/>
  <c r="AP949"/>
  <c r="AP948"/>
  <c r="AP947"/>
  <c r="AP946"/>
  <c r="AP945"/>
  <c r="AP944"/>
  <c r="AP943"/>
  <c r="AP942"/>
  <c r="AP941"/>
  <c r="AP940"/>
  <c r="AP939"/>
  <c r="AP938"/>
  <c r="AP937"/>
  <c r="AP936"/>
  <c r="AP935"/>
  <c r="AP934"/>
  <c r="AP933"/>
  <c r="AP932"/>
  <c r="AP931"/>
  <c r="AP930"/>
  <c r="AP927"/>
  <c r="AP926"/>
  <c r="AP925"/>
  <c r="AP924"/>
  <c r="AP923"/>
  <c r="AP922"/>
  <c r="AP921"/>
  <c r="AP920"/>
  <c r="AP919"/>
  <c r="AP918"/>
  <c r="AP917"/>
  <c r="AP916"/>
  <c r="AP915"/>
  <c r="AP914"/>
  <c r="AP913"/>
  <c r="AP912"/>
  <c r="AP911"/>
  <c r="AP910"/>
  <c r="AP909"/>
  <c r="AP908"/>
  <c r="AP907"/>
  <c r="AP906"/>
  <c r="AP905"/>
  <c r="AP904"/>
  <c r="AP903"/>
  <c r="AP902"/>
  <c r="AP901"/>
  <c r="AP900"/>
  <c r="AP899"/>
  <c r="AP898"/>
  <c r="AP897"/>
  <c r="AP896"/>
  <c r="AP895"/>
  <c r="AP894"/>
  <c r="AP893"/>
  <c r="AP892"/>
  <c r="AP891"/>
  <c r="AP890"/>
  <c r="AP889"/>
  <c r="AP888"/>
  <c r="AP887"/>
  <c r="AP886"/>
  <c r="AP885"/>
  <c r="AP884"/>
  <c r="AP883"/>
  <c r="AP882"/>
  <c r="AP881"/>
  <c r="AP880"/>
  <c r="AP879"/>
  <c r="AP878"/>
  <c r="AP877"/>
  <c r="AP876"/>
  <c r="AP875"/>
  <c r="AP874"/>
  <c r="AP873"/>
  <c r="AP869"/>
  <c r="AP868"/>
  <c r="AP867"/>
  <c r="AP866"/>
  <c r="AP865"/>
  <c r="AP864"/>
  <c r="AP863"/>
  <c r="AP862"/>
  <c r="AP861"/>
  <c r="AP860"/>
  <c r="AP859"/>
  <c r="AP858"/>
  <c r="AP857"/>
  <c r="AP856"/>
  <c r="AP855"/>
  <c r="AP854"/>
  <c r="AP853"/>
  <c r="AP852"/>
  <c r="AP851" s="1"/>
  <c r="AP849"/>
  <c r="AT849"/>
  <c r="AP848"/>
  <c r="AT848" s="1"/>
  <c r="AY848" s="1"/>
  <c r="AP847"/>
  <c r="AP846"/>
  <c r="AP845"/>
  <c r="AT845" s="1"/>
  <c r="AP844"/>
  <c r="AP843"/>
  <c r="AP842"/>
  <c r="AT842" s="1"/>
  <c r="AY842" s="1"/>
  <c r="AP841"/>
  <c r="AP840"/>
  <c r="AT840" s="1"/>
  <c r="AP839"/>
  <c r="AT839" s="1"/>
  <c r="AP838"/>
  <c r="AT838" s="1"/>
  <c r="AY838" s="1"/>
  <c r="AP837"/>
  <c r="AT837"/>
  <c r="AP836"/>
  <c r="AP835"/>
  <c r="AT835"/>
  <c r="AP834"/>
  <c r="AP833"/>
  <c r="AT833"/>
  <c r="AP832"/>
  <c r="AT832"/>
  <c r="AP828"/>
  <c r="AP827"/>
  <c r="AP826"/>
  <c r="AP825"/>
  <c r="AP824"/>
  <c r="AP823"/>
  <c r="AP822"/>
  <c r="AP821"/>
  <c r="AP820"/>
  <c r="AP819"/>
  <c r="AP818"/>
  <c r="AP817"/>
  <c r="AP816"/>
  <c r="AP815"/>
  <c r="AP814"/>
  <c r="AP813"/>
  <c r="AP812"/>
  <c r="AP811"/>
  <c r="AP810"/>
  <c r="AP809"/>
  <c r="AP808"/>
  <c r="AP807"/>
  <c r="AP806"/>
  <c r="AP805"/>
  <c r="AP804"/>
  <c r="AP803"/>
  <c r="AP802"/>
  <c r="AP801"/>
  <c r="AP800"/>
  <c r="AP799"/>
  <c r="AP798"/>
  <c r="AP797"/>
  <c r="AP796"/>
  <c r="AP795"/>
  <c r="AP794"/>
  <c r="AP793"/>
  <c r="AP792"/>
  <c r="AP791"/>
  <c r="AP790"/>
  <c r="AP789"/>
  <c r="AP788" s="1"/>
  <c r="AP786"/>
  <c r="AP785"/>
  <c r="AP784"/>
  <c r="AP783"/>
  <c r="AP782"/>
  <c r="AP781"/>
  <c r="AP780"/>
  <c r="AP779"/>
  <c r="AP778"/>
  <c r="AP777"/>
  <c r="AP776"/>
  <c r="AP775"/>
  <c r="AP774"/>
  <c r="AP773"/>
  <c r="AP772"/>
  <c r="AP771"/>
  <c r="AP770"/>
  <c r="AP769"/>
  <c r="AP768"/>
  <c r="AP767"/>
  <c r="AP766"/>
  <c r="AP765"/>
  <c r="AP764"/>
  <c r="AP763"/>
  <c r="AP762"/>
  <c r="AP761"/>
  <c r="AP760"/>
  <c r="AP759"/>
  <c r="AP758"/>
  <c r="AP757"/>
  <c r="AP756"/>
  <c r="AP755"/>
  <c r="AP754"/>
  <c r="AP753"/>
  <c r="AP752"/>
  <c r="AP751"/>
  <c r="AP750"/>
  <c r="AP749"/>
  <c r="AP748"/>
  <c r="AP747"/>
  <c r="AP746"/>
  <c r="AP745"/>
  <c r="AP741"/>
  <c r="AP740"/>
  <c r="AP739"/>
  <c r="AP738"/>
  <c r="AP737"/>
  <c r="AP735"/>
  <c r="AP736"/>
  <c r="AP734"/>
  <c r="AP733"/>
  <c r="AP732"/>
  <c r="AP731"/>
  <c r="AP730"/>
  <c r="AP726"/>
  <c r="AP725"/>
  <c r="AP724"/>
  <c r="AP723"/>
  <c r="AP722"/>
  <c r="AP721"/>
  <c r="AP720"/>
  <c r="AP719"/>
  <c r="AP718"/>
  <c r="AP717"/>
  <c r="AP716" s="1"/>
  <c r="AP714"/>
  <c r="AT714"/>
  <c r="AP713"/>
  <c r="AP712"/>
  <c r="AT712" s="1"/>
  <c r="AP711"/>
  <c r="AP710"/>
  <c r="AP709"/>
  <c r="AT709" s="1"/>
  <c r="AY709" s="1"/>
  <c r="AP708"/>
  <c r="AT708"/>
  <c r="AP707"/>
  <c r="AP706"/>
  <c r="AP705"/>
  <c r="AT705"/>
  <c r="AP704"/>
  <c r="AP703"/>
  <c r="AP702"/>
  <c r="AP701"/>
  <c r="AP700"/>
  <c r="AT700"/>
  <c r="AP699"/>
  <c r="AP698"/>
  <c r="AP697"/>
  <c r="AT697"/>
  <c r="AP696"/>
  <c r="AT696"/>
  <c r="AY696" s="1"/>
  <c r="AP695"/>
  <c r="AP694"/>
  <c r="AP693"/>
  <c r="AT693" s="1"/>
  <c r="AP692"/>
  <c r="AT692" s="1"/>
  <c r="AP691"/>
  <c r="AP690"/>
  <c r="AP689"/>
  <c r="AT689" s="1"/>
  <c r="AP688"/>
  <c r="AP687"/>
  <c r="AP686"/>
  <c r="AP685"/>
  <c r="AT685"/>
  <c r="AP684"/>
  <c r="AP683"/>
  <c r="AT683" s="1"/>
  <c r="AP682"/>
  <c r="AT682"/>
  <c r="AP681"/>
  <c r="AT681"/>
  <c r="AY681" s="1"/>
  <c r="AP680"/>
  <c r="AP679"/>
  <c r="AP678"/>
  <c r="AT678" s="1"/>
  <c r="AY678" s="1"/>
  <c r="AP677"/>
  <c r="AT677"/>
  <c r="AP676"/>
  <c r="AP675"/>
  <c r="AP674"/>
  <c r="AT674"/>
  <c r="AY674" s="1"/>
  <c r="AP673"/>
  <c r="AP672"/>
  <c r="AT672"/>
  <c r="AP671"/>
  <c r="AP670"/>
  <c r="AP669"/>
  <c r="AT669"/>
  <c r="AY669" s="1"/>
  <c r="AP668"/>
  <c r="AT668" s="1"/>
  <c r="AP667"/>
  <c r="AP666"/>
  <c r="AP665"/>
  <c r="AT665" s="1"/>
  <c r="AY665" s="1"/>
  <c r="AP664"/>
  <c r="AT664" s="1"/>
  <c r="AP663"/>
  <c r="AP662"/>
  <c r="AT662"/>
  <c r="AP659"/>
  <c r="AT659" s="1"/>
  <c r="AP656"/>
  <c r="AT656"/>
  <c r="AY656" s="1"/>
  <c r="AP655"/>
  <c r="AT655"/>
  <c r="AP654"/>
  <c r="AT654" s="1"/>
  <c r="AY654" s="1"/>
  <c r="AP649"/>
  <c r="AP648"/>
  <c r="AP647"/>
  <c r="AT647" s="1"/>
  <c r="AY647" s="1"/>
  <c r="AP646"/>
  <c r="AP645"/>
  <c r="AT645"/>
  <c r="AP644"/>
  <c r="AT644" s="1"/>
  <c r="AY644" s="1"/>
  <c r="AP643"/>
  <c r="AT643"/>
  <c r="AP642"/>
  <c r="AT642" s="1"/>
  <c r="AY642" s="1"/>
  <c r="AP641"/>
  <c r="AT641" s="1"/>
  <c r="AP640"/>
  <c r="AT640" s="1"/>
  <c r="AP639"/>
  <c r="AT639" s="1"/>
  <c r="AP638"/>
  <c r="AT638"/>
  <c r="AP637"/>
  <c r="AP634"/>
  <c r="AP631"/>
  <c r="AP630"/>
  <c r="AT630" s="1"/>
  <c r="AP629"/>
  <c r="AT629" s="1"/>
  <c r="AP628"/>
  <c r="AT628"/>
  <c r="AP627"/>
  <c r="AP626"/>
  <c r="AP625"/>
  <c r="AT625"/>
  <c r="AP624"/>
  <c r="AT624" s="1"/>
  <c r="AP623"/>
  <c r="AP622"/>
  <c r="AP621"/>
  <c r="AT621" s="1"/>
  <c r="AP620"/>
  <c r="AT620" s="1"/>
  <c r="AY620" s="1"/>
  <c r="AP619"/>
  <c r="AT619"/>
  <c r="AP618"/>
  <c r="AT618" s="1"/>
  <c r="AP617"/>
  <c r="AP616"/>
  <c r="AP615" s="1"/>
  <c r="AP613"/>
  <c r="AP612"/>
  <c r="AP611"/>
  <c r="AP610"/>
  <c r="AT610" s="1"/>
  <c r="AP609"/>
  <c r="AT609"/>
  <c r="AY609" s="1"/>
  <c r="AP608"/>
  <c r="AP607"/>
  <c r="AT607" s="1"/>
  <c r="AY607" s="1"/>
  <c r="AP606"/>
  <c r="AT606" s="1"/>
  <c r="AP605"/>
  <c r="AP604"/>
  <c r="AT604" s="1"/>
  <c r="AP603"/>
  <c r="AT603" s="1"/>
  <c r="AP602"/>
  <c r="AT602" s="1"/>
  <c r="AY602" s="1"/>
  <c r="AP601"/>
  <c r="AP600"/>
  <c r="AP599"/>
  <c r="AT599" s="1"/>
  <c r="AY599" s="1"/>
  <c r="AP598"/>
  <c r="AT598" s="1"/>
  <c r="AY598" s="1"/>
  <c r="AP597"/>
  <c r="AT597"/>
  <c r="AP596"/>
  <c r="AT596"/>
  <c r="AP595"/>
  <c r="AT595"/>
  <c r="AP594"/>
  <c r="AT594" s="1"/>
  <c r="AY594" s="1"/>
  <c r="AP593"/>
  <c r="AT593"/>
  <c r="AP592"/>
  <c r="AP591"/>
  <c r="AT591"/>
  <c r="AY591"/>
  <c r="AP590"/>
  <c r="AT590"/>
  <c r="AP589"/>
  <c r="AT589"/>
  <c r="AP588"/>
  <c r="AP587"/>
  <c r="AT587"/>
  <c r="AP586"/>
  <c r="AP585"/>
  <c r="AT585"/>
  <c r="AY585"/>
  <c r="AP584"/>
  <c r="AP583"/>
  <c r="AT583"/>
  <c r="AP582"/>
  <c r="AP581"/>
  <c r="AT581" s="1"/>
  <c r="AP578"/>
  <c r="AT578"/>
  <c r="AP577"/>
  <c r="AT577" s="1"/>
  <c r="AY577" s="1"/>
  <c r="AP576"/>
  <c r="AT576" s="1"/>
  <c r="AP575"/>
  <c r="AT575" s="1"/>
  <c r="AY575" s="1"/>
  <c r="AP574"/>
  <c r="AT574"/>
  <c r="AP573"/>
  <c r="AP572"/>
  <c r="AT572" s="1"/>
  <c r="AY572" s="1"/>
  <c r="AP571"/>
  <c r="AT571"/>
  <c r="AP570"/>
  <c r="AP569"/>
  <c r="AT569"/>
  <c r="AP568"/>
  <c r="AP567"/>
  <c r="AT567" s="1"/>
  <c r="AP566"/>
  <c r="AT566" s="1"/>
  <c r="AY566" s="1"/>
  <c r="AP565"/>
  <c r="AP564"/>
  <c r="AT564"/>
  <c r="AP563"/>
  <c r="AP562"/>
  <c r="AP561"/>
  <c r="AT561"/>
  <c r="AY561" s="1"/>
  <c r="AP560"/>
  <c r="AT560" s="1"/>
  <c r="AP559"/>
  <c r="AP558"/>
  <c r="AT558"/>
  <c r="AP557"/>
  <c r="AP556"/>
  <c r="AT556" s="1"/>
  <c r="AP555"/>
  <c r="AT555" s="1"/>
  <c r="AY555" s="1"/>
  <c r="AP554"/>
  <c r="AT554"/>
  <c r="AP553"/>
  <c r="AT553" s="1"/>
  <c r="AP552"/>
  <c r="AP551"/>
  <c r="AP550"/>
  <c r="AT550" s="1"/>
  <c r="AY550" s="1"/>
  <c r="AP549"/>
  <c r="AP548"/>
  <c r="AP545"/>
  <c r="AP544" s="1"/>
  <c r="AP541"/>
  <c r="AT541"/>
  <c r="AP540"/>
  <c r="AT540"/>
  <c r="AY540" s="1"/>
  <c r="AP539"/>
  <c r="AP538"/>
  <c r="AT538"/>
  <c r="AP537"/>
  <c r="AT537"/>
  <c r="AP536"/>
  <c r="AT536" s="1"/>
  <c r="AP535"/>
  <c r="AP534"/>
  <c r="AT534"/>
  <c r="AY534"/>
  <c r="AP533"/>
  <c r="AT533"/>
  <c r="AP532"/>
  <c r="AP531"/>
  <c r="AP530"/>
  <c r="AT530"/>
  <c r="AP529"/>
  <c r="AP528"/>
  <c r="AP527"/>
  <c r="AP523"/>
  <c r="AT523" s="1"/>
  <c r="AY523" s="1"/>
  <c r="AP522"/>
  <c r="AP521"/>
  <c r="AP520"/>
  <c r="AP519"/>
  <c r="AT519" s="1"/>
  <c r="AY519" s="1"/>
  <c r="AP518"/>
  <c r="AT518" s="1"/>
  <c r="AP517"/>
  <c r="AP516"/>
  <c r="AT516" s="1"/>
  <c r="AY516" s="1"/>
  <c r="AP515"/>
  <c r="AT515"/>
  <c r="AP514"/>
  <c r="AT514"/>
  <c r="AY514" s="1"/>
  <c r="AP513"/>
  <c r="AP512"/>
  <c r="AT512"/>
  <c r="AY512"/>
  <c r="AP511"/>
  <c r="AT511"/>
  <c r="AY511"/>
  <c r="AP510"/>
  <c r="AT510"/>
  <c r="AY510"/>
  <c r="AP509"/>
  <c r="AP508"/>
  <c r="AP507"/>
  <c r="AT507"/>
  <c r="AY507"/>
  <c r="AP506"/>
  <c r="AT506"/>
  <c r="AP505"/>
  <c r="AP504"/>
  <c r="AT504" s="1"/>
  <c r="AP503"/>
  <c r="AT503"/>
  <c r="AY503" s="1"/>
  <c r="AP502"/>
  <c r="AT502"/>
  <c r="AP501"/>
  <c r="AP500"/>
  <c r="AT500"/>
  <c r="AY500"/>
  <c r="AP499"/>
  <c r="AT499" s="1"/>
  <c r="AY499" s="1"/>
  <c r="AP498"/>
  <c r="AT498" s="1"/>
  <c r="AY498" s="1"/>
  <c r="AP497"/>
  <c r="AP496"/>
  <c r="AT496"/>
  <c r="AP495"/>
  <c r="AT495" s="1"/>
  <c r="AY495" s="1"/>
  <c r="AP494"/>
  <c r="AT494"/>
  <c r="AY494" s="1"/>
  <c r="AP493"/>
  <c r="AP492"/>
  <c r="AT492"/>
  <c r="AP491"/>
  <c r="AT491" s="1"/>
  <c r="AP490"/>
  <c r="AT490"/>
  <c r="AP489"/>
  <c r="AP488"/>
  <c r="AP487"/>
  <c r="AT487"/>
  <c r="AP486"/>
  <c r="AT486" s="1"/>
  <c r="AY486" s="1"/>
  <c r="AP485"/>
  <c r="AP484"/>
  <c r="AT484"/>
  <c r="AY484"/>
  <c r="AP483"/>
  <c r="AT483"/>
  <c r="AP482"/>
  <c r="AT482"/>
  <c r="AP481"/>
  <c r="AP480"/>
  <c r="AT480" s="1"/>
  <c r="AY480" s="1"/>
  <c r="AP479"/>
  <c r="AT479"/>
  <c r="AP478"/>
  <c r="AT478"/>
  <c r="AP477"/>
  <c r="AT477" s="1"/>
  <c r="AP476"/>
  <c r="AP475"/>
  <c r="AT475"/>
  <c r="AP474"/>
  <c r="AT474"/>
  <c r="AP473"/>
  <c r="AP472"/>
  <c r="AT472" s="1"/>
  <c r="AP471"/>
  <c r="AT471" s="1"/>
  <c r="AP470"/>
  <c r="AP469"/>
  <c r="AT469" s="1"/>
  <c r="AY469" s="1"/>
  <c r="AP468"/>
  <c r="AT468"/>
  <c r="AP467"/>
  <c r="AT467"/>
  <c r="AY467" s="1"/>
  <c r="AP466"/>
  <c r="AT466" s="1"/>
  <c r="AY466" s="1"/>
  <c r="AP465"/>
  <c r="AP464"/>
  <c r="AT464"/>
  <c r="AP463"/>
  <c r="AT463" s="1"/>
  <c r="AP462"/>
  <c r="AT462"/>
  <c r="AY462"/>
  <c r="AP461"/>
  <c r="AP460"/>
  <c r="AP459"/>
  <c r="AT459" s="1"/>
  <c r="AY459" s="1"/>
  <c r="AP458"/>
  <c r="AT458"/>
  <c r="AY458"/>
  <c r="AP457"/>
  <c r="AP456"/>
  <c r="AT456"/>
  <c r="AP455"/>
  <c r="AT455"/>
  <c r="AP454"/>
  <c r="AT454"/>
  <c r="AY454" s="1"/>
  <c r="AP453"/>
  <c r="AP452"/>
  <c r="AT452"/>
  <c r="AY452" s="1"/>
  <c r="AP451"/>
  <c r="AT451" s="1"/>
  <c r="AP450"/>
  <c r="AT450" s="1"/>
  <c r="AY450" s="1"/>
  <c r="AP449"/>
  <c r="AT449"/>
  <c r="AP448"/>
  <c r="AP447"/>
  <c r="AT447" s="1"/>
  <c r="AY447" s="1"/>
  <c r="AP446"/>
  <c r="AT446"/>
  <c r="AY446"/>
  <c r="AP445"/>
  <c r="AP444"/>
  <c r="AT444"/>
  <c r="AY444"/>
  <c r="AP443"/>
  <c r="AT443" s="1"/>
  <c r="AY443" s="1"/>
  <c r="AP442"/>
  <c r="AT442" s="1"/>
  <c r="AY442" s="1"/>
  <c r="AP441"/>
  <c r="AT441"/>
  <c r="AP440"/>
  <c r="AT440"/>
  <c r="AP439"/>
  <c r="AT439"/>
  <c r="AP438"/>
  <c r="AT438"/>
  <c r="AY438" s="1"/>
  <c r="AP437"/>
  <c r="AP436"/>
  <c r="AT436"/>
  <c r="AP435"/>
  <c r="AT435"/>
  <c r="AY435"/>
  <c r="AP434"/>
  <c r="AT434" s="1"/>
  <c r="AY434" s="1"/>
  <c r="AP433"/>
  <c r="AP432"/>
  <c r="AT432" s="1"/>
  <c r="AY432" s="1"/>
  <c r="AP431"/>
  <c r="AP427"/>
  <c r="AP426"/>
  <c r="AP425"/>
  <c r="AP424"/>
  <c r="AP423"/>
  <c r="AP422"/>
  <c r="AP421"/>
  <c r="AP420"/>
  <c r="AP419"/>
  <c r="AP418"/>
  <c r="AP417"/>
  <c r="AP416"/>
  <c r="AP415"/>
  <c r="AP414"/>
  <c r="AP413"/>
  <c r="AP412"/>
  <c r="AP411"/>
  <c r="AP410"/>
  <c r="AP409"/>
  <c r="AP408"/>
  <c r="AP407"/>
  <c r="AP406"/>
  <c r="AP405"/>
  <c r="AP404"/>
  <c r="AP403"/>
  <c r="AP402"/>
  <c r="AP401"/>
  <c r="AP400"/>
  <c r="AP397"/>
  <c r="AP396"/>
  <c r="AP395"/>
  <c r="AP394"/>
  <c r="AP393"/>
  <c r="AP392"/>
  <c r="AP391"/>
  <c r="AP390"/>
  <c r="AP389"/>
  <c r="AP388"/>
  <c r="AP387"/>
  <c r="AP386"/>
  <c r="AP385"/>
  <c r="AP384"/>
  <c r="AP383"/>
  <c r="AP382"/>
  <c r="AP381"/>
  <c r="AP380"/>
  <c r="AP379"/>
  <c r="AP378"/>
  <c r="AP377"/>
  <c r="AP376"/>
  <c r="AP375"/>
  <c r="AP374"/>
  <c r="AP373"/>
  <c r="AP372"/>
  <c r="AP371"/>
  <c r="AP370"/>
  <c r="AP366"/>
  <c r="AP365"/>
  <c r="AP364"/>
  <c r="AP363"/>
  <c r="AP362"/>
  <c r="AP361"/>
  <c r="AP360"/>
  <c r="AP359"/>
  <c r="AP358"/>
  <c r="AP357"/>
  <c r="AP356"/>
  <c r="AP355"/>
  <c r="AP354"/>
  <c r="AP353"/>
  <c r="AP352"/>
  <c r="AP351"/>
  <c r="AP350"/>
  <c r="AP349"/>
  <c r="AP348"/>
  <c r="AP347"/>
  <c r="AP346"/>
  <c r="AP345"/>
  <c r="AP344"/>
  <c r="AP343"/>
  <c r="AP342"/>
  <c r="AP341"/>
  <c r="AP340"/>
  <c r="AP339"/>
  <c r="AP338"/>
  <c r="AP337"/>
  <c r="AP336"/>
  <c r="AP335"/>
  <c r="AP334"/>
  <c r="AP333"/>
  <c r="AP332"/>
  <c r="AP331"/>
  <c r="AP330"/>
  <c r="AP329"/>
  <c r="AP328"/>
  <c r="AP327"/>
  <c r="AP326"/>
  <c r="AP325"/>
  <c r="AP324"/>
  <c r="AP323"/>
  <c r="AP322"/>
  <c r="AP321"/>
  <c r="AP320"/>
  <c r="AP319"/>
  <c r="AP318"/>
  <c r="AP317"/>
  <c r="AP316"/>
  <c r="AP315"/>
  <c r="AP314"/>
  <c r="AP313"/>
  <c r="AP312"/>
  <c r="AP311"/>
  <c r="AP310"/>
  <c r="AP309"/>
  <c r="AP308"/>
  <c r="AP307"/>
  <c r="AP306"/>
  <c r="AP305"/>
  <c r="AP304"/>
  <c r="AP303"/>
  <c r="AP302"/>
  <c r="AP301"/>
  <c r="AP300"/>
  <c r="AP299"/>
  <c r="AP297"/>
  <c r="AP296"/>
  <c r="AP295"/>
  <c r="AP294"/>
  <c r="AP293"/>
  <c r="AP292"/>
  <c r="AP291"/>
  <c r="AP290"/>
  <c r="AP289"/>
  <c r="AP288"/>
  <c r="AP287"/>
  <c r="AP286"/>
  <c r="AP285"/>
  <c r="AP284"/>
  <c r="AP283"/>
  <c r="AP282"/>
  <c r="AP281"/>
  <c r="AP280"/>
  <c r="AP279"/>
  <c r="AP278"/>
  <c r="AP277"/>
  <c r="AP276"/>
  <c r="AP275"/>
  <c r="AP274"/>
  <c r="AP273"/>
  <c r="AP272"/>
  <c r="AP271"/>
  <c r="AP270"/>
  <c r="AP269"/>
  <c r="AP268"/>
  <c r="AP267"/>
  <c r="AP266"/>
  <c r="AP265"/>
  <c r="AP264"/>
  <c r="AP263"/>
  <c r="AP262"/>
  <c r="AP261"/>
  <c r="AP260"/>
  <c r="AP259"/>
  <c r="AP258"/>
  <c r="AP257"/>
  <c r="AP256"/>
  <c r="AP255"/>
  <c r="AP254"/>
  <c r="AP253"/>
  <c r="AP252"/>
  <c r="AP251"/>
  <c r="AP250"/>
  <c r="AP249"/>
  <c r="AP248"/>
  <c r="AP247"/>
  <c r="AP246"/>
  <c r="AP245"/>
  <c r="AP244"/>
  <c r="AP243"/>
  <c r="AP242"/>
  <c r="AP241"/>
  <c r="AP240"/>
  <c r="AP239"/>
  <c r="AP238"/>
  <c r="AP237"/>
  <c r="AP236"/>
  <c r="AP235"/>
  <c r="AP234"/>
  <c r="AP233"/>
  <c r="AP232"/>
  <c r="AP231"/>
  <c r="AP230"/>
  <c r="AP229"/>
  <c r="AP228"/>
  <c r="AP224"/>
  <c r="AP223"/>
  <c r="AP222"/>
  <c r="AP221"/>
  <c r="AP220"/>
  <c r="AP219"/>
  <c r="AP218"/>
  <c r="AP217"/>
  <c r="AP216"/>
  <c r="AP215"/>
  <c r="AP214"/>
  <c r="AP213"/>
  <c r="AP212"/>
  <c r="AP211"/>
  <c r="AP210"/>
  <c r="AP209"/>
  <c r="AP208"/>
  <c r="AP207"/>
  <c r="AP206"/>
  <c r="AP205"/>
  <c r="AP204"/>
  <c r="AP203"/>
  <c r="AP202"/>
  <c r="AP201"/>
  <c r="AP200"/>
  <c r="AP199"/>
  <c r="AP198"/>
  <c r="AP197"/>
  <c r="AP196"/>
  <c r="AP195"/>
  <c r="AP194"/>
  <c r="AP193"/>
  <c r="AP192"/>
  <c r="AP191"/>
  <c r="AP190"/>
  <c r="AP189"/>
  <c r="AP188"/>
  <c r="AP187"/>
  <c r="AP186"/>
  <c r="AP185"/>
  <c r="AP184"/>
  <c r="AP183"/>
  <c r="AP182"/>
  <c r="AP181"/>
  <c r="AP180"/>
  <c r="AP179"/>
  <c r="AP178"/>
  <c r="AP177"/>
  <c r="AP176"/>
  <c r="AP175"/>
  <c r="AP174"/>
  <c r="AP173"/>
  <c r="AP172"/>
  <c r="AP171" s="1"/>
  <c r="AP170" s="1"/>
  <c r="AP168"/>
  <c r="AP167"/>
  <c r="AP166"/>
  <c r="AP165"/>
  <c r="AP164"/>
  <c r="AP163"/>
  <c r="AP162"/>
  <c r="AP161"/>
  <c r="AP160"/>
  <c r="AP159"/>
  <c r="AP158"/>
  <c r="AP157"/>
  <c r="AP156"/>
  <c r="AP155"/>
  <c r="AP154"/>
  <c r="AP153"/>
  <c r="AP152"/>
  <c r="AP151"/>
  <c r="AP148"/>
  <c r="AP147"/>
  <c r="AP146"/>
  <c r="AP145"/>
  <c r="AP144"/>
  <c r="AP143"/>
  <c r="AP142"/>
  <c r="AP141"/>
  <c r="AP140"/>
  <c r="AP139"/>
  <c r="AP138"/>
  <c r="AP137"/>
  <c r="AP136"/>
  <c r="AP135"/>
  <c r="AP134"/>
  <c r="AP133"/>
  <c r="AP132"/>
  <c r="AP131"/>
  <c r="AP130" s="1"/>
  <c r="AP127"/>
  <c r="AP126"/>
  <c r="AP125"/>
  <c r="AP124"/>
  <c r="AP123"/>
  <c r="AP122"/>
  <c r="AP121"/>
  <c r="AP120"/>
  <c r="AP119"/>
  <c r="AP118"/>
  <c r="AP117"/>
  <c r="AP116"/>
  <c r="AP115"/>
  <c r="AP114"/>
  <c r="AP113"/>
  <c r="AP112"/>
  <c r="AP111"/>
  <c r="AP110"/>
  <c r="AP109"/>
  <c r="AP108"/>
  <c r="AP107"/>
  <c r="AP106"/>
  <c r="AP105"/>
  <c r="AP104"/>
  <c r="AP103"/>
  <c r="AP102"/>
  <c r="AP101"/>
  <c r="AP100"/>
  <c r="AP99"/>
  <c r="AP98"/>
  <c r="AP97"/>
  <c r="AP96"/>
  <c r="AP95"/>
  <c r="AP94"/>
  <c r="AP93"/>
  <c r="AP92"/>
  <c r="AP91"/>
  <c r="AP90"/>
  <c r="AP89"/>
  <c r="AP88"/>
  <c r="AP87"/>
  <c r="AP86"/>
  <c r="AP83"/>
  <c r="AP82"/>
  <c r="AP81"/>
  <c r="AP80"/>
  <c r="AP79"/>
  <c r="AP78"/>
  <c r="AP77"/>
  <c r="AP76"/>
  <c r="AP75"/>
  <c r="AP74"/>
  <c r="AP73"/>
  <c r="AP72"/>
  <c r="AP71"/>
  <c r="AP70"/>
  <c r="AP69"/>
  <c r="AP68"/>
  <c r="AP67"/>
  <c r="AP66"/>
  <c r="AP65"/>
  <c r="AP64"/>
  <c r="AP63"/>
  <c r="AP62"/>
  <c r="AP61"/>
  <c r="AP60"/>
  <c r="AP59"/>
  <c r="AP58"/>
  <c r="AP57"/>
  <c r="AP56"/>
  <c r="AP55"/>
  <c r="AP54"/>
  <c r="AP53"/>
  <c r="AP52"/>
  <c r="AP51"/>
  <c r="AP50"/>
  <c r="AP49"/>
  <c r="AP48"/>
  <c r="AP47"/>
  <c r="AP46"/>
  <c r="AP45"/>
  <c r="AP44"/>
  <c r="AP43"/>
  <c r="AP42"/>
  <c r="AP41"/>
  <c r="AP40"/>
  <c r="AP39"/>
  <c r="AP38"/>
  <c r="AP37"/>
  <c r="AP36"/>
  <c r="AP35"/>
  <c r="AP34"/>
  <c r="AP32" s="1"/>
  <c r="AP29"/>
  <c r="AP27"/>
  <c r="AP25"/>
  <c r="AP24"/>
  <c r="AP23"/>
  <c r="AM1089"/>
  <c r="AT1089" s="1"/>
  <c r="AM1071"/>
  <c r="AM982"/>
  <c r="AM981"/>
  <c r="AT981" s="1"/>
  <c r="AY981" s="1"/>
  <c r="AM980"/>
  <c r="AT980"/>
  <c r="AY980" s="1"/>
  <c r="AM979"/>
  <c r="AT979" s="1"/>
  <c r="AM978"/>
  <c r="AT978" s="1"/>
  <c r="AY978" s="1"/>
  <c r="AM977"/>
  <c r="AT977" s="1"/>
  <c r="AM976"/>
  <c r="AM975"/>
  <c r="AT975"/>
  <c r="AM974"/>
  <c r="AT974"/>
  <c r="AM973"/>
  <c r="AT973" s="1"/>
  <c r="AY973" s="1"/>
  <c r="AM972"/>
  <c r="AT972"/>
  <c r="AY972" s="1"/>
  <c r="AM971"/>
  <c r="AT971" s="1"/>
  <c r="AY971" s="1"/>
  <c r="AM970"/>
  <c r="AT970"/>
  <c r="AM969"/>
  <c r="AT969"/>
  <c r="AY969" s="1"/>
  <c r="AM968"/>
  <c r="AM967"/>
  <c r="AT967"/>
  <c r="AY967"/>
  <c r="AM966"/>
  <c r="AT966" s="1"/>
  <c r="AM965"/>
  <c r="AT965"/>
  <c r="AY965"/>
  <c r="AM964"/>
  <c r="AT964" s="1"/>
  <c r="AY964" s="1"/>
  <c r="AM963"/>
  <c r="AT963"/>
  <c r="AM962"/>
  <c r="AT962"/>
  <c r="AY962"/>
  <c r="AM961"/>
  <c r="AT961" s="1"/>
  <c r="AY961" s="1"/>
  <c r="AM960"/>
  <c r="AT960" s="1"/>
  <c r="AM959"/>
  <c r="AT959"/>
  <c r="AM958"/>
  <c r="AT958" s="1"/>
  <c r="AY958" s="1"/>
  <c r="AM957"/>
  <c r="AT957"/>
  <c r="AY957" s="1"/>
  <c r="AM956"/>
  <c r="AT956"/>
  <c r="AM955"/>
  <c r="AT955" s="1"/>
  <c r="AY955" s="1"/>
  <c r="AM954"/>
  <c r="AT954" s="1"/>
  <c r="AM953"/>
  <c r="AT953"/>
  <c r="AY953" s="1"/>
  <c r="AM952"/>
  <c r="AM951"/>
  <c r="AT951"/>
  <c r="AY951" s="1"/>
  <c r="AM950"/>
  <c r="AT950" s="1"/>
  <c r="AY950" s="1"/>
  <c r="AM949"/>
  <c r="AT949" s="1"/>
  <c r="AY949" s="1"/>
  <c r="AM948"/>
  <c r="AT948"/>
  <c r="AY948" s="1"/>
  <c r="AM947"/>
  <c r="AT947"/>
  <c r="AM946"/>
  <c r="AM945"/>
  <c r="AT945"/>
  <c r="AY945"/>
  <c r="AM944"/>
  <c r="AM943"/>
  <c r="AT943"/>
  <c r="AY943" s="1"/>
  <c r="AM942"/>
  <c r="AT942" s="1"/>
  <c r="AM941"/>
  <c r="AT941"/>
  <c r="AY941" s="1"/>
  <c r="AM940"/>
  <c r="AT940" s="1"/>
  <c r="AM939"/>
  <c r="AT939" s="1"/>
  <c r="AM938"/>
  <c r="AT938" s="1"/>
  <c r="AM937"/>
  <c r="AT937" s="1"/>
  <c r="AY937" s="1"/>
  <c r="AM936"/>
  <c r="AM935"/>
  <c r="AM934"/>
  <c r="AT934" s="1"/>
  <c r="AY934" s="1"/>
  <c r="AM933"/>
  <c r="AT933" s="1"/>
  <c r="AY933" s="1"/>
  <c r="AM932"/>
  <c r="AT932"/>
  <c r="AY932" s="1"/>
  <c r="AM931"/>
  <c r="AT931" s="1"/>
  <c r="AY931" s="1"/>
  <c r="AM930"/>
  <c r="AM927"/>
  <c r="AT927" s="1"/>
  <c r="AY927" s="1"/>
  <c r="AM926"/>
  <c r="AM925"/>
  <c r="AT925" s="1"/>
  <c r="AY925" s="1"/>
  <c r="AM924"/>
  <c r="AT924" s="1"/>
  <c r="AY924" s="1"/>
  <c r="AM923"/>
  <c r="AT923" s="1"/>
  <c r="AY923" s="1"/>
  <c r="AM922"/>
  <c r="AT922"/>
  <c r="AY922" s="1"/>
  <c r="AM921"/>
  <c r="AT921" s="1"/>
  <c r="AY921" s="1"/>
  <c r="AM920"/>
  <c r="AT920" s="1"/>
  <c r="AM919"/>
  <c r="AT919" s="1"/>
  <c r="AY919" s="1"/>
  <c r="AM918"/>
  <c r="AT918"/>
  <c r="AY918" s="1"/>
  <c r="AM917"/>
  <c r="AT917" s="1"/>
  <c r="AM916"/>
  <c r="AT916" s="1"/>
  <c r="AM915"/>
  <c r="AT915" s="1"/>
  <c r="AY915" s="1"/>
  <c r="AM914"/>
  <c r="AT914" s="1"/>
  <c r="AM913"/>
  <c r="AT913"/>
  <c r="AY913" s="1"/>
  <c r="AM912"/>
  <c r="AM911"/>
  <c r="AT911"/>
  <c r="AY911" s="1"/>
  <c r="AM910"/>
  <c r="AM909"/>
  <c r="AT909"/>
  <c r="AM908"/>
  <c r="AT908" s="1"/>
  <c r="AM907"/>
  <c r="AT907"/>
  <c r="AY907" s="1"/>
  <c r="AM906"/>
  <c r="AT906" s="1"/>
  <c r="AM905"/>
  <c r="AT905" s="1"/>
  <c r="AM904"/>
  <c r="AT904" s="1"/>
  <c r="AY904" s="1"/>
  <c r="AM903"/>
  <c r="AT903"/>
  <c r="AY903" s="1"/>
  <c r="AM902"/>
  <c r="AM901"/>
  <c r="AT901"/>
  <c r="AM900"/>
  <c r="AT900" s="1"/>
  <c r="AY900" s="1"/>
  <c r="AM899"/>
  <c r="AT899"/>
  <c r="AY899" s="1"/>
  <c r="AM898"/>
  <c r="AT898" s="1"/>
  <c r="AY898" s="1"/>
  <c r="AM897"/>
  <c r="AT897"/>
  <c r="AM896"/>
  <c r="AT896" s="1"/>
  <c r="AY896" s="1"/>
  <c r="AM895"/>
  <c r="AT895"/>
  <c r="AY895" s="1"/>
  <c r="AM894"/>
  <c r="AT894" s="1"/>
  <c r="AY894" s="1"/>
  <c r="AM893"/>
  <c r="AT893"/>
  <c r="AY893" s="1"/>
  <c r="AM892"/>
  <c r="AM891"/>
  <c r="AT891"/>
  <c r="AM890"/>
  <c r="AT890" s="1"/>
  <c r="AY890" s="1"/>
  <c r="AM889"/>
  <c r="AT889" s="1"/>
  <c r="AY889" s="1"/>
  <c r="AM888"/>
  <c r="AT888" s="1"/>
  <c r="AY888" s="1"/>
  <c r="AM887"/>
  <c r="AT887" s="1"/>
  <c r="AY887" s="1"/>
  <c r="AM886"/>
  <c r="AM885"/>
  <c r="AT885" s="1"/>
  <c r="AY885" s="1"/>
  <c r="AM884"/>
  <c r="AT884" s="1"/>
  <c r="AY884" s="1"/>
  <c r="AM883"/>
  <c r="AT883"/>
  <c r="AY883" s="1"/>
  <c r="AM882"/>
  <c r="AT882" s="1"/>
  <c r="AY882" s="1"/>
  <c r="AM881"/>
  <c r="AT881"/>
  <c r="AM880"/>
  <c r="AT880" s="1"/>
  <c r="AY880" s="1"/>
  <c r="AM879"/>
  <c r="AT879"/>
  <c r="AY879" s="1"/>
  <c r="AM878"/>
  <c r="AM877"/>
  <c r="AT877"/>
  <c r="AY877" s="1"/>
  <c r="AM876"/>
  <c r="AT876" s="1"/>
  <c r="AY876" s="1"/>
  <c r="AM875"/>
  <c r="AT875"/>
  <c r="AM874"/>
  <c r="AM873"/>
  <c r="AM869"/>
  <c r="AT869" s="1"/>
  <c r="AM868"/>
  <c r="AM867"/>
  <c r="AT867"/>
  <c r="AM866"/>
  <c r="AT866"/>
  <c r="AY866" s="1"/>
  <c r="AM865"/>
  <c r="AT865" s="1"/>
  <c r="AY865" s="1"/>
  <c r="AM864"/>
  <c r="AM863"/>
  <c r="AT863"/>
  <c r="AM862"/>
  <c r="AT862"/>
  <c r="AY862" s="1"/>
  <c r="AM861"/>
  <c r="AT861" s="1"/>
  <c r="AY861" s="1"/>
  <c r="AM860"/>
  <c r="AT860"/>
  <c r="AY860" s="1"/>
  <c r="AM859"/>
  <c r="AT859" s="1"/>
  <c r="AM858"/>
  <c r="AT858" s="1"/>
  <c r="AY858" s="1"/>
  <c r="AM857"/>
  <c r="AM856"/>
  <c r="AT856"/>
  <c r="AY856" s="1"/>
  <c r="AM855"/>
  <c r="AT855" s="1"/>
  <c r="AY855" s="1"/>
  <c r="AM854"/>
  <c r="AT854"/>
  <c r="AY854" s="1"/>
  <c r="AM853"/>
  <c r="AM852"/>
  <c r="AM828"/>
  <c r="AM827"/>
  <c r="AT827"/>
  <c r="AM826"/>
  <c r="AT826"/>
  <c r="AY826" s="1"/>
  <c r="AM825"/>
  <c r="AT825"/>
  <c r="AM824"/>
  <c r="AT824"/>
  <c r="AM823"/>
  <c r="AT823"/>
  <c r="AM822"/>
  <c r="AT822"/>
  <c r="AY822" s="1"/>
  <c r="AM821"/>
  <c r="AM820"/>
  <c r="AM819"/>
  <c r="AT819" s="1"/>
  <c r="AY819" s="1"/>
  <c r="AM818"/>
  <c r="AT818"/>
  <c r="AM817"/>
  <c r="AT817"/>
  <c r="AY817" s="1"/>
  <c r="AM816"/>
  <c r="AT816" s="1"/>
  <c r="AY816" s="1"/>
  <c r="AM815"/>
  <c r="AT815" s="1"/>
  <c r="AM814"/>
  <c r="AT814" s="1"/>
  <c r="AM813"/>
  <c r="AM812"/>
  <c r="AT812" s="1"/>
  <c r="AY812" s="1"/>
  <c r="AM811"/>
  <c r="AT811" s="1"/>
  <c r="AM810"/>
  <c r="AT810" s="1"/>
  <c r="AY810" s="1"/>
  <c r="AM809"/>
  <c r="AT809" s="1"/>
  <c r="AY809" s="1"/>
  <c r="AM808"/>
  <c r="AT808" s="1"/>
  <c r="AM807"/>
  <c r="AT807"/>
  <c r="AY807" s="1"/>
  <c r="AM806"/>
  <c r="AT806" s="1"/>
  <c r="AM805"/>
  <c r="AT805" s="1"/>
  <c r="AY805" s="1"/>
  <c r="AM804"/>
  <c r="AT804"/>
  <c r="AM803"/>
  <c r="AT803" s="1"/>
  <c r="AY803" s="1"/>
  <c r="AM802"/>
  <c r="AT802" s="1"/>
  <c r="AM801"/>
  <c r="AT801" s="1"/>
  <c r="AY801" s="1"/>
  <c r="AM800"/>
  <c r="AT800" s="1"/>
  <c r="AY800" s="1"/>
  <c r="AM799"/>
  <c r="AT799" s="1"/>
  <c r="AM798"/>
  <c r="AT798" s="1"/>
  <c r="AY798" s="1"/>
  <c r="AM797"/>
  <c r="AM796"/>
  <c r="AT796" s="1"/>
  <c r="AM795"/>
  <c r="AT795" s="1"/>
  <c r="AY795" s="1"/>
  <c r="AM794"/>
  <c r="AT794" s="1"/>
  <c r="AM793"/>
  <c r="AM792"/>
  <c r="AM791"/>
  <c r="AT791"/>
  <c r="AM790"/>
  <c r="AT790" s="1"/>
  <c r="AY790" s="1"/>
  <c r="AM789"/>
  <c r="AM786"/>
  <c r="AT786" s="1"/>
  <c r="AM785"/>
  <c r="AT785"/>
  <c r="AM784"/>
  <c r="AT784" s="1"/>
  <c r="AM783"/>
  <c r="AM782"/>
  <c r="AT782"/>
  <c r="AY782" s="1"/>
  <c r="AM781"/>
  <c r="AT781"/>
  <c r="AM780"/>
  <c r="AT780" s="1"/>
  <c r="AM779"/>
  <c r="AM778"/>
  <c r="AT778"/>
  <c r="AY778" s="1"/>
  <c r="AM777"/>
  <c r="AT777"/>
  <c r="AM776"/>
  <c r="AT776" s="1"/>
  <c r="AY776" s="1"/>
  <c r="AM775"/>
  <c r="AT775"/>
  <c r="AY775" s="1"/>
  <c r="AM774"/>
  <c r="AT774" s="1"/>
  <c r="AM773"/>
  <c r="AT773"/>
  <c r="AY773" s="1"/>
  <c r="AM772"/>
  <c r="AT772" s="1"/>
  <c r="AY772" s="1"/>
  <c r="AM771"/>
  <c r="AM770"/>
  <c r="AT770" s="1"/>
  <c r="AY770" s="1"/>
  <c r="AM769"/>
  <c r="AT769"/>
  <c r="AM768"/>
  <c r="AT768" s="1"/>
  <c r="AY768" s="1"/>
  <c r="AM767"/>
  <c r="AM766"/>
  <c r="AT766" s="1"/>
  <c r="AY766" s="1"/>
  <c r="AM765"/>
  <c r="AT765"/>
  <c r="AM764"/>
  <c r="AT764" s="1"/>
  <c r="AY764" s="1"/>
  <c r="AM763"/>
  <c r="AM762"/>
  <c r="AT762" s="1"/>
  <c r="AM761"/>
  <c r="AT761"/>
  <c r="AY761" s="1"/>
  <c r="AM760"/>
  <c r="AT760" s="1"/>
  <c r="AY760" s="1"/>
  <c r="AM759"/>
  <c r="AT759" s="1"/>
  <c r="AY759" s="1"/>
  <c r="AM758"/>
  <c r="AT758"/>
  <c r="AY758" s="1"/>
  <c r="AM757"/>
  <c r="AT757" s="1"/>
  <c r="AM756"/>
  <c r="AT756" s="1"/>
  <c r="AY756" s="1"/>
  <c r="AM755"/>
  <c r="AT755" s="1"/>
  <c r="AY755" s="1"/>
  <c r="AM754"/>
  <c r="AT754" s="1"/>
  <c r="AY754" s="1"/>
  <c r="AM753"/>
  <c r="AT753" s="1"/>
  <c r="AM752"/>
  <c r="AT752"/>
  <c r="AY752"/>
  <c r="AM751"/>
  <c r="AM750"/>
  <c r="AT750"/>
  <c r="AM749"/>
  <c r="AT749" s="1"/>
  <c r="AY749" s="1"/>
  <c r="AM748"/>
  <c r="AT748"/>
  <c r="AY748"/>
  <c r="AM747"/>
  <c r="AM746"/>
  <c r="AT746"/>
  <c r="AY746" s="1"/>
  <c r="AM745"/>
  <c r="AM744" s="1"/>
  <c r="AM741"/>
  <c r="AT741"/>
  <c r="AY741" s="1"/>
  <c r="AM739"/>
  <c r="AM737"/>
  <c r="AT737"/>
  <c r="AM736"/>
  <c r="AM733"/>
  <c r="AT733"/>
  <c r="AM732"/>
  <c r="AT732" s="1"/>
  <c r="AM731"/>
  <c r="AT731"/>
  <c r="AM726"/>
  <c r="AT726" s="1"/>
  <c r="AY726" s="1"/>
  <c r="AM725"/>
  <c r="AT725"/>
  <c r="AY725" s="1"/>
  <c r="AM724"/>
  <c r="AT724"/>
  <c r="AY724" s="1"/>
  <c r="AM723"/>
  <c r="AT723" s="1"/>
  <c r="AY723" s="1"/>
  <c r="AM722"/>
  <c r="AT722" s="1"/>
  <c r="AY722" s="1"/>
  <c r="AM721"/>
  <c r="AT721" s="1"/>
  <c r="AY721" s="1"/>
  <c r="AM720"/>
  <c r="AT720"/>
  <c r="AM719"/>
  <c r="AM718"/>
  <c r="AM717"/>
  <c r="AT717"/>
  <c r="AM427"/>
  <c r="AT427" s="1"/>
  <c r="AM426"/>
  <c r="AT426"/>
  <c r="AM425"/>
  <c r="AT425" s="1"/>
  <c r="AM424"/>
  <c r="AT424"/>
  <c r="AY424" s="1"/>
  <c r="AM423"/>
  <c r="AT423"/>
  <c r="AM422"/>
  <c r="AT422" s="1"/>
  <c r="AM421"/>
  <c r="AT421"/>
  <c r="AY421" s="1"/>
  <c r="AM420"/>
  <c r="AT420" s="1"/>
  <c r="AY420" s="1"/>
  <c r="AM419"/>
  <c r="AT419" s="1"/>
  <c r="AY419" s="1"/>
  <c r="AM418"/>
  <c r="AT418"/>
  <c r="AM417"/>
  <c r="AT417" s="1"/>
  <c r="AY417" s="1"/>
  <c r="AM416"/>
  <c r="AT416" s="1"/>
  <c r="AY416" s="1"/>
  <c r="AM415"/>
  <c r="AT415"/>
  <c r="AM414"/>
  <c r="AT414" s="1"/>
  <c r="AM413"/>
  <c r="AT413"/>
  <c r="AY413"/>
  <c r="AM412"/>
  <c r="AT412" s="1"/>
  <c r="AY412" s="1"/>
  <c r="AM411"/>
  <c r="AM410"/>
  <c r="AT410" s="1"/>
  <c r="AM409"/>
  <c r="AT409" s="1"/>
  <c r="AY409" s="1"/>
  <c r="AM408"/>
  <c r="AT408"/>
  <c r="AY408"/>
  <c r="AM407"/>
  <c r="AT407" s="1"/>
  <c r="AM406"/>
  <c r="AM405"/>
  <c r="AT405" s="1"/>
  <c r="AY405" s="1"/>
  <c r="AM404"/>
  <c r="AT404"/>
  <c r="AY404" s="1"/>
  <c r="AM403"/>
  <c r="AM402"/>
  <c r="AM401"/>
  <c r="AT401" s="1"/>
  <c r="AY401" s="1"/>
  <c r="AM400"/>
  <c r="AT400"/>
  <c r="AY400" s="1"/>
  <c r="AM397"/>
  <c r="AT397"/>
  <c r="AM396"/>
  <c r="AT396" s="1"/>
  <c r="AY396" s="1"/>
  <c r="AM395"/>
  <c r="AT395"/>
  <c r="AY395" s="1"/>
  <c r="AM394"/>
  <c r="AT394"/>
  <c r="AY394"/>
  <c r="AM393"/>
  <c r="AT393" s="1"/>
  <c r="AY393" s="1"/>
  <c r="AM392"/>
  <c r="AM391"/>
  <c r="AT391" s="1"/>
  <c r="AY391" s="1"/>
  <c r="AM390"/>
  <c r="AT390" s="1"/>
  <c r="AY390" s="1"/>
  <c r="AM389"/>
  <c r="AT389"/>
  <c r="AY389" s="1"/>
  <c r="AM388"/>
  <c r="AT388"/>
  <c r="AM387"/>
  <c r="AT387" s="1"/>
  <c r="AY387" s="1"/>
  <c r="AM386"/>
  <c r="AT386"/>
  <c r="AY386" s="1"/>
  <c r="AM385"/>
  <c r="AT385"/>
  <c r="AM384"/>
  <c r="AT384" s="1"/>
  <c r="AM383"/>
  <c r="AT383"/>
  <c r="AY383" s="1"/>
  <c r="AM382"/>
  <c r="AT382" s="1"/>
  <c r="AY382" s="1"/>
  <c r="AM381"/>
  <c r="AT381" s="1"/>
  <c r="AY381" s="1"/>
  <c r="AM380"/>
  <c r="AM379"/>
  <c r="AT379"/>
  <c r="AY379" s="1"/>
  <c r="AM378"/>
  <c r="AT378"/>
  <c r="AY378" s="1"/>
  <c r="AM377"/>
  <c r="AT377" s="1"/>
  <c r="AM376"/>
  <c r="AT376" s="1"/>
  <c r="AY376" s="1"/>
  <c r="AM375"/>
  <c r="AT375"/>
  <c r="AY375" s="1"/>
  <c r="AM374"/>
  <c r="AT374" s="1"/>
  <c r="AY374" s="1"/>
  <c r="AM373"/>
  <c r="AT373" s="1"/>
  <c r="AY373" s="1"/>
  <c r="AM372"/>
  <c r="AT372"/>
  <c r="AY372" s="1"/>
  <c r="AM371"/>
  <c r="AT371"/>
  <c r="AY371"/>
  <c r="AM370"/>
  <c r="AT370" s="1"/>
  <c r="AY370" s="1"/>
  <c r="AM366"/>
  <c r="AT366" s="1"/>
  <c r="AM365"/>
  <c r="AT365"/>
  <c r="AY365" s="1"/>
  <c r="AM364"/>
  <c r="AT364" s="1"/>
  <c r="AY364" s="1"/>
  <c r="AM363"/>
  <c r="AM362"/>
  <c r="AT362" s="1"/>
  <c r="AY362" s="1"/>
  <c r="AM361"/>
  <c r="AT361" s="1"/>
  <c r="AY361" s="1"/>
  <c r="AM360"/>
  <c r="AT360"/>
  <c r="AY360" s="1"/>
  <c r="AM359"/>
  <c r="AM358"/>
  <c r="AT358"/>
  <c r="AY358" s="1"/>
  <c r="AM357"/>
  <c r="AM356"/>
  <c r="AT356"/>
  <c r="AY356" s="1"/>
  <c r="AM355"/>
  <c r="AT355" s="1"/>
  <c r="AY355" s="1"/>
  <c r="AM354"/>
  <c r="AM353"/>
  <c r="AT353" s="1"/>
  <c r="AY353" s="1"/>
  <c r="AM352"/>
  <c r="AT352" s="1"/>
  <c r="AY352" s="1"/>
  <c r="AM351"/>
  <c r="AT351" s="1"/>
  <c r="AY351" s="1"/>
  <c r="AM350"/>
  <c r="AT350"/>
  <c r="AY350"/>
  <c r="AM349"/>
  <c r="AT349" s="1"/>
  <c r="AY349" s="1"/>
  <c r="AM348"/>
  <c r="AT348" s="1"/>
  <c r="AY348" s="1"/>
  <c r="AM347"/>
  <c r="AT347"/>
  <c r="AY347" s="1"/>
  <c r="AM346"/>
  <c r="AT346"/>
  <c r="AY346" s="1"/>
  <c r="AM345"/>
  <c r="AM344"/>
  <c r="AT344"/>
  <c r="AY344" s="1"/>
  <c r="AM343"/>
  <c r="AT343" s="1"/>
  <c r="AM342"/>
  <c r="AT342" s="1"/>
  <c r="AM341"/>
  <c r="AT341" s="1"/>
  <c r="AY341" s="1"/>
  <c r="AM340"/>
  <c r="AT340"/>
  <c r="AM339"/>
  <c r="AT339"/>
  <c r="AY339" s="1"/>
  <c r="AM338"/>
  <c r="AT338" s="1"/>
  <c r="AM337"/>
  <c r="AT337" s="1"/>
  <c r="AY337" s="1"/>
  <c r="AM336"/>
  <c r="AT336"/>
  <c r="AM335"/>
  <c r="AT335" s="1"/>
  <c r="AY335" s="1"/>
  <c r="AM334"/>
  <c r="AT334"/>
  <c r="AY334" s="1"/>
  <c r="AM333"/>
  <c r="AT333"/>
  <c r="AY333"/>
  <c r="AM332"/>
  <c r="AT332" s="1"/>
  <c r="AY332" s="1"/>
  <c r="AM331"/>
  <c r="AT331" s="1"/>
  <c r="AY331" s="1"/>
  <c r="AM330"/>
  <c r="AT330" s="1"/>
  <c r="AM329"/>
  <c r="AT329" s="1"/>
  <c r="AY329" s="1"/>
  <c r="AM328"/>
  <c r="AT328" s="1"/>
  <c r="AY328" s="1"/>
  <c r="AM327"/>
  <c r="AT327" s="1"/>
  <c r="AM326"/>
  <c r="AT326" s="1"/>
  <c r="AY326" s="1"/>
  <c r="AM325"/>
  <c r="AM324"/>
  <c r="AT324" s="1"/>
  <c r="AY324" s="1"/>
  <c r="AM323"/>
  <c r="AT323" s="1"/>
  <c r="AY323" s="1"/>
  <c r="AM322"/>
  <c r="AT322"/>
  <c r="AM321"/>
  <c r="AT321" s="1"/>
  <c r="AY321" s="1"/>
  <c r="AM320"/>
  <c r="AT320" s="1"/>
  <c r="AY320" s="1"/>
  <c r="AM319"/>
  <c r="AM318"/>
  <c r="AT318" s="1"/>
  <c r="AM317"/>
  <c r="AM316"/>
  <c r="AT316"/>
  <c r="AY316" s="1"/>
  <c r="AM315"/>
  <c r="AT315"/>
  <c r="AY315"/>
  <c r="AM314"/>
  <c r="AT314" s="1"/>
  <c r="AM313"/>
  <c r="AT313"/>
  <c r="AY313" s="1"/>
  <c r="AM312"/>
  <c r="AT312"/>
  <c r="AM311"/>
  <c r="AM310"/>
  <c r="AT310" s="1"/>
  <c r="AM309"/>
  <c r="AT309"/>
  <c r="AY309" s="1"/>
  <c r="AM308"/>
  <c r="AT308"/>
  <c r="AY308"/>
  <c r="AM307"/>
  <c r="AM306"/>
  <c r="AM305"/>
  <c r="AT305"/>
  <c r="AY305" s="1"/>
  <c r="AM304"/>
  <c r="AT304" s="1"/>
  <c r="AY304" s="1"/>
  <c r="AM303"/>
  <c r="AT303"/>
  <c r="AY303" s="1"/>
  <c r="AM302"/>
  <c r="AT302"/>
  <c r="AM301"/>
  <c r="AM300"/>
  <c r="AM297"/>
  <c r="AT297"/>
  <c r="AM296"/>
  <c r="AT296" s="1"/>
  <c r="AM295"/>
  <c r="AM294"/>
  <c r="AM293"/>
  <c r="AT293" s="1"/>
  <c r="AY293" s="1"/>
  <c r="AM292"/>
  <c r="AT292"/>
  <c r="AY292" s="1"/>
  <c r="AM291"/>
  <c r="AT291"/>
  <c r="AY291"/>
  <c r="AM290"/>
  <c r="AT290" s="1"/>
  <c r="AY290" s="1"/>
  <c r="AM289"/>
  <c r="AT289"/>
  <c r="AY289"/>
  <c r="AM288"/>
  <c r="AT288" s="1"/>
  <c r="AY288" s="1"/>
  <c r="AM287"/>
  <c r="AM286"/>
  <c r="AT286" s="1"/>
  <c r="AM285"/>
  <c r="AT285"/>
  <c r="AY285"/>
  <c r="AM284"/>
  <c r="AT284" s="1"/>
  <c r="AY284" s="1"/>
  <c r="AM283"/>
  <c r="AT283" s="1"/>
  <c r="AY283" s="1"/>
  <c r="AM282"/>
  <c r="AM281"/>
  <c r="AT281" s="1"/>
  <c r="AM280"/>
  <c r="AT280"/>
  <c r="AY280"/>
  <c r="AM279"/>
  <c r="AT279" s="1"/>
  <c r="AY279" s="1"/>
  <c r="AM278"/>
  <c r="AT278"/>
  <c r="AY278"/>
  <c r="AM277"/>
  <c r="AT277" s="1"/>
  <c r="AY277" s="1"/>
  <c r="AM276"/>
  <c r="AM275"/>
  <c r="AT275" s="1"/>
  <c r="AY275" s="1"/>
  <c r="AM274"/>
  <c r="AT274" s="1"/>
  <c r="AY274" s="1"/>
  <c r="AM273"/>
  <c r="AT273"/>
  <c r="AM272"/>
  <c r="AT272" s="1"/>
  <c r="AY272" s="1"/>
  <c r="AM271"/>
  <c r="AT271"/>
  <c r="AY271"/>
  <c r="AM270"/>
  <c r="AT270" s="1"/>
  <c r="AM269"/>
  <c r="AT269"/>
  <c r="AY269" s="1"/>
  <c r="AM268"/>
  <c r="AM267"/>
  <c r="AT267"/>
  <c r="AY267" s="1"/>
  <c r="AM266"/>
  <c r="AT266"/>
  <c r="AY266"/>
  <c r="AM265"/>
  <c r="AT265" s="1"/>
  <c r="AY265" s="1"/>
  <c r="AM264"/>
  <c r="AT264" s="1"/>
  <c r="AY264" s="1"/>
  <c r="AM263"/>
  <c r="AT263"/>
  <c r="AY263" s="1"/>
  <c r="AM262"/>
  <c r="AT262"/>
  <c r="AY262"/>
  <c r="AM261"/>
  <c r="AT261" s="1"/>
  <c r="AM260"/>
  <c r="AT260"/>
  <c r="AM259"/>
  <c r="AT259" s="1"/>
  <c r="AY259" s="1"/>
  <c r="AM258"/>
  <c r="AT258" s="1"/>
  <c r="AM257"/>
  <c r="AT257"/>
  <c r="AM256"/>
  <c r="AT256" s="1"/>
  <c r="AY256" s="1"/>
  <c r="AM255"/>
  <c r="AT255"/>
  <c r="AY255" s="1"/>
  <c r="AM254"/>
  <c r="AT254"/>
  <c r="AM253"/>
  <c r="AT253" s="1"/>
  <c r="AM252"/>
  <c r="AT252"/>
  <c r="AY252"/>
  <c r="AM251"/>
  <c r="AM250"/>
  <c r="AT250"/>
  <c r="AM249"/>
  <c r="AT249" s="1"/>
  <c r="AY249" s="1"/>
  <c r="AM248"/>
  <c r="AT248"/>
  <c r="AY248" s="1"/>
  <c r="AM247"/>
  <c r="AT247"/>
  <c r="AY247"/>
  <c r="AM246"/>
  <c r="AT246" s="1"/>
  <c r="AY246" s="1"/>
  <c r="AM245"/>
  <c r="AM244"/>
  <c r="AT244" s="1"/>
  <c r="AY244" s="1"/>
  <c r="AM243"/>
  <c r="AT243" s="1"/>
  <c r="AY243" s="1"/>
  <c r="AM242"/>
  <c r="AT242"/>
  <c r="AY242" s="1"/>
  <c r="AM241"/>
  <c r="AT241"/>
  <c r="AM240"/>
  <c r="AT240" s="1"/>
  <c r="AY240" s="1"/>
  <c r="AM239"/>
  <c r="AM238"/>
  <c r="AT238" s="1"/>
  <c r="AY238" s="1"/>
  <c r="AM237"/>
  <c r="AT237" s="1"/>
  <c r="AM236"/>
  <c r="AT236" s="1"/>
  <c r="AM235"/>
  <c r="AT235" s="1"/>
  <c r="AY235" s="1"/>
  <c r="AM234"/>
  <c r="AT234"/>
  <c r="AY234" s="1"/>
  <c r="AM233"/>
  <c r="AT233" s="1"/>
  <c r="AY233" s="1"/>
  <c r="AM232"/>
  <c r="AT232" s="1"/>
  <c r="AY232" s="1"/>
  <c r="AM231"/>
  <c r="AT231"/>
  <c r="AY231" s="1"/>
  <c r="AM230"/>
  <c r="AT230"/>
  <c r="AY230"/>
  <c r="AM229"/>
  <c r="AM228"/>
  <c r="AT228"/>
  <c r="AY228"/>
  <c r="AM224"/>
  <c r="AM223"/>
  <c r="AT223"/>
  <c r="AY223"/>
  <c r="AM222"/>
  <c r="AT222" s="1"/>
  <c r="AY222" s="1"/>
  <c r="AM221"/>
  <c r="AT221" s="1"/>
  <c r="AY221" s="1"/>
  <c r="AM220"/>
  <c r="AT220"/>
  <c r="AY220" s="1"/>
  <c r="AM219"/>
  <c r="AT219"/>
  <c r="AY219"/>
  <c r="AM218"/>
  <c r="AT218" s="1"/>
  <c r="AM217"/>
  <c r="AT217"/>
  <c r="AY217" s="1"/>
  <c r="AM216"/>
  <c r="AM215"/>
  <c r="AT215"/>
  <c r="AY215" s="1"/>
  <c r="AM214"/>
  <c r="AT214"/>
  <c r="AY214"/>
  <c r="AM213"/>
  <c r="AT213" s="1"/>
  <c r="AY213" s="1"/>
  <c r="AM212"/>
  <c r="AM211"/>
  <c r="AT211" s="1"/>
  <c r="AY211" s="1"/>
  <c r="AM210"/>
  <c r="AT210" s="1"/>
  <c r="AM209"/>
  <c r="AT209"/>
  <c r="AY209"/>
  <c r="AM208"/>
  <c r="AT208" s="1"/>
  <c r="AY208" s="1"/>
  <c r="AM207"/>
  <c r="AT207" s="1"/>
  <c r="AY207" s="1"/>
  <c r="AM206"/>
  <c r="AT206"/>
  <c r="AY206" s="1"/>
  <c r="AM205"/>
  <c r="AT205"/>
  <c r="AY205"/>
  <c r="AM204"/>
  <c r="AT204" s="1"/>
  <c r="AY204" s="1"/>
  <c r="AM203"/>
  <c r="AT203" s="1"/>
  <c r="AY203" s="1"/>
  <c r="AM202"/>
  <c r="AT202"/>
  <c r="AY202" s="1"/>
  <c r="AM201"/>
  <c r="AT201"/>
  <c r="AY201"/>
  <c r="AM200"/>
  <c r="AT200" s="1"/>
  <c r="AM199"/>
  <c r="AT199"/>
  <c r="AY199" s="1"/>
  <c r="AM198"/>
  <c r="AT198"/>
  <c r="AM197"/>
  <c r="AT197" s="1"/>
  <c r="AY197" s="1"/>
  <c r="AM196"/>
  <c r="AM195"/>
  <c r="AT195" s="1"/>
  <c r="AY195" s="1"/>
  <c r="AM194"/>
  <c r="AT194"/>
  <c r="AY194" s="1"/>
  <c r="AM193"/>
  <c r="AT193"/>
  <c r="AY193"/>
  <c r="AM192"/>
  <c r="AT192" s="1"/>
  <c r="AM191"/>
  <c r="AT191"/>
  <c r="AY191"/>
  <c r="AM190"/>
  <c r="AT190"/>
  <c r="AM189"/>
  <c r="AT189"/>
  <c r="AY189" s="1"/>
  <c r="AM188"/>
  <c r="AM187"/>
  <c r="AT187"/>
  <c r="AY187" s="1"/>
  <c r="AM186"/>
  <c r="AT186"/>
  <c r="AY186"/>
  <c r="AM185"/>
  <c r="AT185"/>
  <c r="AY185"/>
  <c r="AM184"/>
  <c r="AM183"/>
  <c r="AT183"/>
  <c r="AY183" s="1"/>
  <c r="AM182"/>
  <c r="AT182" s="1"/>
  <c r="AY182" s="1"/>
  <c r="AM181"/>
  <c r="AT181" s="1"/>
  <c r="AY181" s="1"/>
  <c r="AM180"/>
  <c r="AM179"/>
  <c r="AT179"/>
  <c r="AY179" s="1"/>
  <c r="AM178"/>
  <c r="AT178"/>
  <c r="AY178" s="1"/>
  <c r="AM177"/>
  <c r="AT177"/>
  <c r="AY177"/>
  <c r="AM176"/>
  <c r="AT176" s="1"/>
  <c r="AM175"/>
  <c r="AT175" s="1"/>
  <c r="AY175" s="1"/>
  <c r="AM174"/>
  <c r="AM173"/>
  <c r="AT173" s="1"/>
  <c r="AY173" s="1"/>
  <c r="AM172"/>
  <c r="AM168"/>
  <c r="AT168" s="1"/>
  <c r="AY168" s="1"/>
  <c r="AM167"/>
  <c r="AT167"/>
  <c r="AY167" s="1"/>
  <c r="AM166"/>
  <c r="AT166" s="1"/>
  <c r="AY166" s="1"/>
  <c r="AM165"/>
  <c r="AT165" s="1"/>
  <c r="AY165" s="1"/>
  <c r="AM164"/>
  <c r="AT164"/>
  <c r="AY164" s="1"/>
  <c r="AM163"/>
  <c r="AT163" s="1"/>
  <c r="AY163" s="1"/>
  <c r="AM162"/>
  <c r="AT162"/>
  <c r="AY162" s="1"/>
  <c r="AM161"/>
  <c r="AM160"/>
  <c r="AT160"/>
  <c r="AY160" s="1"/>
  <c r="AM159"/>
  <c r="AT159" s="1"/>
  <c r="AY159" s="1"/>
  <c r="AM158"/>
  <c r="AT158"/>
  <c r="AY158" s="1"/>
  <c r="AM157"/>
  <c r="AM156"/>
  <c r="AT156"/>
  <c r="AY156" s="1"/>
  <c r="AM155"/>
  <c r="AT155" s="1"/>
  <c r="AY155" s="1"/>
  <c r="AM154"/>
  <c r="AT154"/>
  <c r="AY154" s="1"/>
  <c r="AM153"/>
  <c r="AT153" s="1"/>
  <c r="AY153" s="1"/>
  <c r="AM152"/>
  <c r="AM151"/>
  <c r="AM148"/>
  <c r="AT148"/>
  <c r="AY148" s="1"/>
  <c r="AM147"/>
  <c r="AT147" s="1"/>
  <c r="AY147" s="1"/>
  <c r="AM146"/>
  <c r="AT146"/>
  <c r="AY146" s="1"/>
  <c r="AM145"/>
  <c r="AT145" s="1"/>
  <c r="AY145" s="1"/>
  <c r="AM144"/>
  <c r="AT144"/>
  <c r="AY144" s="1"/>
  <c r="AM143"/>
  <c r="AT143" s="1"/>
  <c r="AY143" s="1"/>
  <c r="AM142"/>
  <c r="AT142"/>
  <c r="AY142" s="1"/>
  <c r="AM141"/>
  <c r="AT141" s="1"/>
  <c r="AY141" s="1"/>
  <c r="AM140"/>
  <c r="AT140" s="1"/>
  <c r="AY140" s="1"/>
  <c r="AM139"/>
  <c r="AT139"/>
  <c r="AY139" s="1"/>
  <c r="AM138"/>
  <c r="AT138" s="1"/>
  <c r="AY138" s="1"/>
  <c r="AM137"/>
  <c r="AT137"/>
  <c r="AY137" s="1"/>
  <c r="AM136"/>
  <c r="AT136" s="1"/>
  <c r="AY136" s="1"/>
  <c r="AM135"/>
  <c r="AM134"/>
  <c r="AM133"/>
  <c r="AT133"/>
  <c r="AY133" s="1"/>
  <c r="AM132"/>
  <c r="AM131"/>
  <c r="AM127"/>
  <c r="AT127" s="1"/>
  <c r="AY127" s="1"/>
  <c r="AM126"/>
  <c r="AT126"/>
  <c r="AY126" s="1"/>
  <c r="AM125"/>
  <c r="AT125" s="1"/>
  <c r="AY125" s="1"/>
  <c r="AM124"/>
  <c r="AT124"/>
  <c r="AY124" s="1"/>
  <c r="AM123"/>
  <c r="AT123" s="1"/>
  <c r="AY123" s="1"/>
  <c r="AM122"/>
  <c r="AT122"/>
  <c r="AM121"/>
  <c r="AT121"/>
  <c r="AM120"/>
  <c r="AM119"/>
  <c r="AT119" s="1"/>
  <c r="AY119" s="1"/>
  <c r="AM118"/>
  <c r="AT118"/>
  <c r="AY118" s="1"/>
  <c r="AM117"/>
  <c r="AT117" s="1"/>
  <c r="AY117" s="1"/>
  <c r="AM116"/>
  <c r="AT116"/>
  <c r="AY116" s="1"/>
  <c r="AM115"/>
  <c r="AT115" s="1"/>
  <c r="AY115" s="1"/>
  <c r="AM114"/>
  <c r="AT114"/>
  <c r="AM113"/>
  <c r="AT113"/>
  <c r="AM112"/>
  <c r="AT112"/>
  <c r="AY112" s="1"/>
  <c r="AM111"/>
  <c r="AT111" s="1"/>
  <c r="AY111" s="1"/>
  <c r="AM110"/>
  <c r="AT110"/>
  <c r="AY110" s="1"/>
  <c r="AM109"/>
  <c r="AT109" s="1"/>
  <c r="AY109" s="1"/>
  <c r="AM108"/>
  <c r="AT108"/>
  <c r="AY108" s="1"/>
  <c r="AM107"/>
  <c r="AT107" s="1"/>
  <c r="AY107" s="1"/>
  <c r="AM106"/>
  <c r="AT106"/>
  <c r="AY106" s="1"/>
  <c r="AM105"/>
  <c r="AT105" s="1"/>
  <c r="AY105" s="1"/>
  <c r="AM104"/>
  <c r="AT104"/>
  <c r="AY104" s="1"/>
  <c r="AM103"/>
  <c r="AT103" s="1"/>
  <c r="AY103" s="1"/>
  <c r="AM102"/>
  <c r="AT102"/>
  <c r="AY102" s="1"/>
  <c r="AM101"/>
  <c r="AT101" s="1"/>
  <c r="AY101" s="1"/>
  <c r="AM100"/>
  <c r="AT100"/>
  <c r="AY100" s="1"/>
  <c r="AM99"/>
  <c r="AT99" s="1"/>
  <c r="AY99" s="1"/>
  <c r="AM98"/>
  <c r="AT98"/>
  <c r="AY98" s="1"/>
  <c r="AM97"/>
  <c r="AT97" s="1"/>
  <c r="AY97" s="1"/>
  <c r="AM96"/>
  <c r="AT96"/>
  <c r="AY96" s="1"/>
  <c r="AM95"/>
  <c r="AT95" s="1"/>
  <c r="AY95" s="1"/>
  <c r="AM94"/>
  <c r="AT94"/>
  <c r="AY94" s="1"/>
  <c r="AM93"/>
  <c r="AT93" s="1"/>
  <c r="AY93" s="1"/>
  <c r="AM92"/>
  <c r="AT92"/>
  <c r="AY92" s="1"/>
  <c r="AM91"/>
  <c r="AT91"/>
  <c r="AY91"/>
  <c r="AM90"/>
  <c r="AT90"/>
  <c r="AM89"/>
  <c r="AM88"/>
  <c r="AM87"/>
  <c r="AT87"/>
  <c r="AY87"/>
  <c r="AM86"/>
  <c r="AM83"/>
  <c r="AT83"/>
  <c r="AM82"/>
  <c r="AM81"/>
  <c r="AT81" s="1"/>
  <c r="AY81" s="1"/>
  <c r="AM80"/>
  <c r="AT80"/>
  <c r="AY80" s="1"/>
  <c r="AM79"/>
  <c r="AT79"/>
  <c r="AM78"/>
  <c r="AT78" s="1"/>
  <c r="AY78" s="1"/>
  <c r="AM77"/>
  <c r="AT77"/>
  <c r="AY77" s="1"/>
  <c r="AM76"/>
  <c r="AM75"/>
  <c r="AT75"/>
  <c r="AM74"/>
  <c r="AT74"/>
  <c r="AY74" s="1"/>
  <c r="AM73"/>
  <c r="AT73" s="1"/>
  <c r="AY73" s="1"/>
  <c r="AM72"/>
  <c r="AM71"/>
  <c r="AT71" s="1"/>
  <c r="AY71" s="1"/>
  <c r="AM70"/>
  <c r="AT70"/>
  <c r="AY70" s="1"/>
  <c r="AM69"/>
  <c r="AT69" s="1"/>
  <c r="AY69" s="1"/>
  <c r="AM68"/>
  <c r="AT68"/>
  <c r="AY68" s="1"/>
  <c r="AM67"/>
  <c r="AT67" s="1"/>
  <c r="AY67" s="1"/>
  <c r="AM66"/>
  <c r="AT66" s="1"/>
  <c r="AY66" s="1"/>
  <c r="AM65"/>
  <c r="AT65"/>
  <c r="AY65" s="1"/>
  <c r="AM64"/>
  <c r="AT64" s="1"/>
  <c r="AY64" s="1"/>
  <c r="AM63"/>
  <c r="AT63"/>
  <c r="AM62"/>
  <c r="AT62"/>
  <c r="AY62" s="1"/>
  <c r="AM61"/>
  <c r="AT61" s="1"/>
  <c r="AY61" s="1"/>
  <c r="AM60"/>
  <c r="AT60"/>
  <c r="AY60" s="1"/>
  <c r="AM59"/>
  <c r="AT59" s="1"/>
  <c r="AM58"/>
  <c r="AT58" s="1"/>
  <c r="AY58" s="1"/>
  <c r="AM57"/>
  <c r="AT57"/>
  <c r="AY57" s="1"/>
  <c r="AM56"/>
  <c r="AT56" s="1"/>
  <c r="AY56" s="1"/>
  <c r="AM55"/>
  <c r="AT55"/>
  <c r="AM54"/>
  <c r="AT54"/>
  <c r="AY54" s="1"/>
  <c r="AM53"/>
  <c r="AT53" s="1"/>
  <c r="AY53" s="1"/>
  <c r="AM52"/>
  <c r="AT52"/>
  <c r="AY52" s="1"/>
  <c r="AM51"/>
  <c r="AT51" s="1"/>
  <c r="AM50"/>
  <c r="AT50" s="1"/>
  <c r="AY50" s="1"/>
  <c r="AM49"/>
  <c r="AT49"/>
  <c r="AY49" s="1"/>
  <c r="AM48"/>
  <c r="AT48" s="1"/>
  <c r="AY48" s="1"/>
  <c r="AM47"/>
  <c r="AT47"/>
  <c r="AY47" s="1"/>
  <c r="AM46"/>
  <c r="AT46"/>
  <c r="AY46" s="1"/>
  <c r="AM45"/>
  <c r="AT45" s="1"/>
  <c r="AY45" s="1"/>
  <c r="AM44"/>
  <c r="AT44"/>
  <c r="AY44" s="1"/>
  <c r="AM43"/>
  <c r="AT43" s="1"/>
  <c r="AY43" s="1"/>
  <c r="AM42"/>
  <c r="AT42" s="1"/>
  <c r="AY42" s="1"/>
  <c r="AM41"/>
  <c r="AT41"/>
  <c r="AY41" s="1"/>
  <c r="AM40"/>
  <c r="AT40" s="1"/>
  <c r="AY40" s="1"/>
  <c r="AM39"/>
  <c r="AT39"/>
  <c r="AM38"/>
  <c r="AT38"/>
  <c r="AY38" s="1"/>
  <c r="AM37"/>
  <c r="AT37" s="1"/>
  <c r="AY37" s="1"/>
  <c r="AM36"/>
  <c r="AT36"/>
  <c r="AY36" s="1"/>
  <c r="AM35"/>
  <c r="AM34"/>
  <c r="AM33"/>
  <c r="AM29"/>
  <c r="AM27"/>
  <c r="AM26" s="1"/>
  <c r="AM25"/>
  <c r="AM24"/>
  <c r="AM23"/>
  <c r="AT23" s="1"/>
  <c r="AY23" s="1"/>
  <c r="AM20"/>
  <c r="AT20"/>
  <c r="AY20" s="1"/>
  <c r="AM19"/>
  <c r="AM18"/>
  <c r="AY1087"/>
  <c r="AY1072"/>
  <c r="AY1069"/>
  <c r="AY1060"/>
  <c r="AY1053"/>
  <c r="AY1046"/>
  <c r="AY1045"/>
  <c r="AY1038"/>
  <c r="AY1037"/>
  <c r="AY1029"/>
  <c r="AY1025"/>
  <c r="AY1021"/>
  <c r="AY1017"/>
  <c r="AY1014"/>
  <c r="AY1013"/>
  <c r="AY1008"/>
  <c r="AY1005"/>
  <c r="AY1002"/>
  <c r="AY998"/>
  <c r="AY994"/>
  <c r="AY988"/>
  <c r="AY983"/>
  <c r="AY966"/>
  <c r="AY956"/>
  <c r="AY940"/>
  <c r="AY928"/>
  <c r="AY914"/>
  <c r="AY909"/>
  <c r="AY906"/>
  <c r="AY891"/>
  <c r="AY875"/>
  <c r="AY870"/>
  <c r="AY863"/>
  <c r="AY859"/>
  <c r="AY849"/>
  <c r="AY837"/>
  <c r="AY829"/>
  <c r="AY825"/>
  <c r="AY815"/>
  <c r="AY787"/>
  <c r="AY742"/>
  <c r="AY727"/>
  <c r="AY710"/>
  <c r="AY708"/>
  <c r="AY700"/>
  <c r="AY692"/>
  <c r="AY688"/>
  <c r="AY672"/>
  <c r="AY670"/>
  <c r="AY662"/>
  <c r="AY655"/>
  <c r="AY650"/>
  <c r="AY643"/>
  <c r="AY639"/>
  <c r="AY638"/>
  <c r="AY635"/>
  <c r="AY632"/>
  <c r="AY630"/>
  <c r="AY628"/>
  <c r="AY625"/>
  <c r="AY619"/>
  <c r="AY618"/>
  <c r="AY614"/>
  <c r="AY606"/>
  <c r="AY601"/>
  <c r="AY597"/>
  <c r="AY596"/>
  <c r="AY593"/>
  <c r="AY590"/>
  <c r="AY589"/>
  <c r="AY581"/>
  <c r="AY579"/>
  <c r="AY578"/>
  <c r="AY576"/>
  <c r="AY571"/>
  <c r="AY564"/>
  <c r="AY558"/>
  <c r="AY554"/>
  <c r="AY546"/>
  <c r="AY542"/>
  <c r="AY538"/>
  <c r="AY533"/>
  <c r="AY530"/>
  <c r="AY524"/>
  <c r="AY518"/>
  <c r="AY515"/>
  <c r="AY506"/>
  <c r="AY504"/>
  <c r="AY502"/>
  <c r="AY496"/>
  <c r="AY492"/>
  <c r="AY491"/>
  <c r="AY487"/>
  <c r="AY483"/>
  <c r="AY479"/>
  <c r="AY478"/>
  <c r="AY475"/>
  <c r="AY472"/>
  <c r="AY464"/>
  <c r="AY456"/>
  <c r="AY455"/>
  <c r="AY451"/>
  <c r="AY440"/>
  <c r="AY436"/>
  <c r="AY428"/>
  <c r="AY425"/>
  <c r="AY398"/>
  <c r="AY367"/>
  <c r="AY366"/>
  <c r="AY343"/>
  <c r="AY340"/>
  <c r="AY336"/>
  <c r="AY327"/>
  <c r="AY312"/>
  <c r="AY298"/>
  <c r="AY281"/>
  <c r="AY260"/>
  <c r="AY236"/>
  <c r="AY225"/>
  <c r="AY169"/>
  <c r="AY149"/>
  <c r="AY128"/>
  <c r="AY84"/>
  <c r="AX1089"/>
  <c r="AX1088"/>
  <c r="AX1087"/>
  <c r="AX1085"/>
  <c r="AX1084"/>
  <c r="AX1083"/>
  <c r="AX1081"/>
  <c r="AX1080"/>
  <c r="AX1079"/>
  <c r="AX1077"/>
  <c r="AX1076"/>
  <c r="AX1075"/>
  <c r="AX1070"/>
  <c r="AX1069"/>
  <c r="AX1068"/>
  <c r="AX1066"/>
  <c r="AX1065"/>
  <c r="AX1064"/>
  <c r="AX1062"/>
  <c r="AX1061"/>
  <c r="AX1060"/>
  <c r="AX1058"/>
  <c r="AX1057"/>
  <c r="AX1056"/>
  <c r="AX1054"/>
  <c r="AX1053"/>
  <c r="AX1052"/>
  <c r="AX1050"/>
  <c r="AX1049"/>
  <c r="AX1048"/>
  <c r="AX1046"/>
  <c r="AX1045"/>
  <c r="AX1044"/>
  <c r="AX1042"/>
  <c r="AX1041"/>
  <c r="AX1040"/>
  <c r="AX1038"/>
  <c r="AX1037"/>
  <c r="AX1036"/>
  <c r="AX1034"/>
  <c r="AX1033"/>
  <c r="AX1032"/>
  <c r="AX1030"/>
  <c r="AX1029"/>
  <c r="AX1028"/>
  <c r="AX1026"/>
  <c r="AX1025"/>
  <c r="AX1024"/>
  <c r="AX1022"/>
  <c r="AX1021"/>
  <c r="AX1020"/>
  <c r="AX1018"/>
  <c r="AX1017"/>
  <c r="AX1016"/>
  <c r="AX1014"/>
  <c r="AX1013"/>
  <c r="AX1012"/>
  <c r="AX1010"/>
  <c r="AX1009"/>
  <c r="AX1008"/>
  <c r="AX1006"/>
  <c r="AX1005"/>
  <c r="AX1004"/>
  <c r="AX1002"/>
  <c r="AX1001"/>
  <c r="AX1000"/>
  <c r="AX998"/>
  <c r="AX997"/>
  <c r="AX996"/>
  <c r="AX994"/>
  <c r="AX993"/>
  <c r="AX992"/>
  <c r="AX990"/>
  <c r="AX989"/>
  <c r="AX988"/>
  <c r="AX986"/>
  <c r="AX982"/>
  <c r="AX981"/>
  <c r="AX979"/>
  <c r="AX978"/>
  <c r="AX977"/>
  <c r="AX975"/>
  <c r="AX974"/>
  <c r="AX973"/>
  <c r="AX971"/>
  <c r="AX970"/>
  <c r="AX969"/>
  <c r="AX967"/>
  <c r="AX966"/>
  <c r="AX965"/>
  <c r="AX963"/>
  <c r="AX962"/>
  <c r="AX961"/>
  <c r="AX959"/>
  <c r="AX958"/>
  <c r="AX957"/>
  <c r="AX955"/>
  <c r="AX954"/>
  <c r="AX953"/>
  <c r="AX951"/>
  <c r="AX950"/>
  <c r="AX949"/>
  <c r="AX947"/>
  <c r="AX946"/>
  <c r="AX945"/>
  <c r="AX943"/>
  <c r="AX942"/>
  <c r="AX941"/>
  <c r="AX939"/>
  <c r="AX938"/>
  <c r="AX937"/>
  <c r="AX935"/>
  <c r="AX934"/>
  <c r="AX933"/>
  <c r="AX931"/>
  <c r="AX930"/>
  <c r="AX927"/>
  <c r="AX925"/>
  <c r="AX924"/>
  <c r="AX923"/>
  <c r="AX921"/>
  <c r="AX920"/>
  <c r="AX919"/>
  <c r="AX917"/>
  <c r="AX916"/>
  <c r="AX915"/>
  <c r="AX913"/>
  <c r="AX912"/>
  <c r="AX911"/>
  <c r="AX909"/>
  <c r="AX908"/>
  <c r="AX907"/>
  <c r="AX905"/>
  <c r="AX904"/>
  <c r="AX903"/>
  <c r="AX901"/>
  <c r="AX900"/>
  <c r="AX899"/>
  <c r="AX897"/>
  <c r="AX896"/>
  <c r="AX895"/>
  <c r="AX893"/>
  <c r="AX892"/>
  <c r="AX891"/>
  <c r="AX889"/>
  <c r="AX888"/>
  <c r="AX887"/>
  <c r="AX885"/>
  <c r="AX884"/>
  <c r="AX883"/>
  <c r="AX881"/>
  <c r="AX880"/>
  <c r="AX879"/>
  <c r="AX877"/>
  <c r="AX876"/>
  <c r="AX875"/>
  <c r="AX873"/>
  <c r="AX869"/>
  <c r="AX868"/>
  <c r="AX866"/>
  <c r="AX865"/>
  <c r="AX864"/>
  <c r="AX862"/>
  <c r="AX861"/>
  <c r="AX860"/>
  <c r="AX858"/>
  <c r="AX857"/>
  <c r="AX856"/>
  <c r="AX854"/>
  <c r="AX853"/>
  <c r="AX852"/>
  <c r="AX849"/>
  <c r="AX848"/>
  <c r="AX847"/>
  <c r="AX846"/>
  <c r="AX845"/>
  <c r="AX844"/>
  <c r="AX843"/>
  <c r="AX842"/>
  <c r="AX841"/>
  <c r="AX840"/>
  <c r="AX839"/>
  <c r="AX838"/>
  <c r="AX837"/>
  <c r="AX836"/>
  <c r="AX835"/>
  <c r="AX834"/>
  <c r="AX833"/>
  <c r="AX832"/>
  <c r="AX828"/>
  <c r="AX827"/>
  <c r="AX826"/>
  <c r="AX825"/>
  <c r="AX824"/>
  <c r="AX823"/>
  <c r="AX822"/>
  <c r="AX821"/>
  <c r="AX820"/>
  <c r="AX819"/>
  <c r="AX818"/>
  <c r="AX817"/>
  <c r="AX816"/>
  <c r="AX815"/>
  <c r="AX814"/>
  <c r="AX813"/>
  <c r="AX812"/>
  <c r="AX811"/>
  <c r="AX810"/>
  <c r="AX809"/>
  <c r="AX808"/>
  <c r="AX807"/>
  <c r="AX806"/>
  <c r="AX805"/>
  <c r="AX804"/>
  <c r="AX803"/>
  <c r="AX802"/>
  <c r="AX801"/>
  <c r="AX800"/>
  <c r="AX799"/>
  <c r="AX798"/>
  <c r="AX797"/>
  <c r="AX796"/>
  <c r="AX795"/>
  <c r="AX794"/>
  <c r="AX793"/>
  <c r="AX792"/>
  <c r="AX791"/>
  <c r="AX790"/>
  <c r="AX789"/>
  <c r="AX786"/>
  <c r="AX785"/>
  <c r="AX784"/>
  <c r="AX783"/>
  <c r="AX782"/>
  <c r="AX781"/>
  <c r="AX780"/>
  <c r="AX779"/>
  <c r="AX778"/>
  <c r="AX777"/>
  <c r="AX776"/>
  <c r="AX775"/>
  <c r="AX774"/>
  <c r="AX773"/>
  <c r="AX772"/>
  <c r="AX771"/>
  <c r="AX770"/>
  <c r="AX769"/>
  <c r="AX768"/>
  <c r="AX767"/>
  <c r="AX766"/>
  <c r="AX765"/>
  <c r="AX764"/>
  <c r="AX763"/>
  <c r="AX762"/>
  <c r="AX761"/>
  <c r="AX760"/>
  <c r="AX759"/>
  <c r="AX758"/>
  <c r="AX757"/>
  <c r="AX756"/>
  <c r="AX755"/>
  <c r="AX754"/>
  <c r="AX753"/>
  <c r="AX752"/>
  <c r="AX751"/>
  <c r="AX750"/>
  <c r="AX749"/>
  <c r="AX748"/>
  <c r="AX747"/>
  <c r="AX746"/>
  <c r="AX745"/>
  <c r="AX741"/>
  <c r="AX739"/>
  <c r="AX737"/>
  <c r="AX736"/>
  <c r="AX735"/>
  <c r="AX733"/>
  <c r="AX732"/>
  <c r="AX726"/>
  <c r="AX725"/>
  <c r="AX724"/>
  <c r="AX722"/>
  <c r="AX721"/>
  <c r="AX720"/>
  <c r="AX718"/>
  <c r="AX717"/>
  <c r="AX714"/>
  <c r="AX713"/>
  <c r="AX712"/>
  <c r="AX711"/>
  <c r="AX710"/>
  <c r="AX709"/>
  <c r="AX708"/>
  <c r="AX707"/>
  <c r="AX706"/>
  <c r="AX705"/>
  <c r="AX704"/>
  <c r="AX703"/>
  <c r="AX702"/>
  <c r="AX701"/>
  <c r="AX700"/>
  <c r="AX699"/>
  <c r="AX698"/>
  <c r="AX697"/>
  <c r="AX696"/>
  <c r="AX695"/>
  <c r="AX694"/>
  <c r="AX693"/>
  <c r="AX692"/>
  <c r="AX691"/>
  <c r="AX690"/>
  <c r="AX689"/>
  <c r="AX688"/>
  <c r="AX687"/>
  <c r="AX686"/>
  <c r="AX685"/>
  <c r="AX684"/>
  <c r="AX683"/>
  <c r="AX682"/>
  <c r="AX681"/>
  <c r="AX680"/>
  <c r="AX679"/>
  <c r="AX678"/>
  <c r="AX677"/>
  <c r="AX676"/>
  <c r="AX675"/>
  <c r="AX674"/>
  <c r="AX673"/>
  <c r="AX672"/>
  <c r="AX671"/>
  <c r="AX670"/>
  <c r="AX669"/>
  <c r="AX668"/>
  <c r="AX667"/>
  <c r="AX666"/>
  <c r="AX665"/>
  <c r="AX664"/>
  <c r="AX663"/>
  <c r="AX662"/>
  <c r="AX659"/>
  <c r="AX656"/>
  <c r="AX655"/>
  <c r="AX654"/>
  <c r="AX649"/>
  <c r="AX648"/>
  <c r="AX647"/>
  <c r="AX646"/>
  <c r="AX645"/>
  <c r="AX644"/>
  <c r="AX643"/>
  <c r="AX642"/>
  <c r="AX641"/>
  <c r="AX640"/>
  <c r="AX639"/>
  <c r="AX638"/>
  <c r="AX631"/>
  <c r="AX630"/>
  <c r="AX629"/>
  <c r="AX628"/>
  <c r="AX627"/>
  <c r="AX626"/>
  <c r="AX625"/>
  <c r="AX624"/>
  <c r="AX623"/>
  <c r="AX622"/>
  <c r="AX621"/>
  <c r="AX620"/>
  <c r="AX619"/>
  <c r="AX618"/>
  <c r="AX617"/>
  <c r="AX616"/>
  <c r="AX613"/>
  <c r="AX612"/>
  <c r="AX611"/>
  <c r="AX610"/>
  <c r="AX609"/>
  <c r="AX608"/>
  <c r="AX607"/>
  <c r="AX606"/>
  <c r="AX605"/>
  <c r="AX604"/>
  <c r="AX603"/>
  <c r="AX602"/>
  <c r="AX601"/>
  <c r="AX600"/>
  <c r="AX599"/>
  <c r="AX598"/>
  <c r="AX597"/>
  <c r="AX596"/>
  <c r="AX595"/>
  <c r="AX594"/>
  <c r="AX593"/>
  <c r="AX592"/>
  <c r="AX591"/>
  <c r="AX590"/>
  <c r="AX589"/>
  <c r="AX588"/>
  <c r="AX587"/>
  <c r="AX586"/>
  <c r="AX585"/>
  <c r="AX584"/>
  <c r="AX583"/>
  <c r="AX582"/>
  <c r="AX581"/>
  <c r="AX578"/>
  <c r="AX577"/>
  <c r="AX576"/>
  <c r="AX575"/>
  <c r="AX574"/>
  <c r="AX573"/>
  <c r="AX572"/>
  <c r="AX571"/>
  <c r="AX570"/>
  <c r="AX569"/>
  <c r="AX568"/>
  <c r="AX567"/>
  <c r="AX566"/>
  <c r="AX565"/>
  <c r="AX564"/>
  <c r="AX563"/>
  <c r="AX562"/>
  <c r="AX561"/>
  <c r="AX560"/>
  <c r="AX559"/>
  <c r="AX558"/>
  <c r="AX557"/>
  <c r="AX556"/>
  <c r="AX555"/>
  <c r="AX554"/>
  <c r="AX553"/>
  <c r="AX552"/>
  <c r="AX551"/>
  <c r="AX550"/>
  <c r="AX549"/>
  <c r="AX548"/>
  <c r="AX541"/>
  <c r="AX540"/>
  <c r="AX539"/>
  <c r="AX538"/>
  <c r="AX537"/>
  <c r="AX536"/>
  <c r="AX535"/>
  <c r="AX534"/>
  <c r="AX533"/>
  <c r="AX532"/>
  <c r="AX531"/>
  <c r="AX530"/>
  <c r="AX529"/>
  <c r="AX528"/>
  <c r="AX527"/>
  <c r="AX523"/>
  <c r="AX522"/>
  <c r="AX521"/>
  <c r="AX520"/>
  <c r="AX519"/>
  <c r="AX518"/>
  <c r="AX517"/>
  <c r="AX516"/>
  <c r="AX515"/>
  <c r="AX514"/>
  <c r="AX513"/>
  <c r="AX512"/>
  <c r="AX511"/>
  <c r="AX510"/>
  <c r="AX509"/>
  <c r="AX508"/>
  <c r="AX507"/>
  <c r="AX506"/>
  <c r="AX505"/>
  <c r="AX504"/>
  <c r="AX503"/>
  <c r="AX502"/>
  <c r="AX501"/>
  <c r="AX500"/>
  <c r="AX499"/>
  <c r="AX498"/>
  <c r="AX497"/>
  <c r="AX496"/>
  <c r="AX495"/>
  <c r="AX494"/>
  <c r="AX493"/>
  <c r="AX492"/>
  <c r="AX491"/>
  <c r="AX490"/>
  <c r="AX489"/>
  <c r="AX488"/>
  <c r="AX487"/>
  <c r="AX486"/>
  <c r="AX485"/>
  <c r="AX484"/>
  <c r="AX483"/>
  <c r="AX482"/>
  <c r="AX481"/>
  <c r="AX480"/>
  <c r="AX479"/>
  <c r="AX478"/>
  <c r="AX477"/>
  <c r="AX476"/>
  <c r="AX475"/>
  <c r="AX474"/>
  <c r="AX473"/>
  <c r="AX472"/>
  <c r="AX471"/>
  <c r="AX470"/>
  <c r="AX469"/>
  <c r="AX468"/>
  <c r="AX467"/>
  <c r="AX466"/>
  <c r="AX465"/>
  <c r="AX464"/>
  <c r="AX463"/>
  <c r="AX462"/>
  <c r="AX461"/>
  <c r="AX460"/>
  <c r="AX459"/>
  <c r="AX458"/>
  <c r="AX457"/>
  <c r="AX456"/>
  <c r="AX455"/>
  <c r="AX454"/>
  <c r="AX453"/>
  <c r="AX452"/>
  <c r="AX451"/>
  <c r="AX450"/>
  <c r="AX449"/>
  <c r="AX448"/>
  <c r="AX447"/>
  <c r="AX446"/>
  <c r="AX445"/>
  <c r="AX444"/>
  <c r="AX443"/>
  <c r="AX442"/>
  <c r="AX441"/>
  <c r="AX440"/>
  <c r="AX439"/>
  <c r="AX438"/>
  <c r="AX437"/>
  <c r="AX436"/>
  <c r="AX435"/>
  <c r="AX434"/>
  <c r="AX433"/>
  <c r="AX432"/>
  <c r="AX431"/>
  <c r="AX427"/>
  <c r="AX426"/>
  <c r="AX425"/>
  <c r="AX424"/>
  <c r="AX423"/>
  <c r="AX422"/>
  <c r="AX421"/>
  <c r="AX420"/>
  <c r="AX419"/>
  <c r="AX418"/>
  <c r="AX417"/>
  <c r="AX416"/>
  <c r="AX415"/>
  <c r="AX414"/>
  <c r="AX413"/>
  <c r="AX412"/>
  <c r="AX411"/>
  <c r="AX410"/>
  <c r="AX409"/>
  <c r="AX408"/>
  <c r="AX407"/>
  <c r="AX406"/>
  <c r="AX405"/>
  <c r="AX404"/>
  <c r="AX403"/>
  <c r="AX402"/>
  <c r="AX401"/>
  <c r="AX400"/>
  <c r="AX397"/>
  <c r="AX396"/>
  <c r="AX395"/>
  <c r="AX394"/>
  <c r="AX393"/>
  <c r="AX392"/>
  <c r="AX391"/>
  <c r="AX390"/>
  <c r="AX389"/>
  <c r="AX388"/>
  <c r="AX387"/>
  <c r="AX386"/>
  <c r="AX385"/>
  <c r="AX384"/>
  <c r="AX383"/>
  <c r="AX382"/>
  <c r="AX381"/>
  <c r="AX380"/>
  <c r="AX379"/>
  <c r="AX378"/>
  <c r="AX377"/>
  <c r="AX376"/>
  <c r="AX375"/>
  <c r="AX374"/>
  <c r="AX373"/>
  <c r="AX372"/>
  <c r="AX371"/>
  <c r="AX370"/>
  <c r="AX366"/>
  <c r="AX365"/>
  <c r="AX364"/>
  <c r="AX363"/>
  <c r="AX362"/>
  <c r="AX361"/>
  <c r="AX360"/>
  <c r="AX359"/>
  <c r="AX358"/>
  <c r="AX357"/>
  <c r="AX356"/>
  <c r="AX355"/>
  <c r="AX354"/>
  <c r="AX353"/>
  <c r="AX352"/>
  <c r="AX351"/>
  <c r="AX350"/>
  <c r="AX349"/>
  <c r="AX348"/>
  <c r="AX347"/>
  <c r="AX346"/>
  <c r="AX345"/>
  <c r="AX344"/>
  <c r="AX343"/>
  <c r="AX342"/>
  <c r="AX341"/>
  <c r="AX340"/>
  <c r="AX339"/>
  <c r="AX338"/>
  <c r="AX337"/>
  <c r="AX336"/>
  <c r="AX335"/>
  <c r="AX334"/>
  <c r="AX333"/>
  <c r="AX332"/>
  <c r="AX331"/>
  <c r="AX330"/>
  <c r="AX329"/>
  <c r="AX328"/>
  <c r="AX327"/>
  <c r="AX326"/>
  <c r="AX325"/>
  <c r="AX324"/>
  <c r="AX323"/>
  <c r="AX322"/>
  <c r="AX321"/>
  <c r="AX320"/>
  <c r="AX319"/>
  <c r="AX318"/>
  <c r="AX317"/>
  <c r="AX316"/>
  <c r="AX315"/>
  <c r="AX314"/>
  <c r="AX313"/>
  <c r="AX312"/>
  <c r="AX311"/>
  <c r="AX310"/>
  <c r="AX309"/>
  <c r="AX308"/>
  <c r="AX307"/>
  <c r="AX306"/>
  <c r="AX305"/>
  <c r="AX304"/>
  <c r="AX303"/>
  <c r="AX302"/>
  <c r="AX301"/>
  <c r="AX300"/>
  <c r="AX297"/>
  <c r="AX296"/>
  <c r="AX295"/>
  <c r="AX294"/>
  <c r="AX293"/>
  <c r="AX292"/>
  <c r="AX291"/>
  <c r="AX290"/>
  <c r="AX289"/>
  <c r="AX288"/>
  <c r="AX287"/>
  <c r="AX286"/>
  <c r="AX285"/>
  <c r="AX284"/>
  <c r="AX283"/>
  <c r="AX282"/>
  <c r="AX281"/>
  <c r="AX280"/>
  <c r="AX279"/>
  <c r="AX278"/>
  <c r="AX277"/>
  <c r="AX276"/>
  <c r="AX275"/>
  <c r="AX274"/>
  <c r="AX273"/>
  <c r="AX272"/>
  <c r="AX271"/>
  <c r="AX270"/>
  <c r="AX269"/>
  <c r="AX268"/>
  <c r="AX267"/>
  <c r="AX266"/>
  <c r="AX265"/>
  <c r="AX264"/>
  <c r="AX263"/>
  <c r="AX262"/>
  <c r="AX261"/>
  <c r="AX260"/>
  <c r="AX259"/>
  <c r="AX258"/>
  <c r="AX257"/>
  <c r="AX256"/>
  <c r="AX255"/>
  <c r="AX254"/>
  <c r="AX253"/>
  <c r="AX252"/>
  <c r="AX251"/>
  <c r="AX250"/>
  <c r="AX249"/>
  <c r="AX248"/>
  <c r="AX247"/>
  <c r="AX246"/>
  <c r="AX245"/>
  <c r="AX244"/>
  <c r="AX243"/>
  <c r="AX242"/>
  <c r="AX241"/>
  <c r="AX240"/>
  <c r="AX239"/>
  <c r="AX238"/>
  <c r="AX237"/>
  <c r="AX236"/>
  <c r="AX235"/>
  <c r="AX234"/>
  <c r="AX233"/>
  <c r="AX232"/>
  <c r="AX231"/>
  <c r="AX230"/>
  <c r="AX229"/>
  <c r="AX228"/>
  <c r="AX224"/>
  <c r="AX223"/>
  <c r="AX222"/>
  <c r="AX221"/>
  <c r="AX220"/>
  <c r="AX219"/>
  <c r="AX218"/>
  <c r="AX217"/>
  <c r="AX216"/>
  <c r="AX215"/>
  <c r="AX214"/>
  <c r="AX213"/>
  <c r="AX212"/>
  <c r="AX211"/>
  <c r="AX210"/>
  <c r="AX209"/>
  <c r="AX208"/>
  <c r="AX207"/>
  <c r="AX206"/>
  <c r="AX205"/>
  <c r="AX204"/>
  <c r="AX203"/>
  <c r="AX202"/>
  <c r="AX201"/>
  <c r="AX200"/>
  <c r="AX199"/>
  <c r="AX198"/>
  <c r="AX197"/>
  <c r="AX196"/>
  <c r="AX195"/>
  <c r="AX194"/>
  <c r="AX193"/>
  <c r="AX192"/>
  <c r="AX191"/>
  <c r="AX190"/>
  <c r="AX189"/>
  <c r="AX188"/>
  <c r="AX187"/>
  <c r="AX186"/>
  <c r="AX185"/>
  <c r="AX184"/>
  <c r="AX183"/>
  <c r="AX182"/>
  <c r="AX181"/>
  <c r="AX180"/>
  <c r="AX179"/>
  <c r="AX178"/>
  <c r="AX177"/>
  <c r="AX176"/>
  <c r="AX175"/>
  <c r="AX174"/>
  <c r="AX173"/>
  <c r="AX172"/>
  <c r="AX168"/>
  <c r="AX167"/>
  <c r="AX166"/>
  <c r="AX165"/>
  <c r="AX164"/>
  <c r="AX163"/>
  <c r="AX162"/>
  <c r="AX161"/>
  <c r="AX160"/>
  <c r="AX159"/>
  <c r="AX158"/>
  <c r="AX157"/>
  <c r="AX156"/>
  <c r="AX155"/>
  <c r="AX154"/>
  <c r="AX153"/>
  <c r="AX152"/>
  <c r="AX151"/>
  <c r="AX148"/>
  <c r="AX147"/>
  <c r="AX146"/>
  <c r="AX145"/>
  <c r="AX144"/>
  <c r="AX143"/>
  <c r="AX142"/>
  <c r="AX141"/>
  <c r="AX140"/>
  <c r="AX139"/>
  <c r="AX138"/>
  <c r="AX137"/>
  <c r="AX136"/>
  <c r="AX135"/>
  <c r="AX134"/>
  <c r="AX133"/>
  <c r="AX132"/>
  <c r="AX131"/>
  <c r="AX127"/>
  <c r="AX126"/>
  <c r="AX125"/>
  <c r="AX124"/>
  <c r="AX123"/>
  <c r="AX122"/>
  <c r="AX121"/>
  <c r="AX120"/>
  <c r="AX119"/>
  <c r="AX118"/>
  <c r="AX117"/>
  <c r="AX116"/>
  <c r="AX115"/>
  <c r="AX114"/>
  <c r="AX113"/>
  <c r="AX112"/>
  <c r="AX111"/>
  <c r="AX110"/>
  <c r="AX109"/>
  <c r="AX108"/>
  <c r="AX107"/>
  <c r="AX106"/>
  <c r="AX105"/>
  <c r="AX104"/>
  <c r="AX103"/>
  <c r="AX102"/>
  <c r="AX101"/>
  <c r="AX100"/>
  <c r="AX99"/>
  <c r="AX98"/>
  <c r="AX97"/>
  <c r="AX96"/>
  <c r="AX95"/>
  <c r="AX94"/>
  <c r="AX93"/>
  <c r="AX92"/>
  <c r="AX91"/>
  <c r="AX90"/>
  <c r="AX89"/>
  <c r="AX88"/>
  <c r="AX87"/>
  <c r="AX86"/>
  <c r="AX83"/>
  <c r="AX82"/>
  <c r="AX81"/>
  <c r="AX80"/>
  <c r="AX79"/>
  <c r="AX78"/>
  <c r="AX77"/>
  <c r="AX76"/>
  <c r="AX75"/>
  <c r="AX74"/>
  <c r="AX73"/>
  <c r="AX72"/>
  <c r="AX71"/>
  <c r="AX70"/>
  <c r="AX69"/>
  <c r="AX68"/>
  <c r="AX67"/>
  <c r="AX66"/>
  <c r="AX65"/>
  <c r="AX64"/>
  <c r="AX63"/>
  <c r="AX62"/>
  <c r="AX61"/>
  <c r="AX60"/>
  <c r="AX59"/>
  <c r="AX58"/>
  <c r="AX57"/>
  <c r="AX56"/>
  <c r="AX55"/>
  <c r="AX54"/>
  <c r="AX53"/>
  <c r="AX52"/>
  <c r="AX51"/>
  <c r="AX50"/>
  <c r="AX49"/>
  <c r="AX48"/>
  <c r="AX47"/>
  <c r="AX46"/>
  <c r="AX45"/>
  <c r="AX44"/>
  <c r="AX43"/>
  <c r="AX42"/>
  <c r="AX41"/>
  <c r="AX40"/>
  <c r="AX39"/>
  <c r="AX38"/>
  <c r="AX37"/>
  <c r="AX36"/>
  <c r="AX35"/>
  <c r="AX34"/>
  <c r="AX33"/>
  <c r="AX29"/>
  <c r="AX27"/>
  <c r="AX25"/>
  <c r="AX24"/>
  <c r="AX23"/>
  <c r="AX20"/>
  <c r="AX19"/>
  <c r="AX18"/>
  <c r="AX26"/>
  <c r="AX28"/>
  <c r="AX150"/>
  <c r="AX545"/>
  <c r="AX634"/>
  <c r="AX658"/>
  <c r="AX738"/>
  <c r="AX740"/>
  <c r="AP1074"/>
  <c r="AP1073" s="1"/>
  <c r="AT1073" s="1"/>
  <c r="AP653"/>
  <c r="AP929"/>
  <c r="W32"/>
  <c r="AP17"/>
  <c r="AM730"/>
  <c r="AM740"/>
  <c r="AT740" s="1"/>
  <c r="AY740" s="1"/>
  <c r="AY840"/>
  <c r="AY844"/>
  <c r="AT392"/>
  <c r="AY392" s="1"/>
  <c r="AP636"/>
  <c r="AT33"/>
  <c r="AY33" s="1"/>
  <c r="W430"/>
  <c r="AT745"/>
  <c r="AT1071"/>
  <c r="AY1071" s="1"/>
  <c r="AT14"/>
  <c r="AY14"/>
  <c r="AT18"/>
  <c r="AT1086"/>
  <c r="AY1086"/>
  <c r="AP658"/>
  <c r="AP657" s="1"/>
  <c r="AT174"/>
  <c r="AY174" s="1"/>
  <c r="W429"/>
  <c r="AT131"/>
  <c r="AY131" s="1"/>
  <c r="AY418"/>
  <c r="W526"/>
  <c r="W525"/>
  <c r="W615"/>
  <c r="W658"/>
  <c r="AY659"/>
  <c r="W730"/>
  <c r="AY731"/>
  <c r="AT739"/>
  <c r="AY739" s="1"/>
  <c r="AM738"/>
  <c r="AT738" s="1"/>
  <c r="AY414"/>
  <c r="AY422"/>
  <c r="AY583"/>
  <c r="W735"/>
  <c r="AY737"/>
  <c r="W872"/>
  <c r="AY987"/>
  <c r="AT35"/>
  <c r="AT718"/>
  <c r="AY718" s="1"/>
  <c r="AT930"/>
  <c r="AY930"/>
  <c r="AT532"/>
  <c r="AY532" s="1"/>
  <c r="AP526"/>
  <c r="AP525"/>
  <c r="AT623"/>
  <c r="AY623" s="1"/>
  <c r="AT834"/>
  <c r="AP831"/>
  <c r="AT991"/>
  <c r="AY991" s="1"/>
  <c r="AT88"/>
  <c r="AY88"/>
  <c r="AT120"/>
  <c r="AY120" s="1"/>
  <c r="AT224"/>
  <c r="AY224"/>
  <c r="AT295"/>
  <c r="AY295" s="1"/>
  <c r="AT380"/>
  <c r="AY380"/>
  <c r="AT184"/>
  <c r="AY184" s="1"/>
  <c r="AT216"/>
  <c r="AY216"/>
  <c r="AT239"/>
  <c r="AY239" s="1"/>
  <c r="AT301"/>
  <c r="AY301"/>
  <c r="AT306"/>
  <c r="AY306" s="1"/>
  <c r="AT345"/>
  <c r="AY345"/>
  <c r="AT406"/>
  <c r="AY406" s="1"/>
  <c r="AT873"/>
  <c r="AY873"/>
  <c r="AP661"/>
  <c r="AY176"/>
  <c r="AY192"/>
  <c r="AY200"/>
  <c r="AY777"/>
  <c r="W788"/>
  <c r="AY823"/>
  <c r="AY827"/>
  <c r="AY908"/>
  <c r="AY916"/>
  <c r="AY938"/>
  <c r="AY942"/>
  <c r="AY970"/>
  <c r="AY974"/>
  <c r="AT836"/>
  <c r="AY836"/>
  <c r="AT1079"/>
  <c r="AY1079" s="1"/>
  <c r="AT1075"/>
  <c r="AY1075"/>
  <c r="AT529"/>
  <c r="AY529" s="1"/>
  <c r="AT584"/>
  <c r="AY584"/>
  <c r="AT592"/>
  <c r="AY592" s="1"/>
  <c r="AT600"/>
  <c r="AY600"/>
  <c r="AT157"/>
  <c r="AY157" s="1"/>
  <c r="AT172"/>
  <c r="AY172"/>
  <c r="AT180"/>
  <c r="AY180" s="1"/>
  <c r="AT188"/>
  <c r="AY188"/>
  <c r="AT196"/>
  <c r="AY196" s="1"/>
  <c r="AT212"/>
  <c r="AY212"/>
  <c r="AT251"/>
  <c r="AY251" s="1"/>
  <c r="AT357"/>
  <c r="AY357"/>
  <c r="AT402"/>
  <c r="AY402" s="1"/>
  <c r="AP150"/>
  <c r="AP129"/>
  <c r="AT135"/>
  <c r="AY135" s="1"/>
  <c r="AT287"/>
  <c r="AY287"/>
  <c r="AT325"/>
  <c r="AY325" s="1"/>
  <c r="AM615"/>
  <c r="AT615"/>
  <c r="AT617"/>
  <c r="AY617" s="1"/>
  <c r="AT878"/>
  <c r="AY878"/>
  <c r="AT886"/>
  <c r="AY886" s="1"/>
  <c r="AT902"/>
  <c r="AY902"/>
  <c r="AT910"/>
  <c r="AY910" s="1"/>
  <c r="AT926"/>
  <c r="AY926"/>
  <c r="AT936"/>
  <c r="AY936" s="1"/>
  <c r="AT944"/>
  <c r="AY944"/>
  <c r="AT952"/>
  <c r="AY952" s="1"/>
  <c r="AY960"/>
  <c r="AT968"/>
  <c r="AY968"/>
  <c r="AT976"/>
  <c r="AY976" s="1"/>
  <c r="W130"/>
  <c r="W227"/>
  <c r="AT551"/>
  <c r="AY551" s="1"/>
  <c r="AM580"/>
  <c r="AT663"/>
  <c r="AY663" s="1"/>
  <c r="AT667"/>
  <c r="AY667"/>
  <c r="AT671"/>
  <c r="AY671" s="1"/>
  <c r="AT679"/>
  <c r="AY679"/>
  <c r="AT687"/>
  <c r="AY687" s="1"/>
  <c r="AT695"/>
  <c r="AY695"/>
  <c r="AT699"/>
  <c r="AY699" s="1"/>
  <c r="AT703"/>
  <c r="AY703"/>
  <c r="AT707"/>
  <c r="AY707" s="1"/>
  <c r="AT711"/>
  <c r="AM544"/>
  <c r="AT545"/>
  <c r="AY545" s="1"/>
  <c r="W399"/>
  <c r="AT1067"/>
  <c r="AY1067"/>
  <c r="AY121"/>
  <c r="AT1020"/>
  <c r="AY1020"/>
  <c r="AP830"/>
  <c r="W636"/>
  <c r="AT229"/>
  <c r="AT411"/>
  <c r="AY411" s="1"/>
  <c r="AP26"/>
  <c r="AT27"/>
  <c r="AY27"/>
  <c r="AP369"/>
  <c r="AT789"/>
  <c r="AY789"/>
  <c r="AM735"/>
  <c r="AM734" s="1"/>
  <c r="AT736"/>
  <c r="AY736"/>
  <c r="W929"/>
  <c r="W871" s="1"/>
  <c r="AT151"/>
  <c r="AY151" s="1"/>
  <c r="AT792"/>
  <c r="AY792"/>
  <c r="AM788"/>
  <c r="AT788" s="1"/>
  <c r="AY788" s="1"/>
  <c r="W653"/>
  <c r="AY867"/>
  <c r="W851"/>
  <c r="AT89"/>
  <c r="AY89"/>
  <c r="AT245"/>
  <c r="AY245" s="1"/>
  <c r="AP227"/>
  <c r="AP226" s="1"/>
  <c r="AT747"/>
  <c r="AY747"/>
  <c r="AP744"/>
  <c r="AP743" s="1"/>
  <c r="AT544"/>
  <c r="AY544"/>
  <c r="W831"/>
  <c r="W830" s="1"/>
  <c r="AY830" s="1"/>
  <c r="AT874"/>
  <c r="AY874"/>
  <c r="AT19"/>
  <c r="AY19" s="1"/>
  <c r="AM17"/>
  <c r="AT161"/>
  <c r="AY161" s="1"/>
  <c r="AT751"/>
  <c r="AY751"/>
  <c r="AT763"/>
  <c r="AY763" s="1"/>
  <c r="AT797"/>
  <c r="AY797"/>
  <c r="AT132"/>
  <c r="AY132" s="1"/>
  <c r="AM716"/>
  <c r="AT771"/>
  <c r="AY771"/>
  <c r="AP22"/>
  <c r="AT25"/>
  <c r="AY25"/>
  <c r="AM28"/>
  <c r="AT72"/>
  <c r="AY72" s="1"/>
  <c r="AY286"/>
  <c r="AT317"/>
  <c r="AY317" s="1"/>
  <c r="AT354"/>
  <c r="AY354"/>
  <c r="AT359"/>
  <c r="AY359" s="1"/>
  <c r="AT793"/>
  <c r="AY793"/>
  <c r="AT852"/>
  <c r="AY852" s="1"/>
  <c r="AT864"/>
  <c r="AY864"/>
  <c r="AT431"/>
  <c r="AY431" s="1"/>
  <c r="AY668"/>
  <c r="AT76"/>
  <c r="AY76"/>
  <c r="AT363"/>
  <c r="AY363" s="1"/>
  <c r="AT813"/>
  <c r="AY813"/>
  <c r="AT821"/>
  <c r="AY821" s="1"/>
  <c r="AY113"/>
  <c r="AY190"/>
  <c r="AY198"/>
  <c r="AY210"/>
  <c r="AY218"/>
  <c r="AY229"/>
  <c r="AY237"/>
  <c r="AY241"/>
  <c r="AY257"/>
  <c r="AY439"/>
  <c r="AY977"/>
  <c r="AT783"/>
  <c r="AY783"/>
  <c r="AT868"/>
  <c r="AY868" s="1"/>
  <c r="AY693"/>
  <c r="AY796"/>
  <c r="AT841"/>
  <c r="AY841" s="1"/>
  <c r="AT605"/>
  <c r="AY605"/>
  <c r="AM636"/>
  <c r="AT636" s="1"/>
  <c r="AT637"/>
  <c r="AY637"/>
  <c r="AT82"/>
  <c r="AY82" s="1"/>
  <c r="AT767"/>
  <c r="AY767"/>
  <c r="AT820"/>
  <c r="AY820" s="1"/>
  <c r="AT828"/>
  <c r="AY828"/>
  <c r="AY384"/>
  <c r="AY541"/>
  <c r="AY595"/>
  <c r="AY939"/>
  <c r="AY947"/>
  <c r="AY959"/>
  <c r="AY963"/>
  <c r="AT528"/>
  <c r="AY528"/>
  <c r="AT616"/>
  <c r="AY616" s="1"/>
  <c r="AY468"/>
  <c r="AY521"/>
  <c r="AY567"/>
  <c r="AY621"/>
  <c r="AY685"/>
  <c r="AY689"/>
  <c r="AY786"/>
  <c r="AY881"/>
  <c r="AY905"/>
  <c r="AY917"/>
  <c r="AY553"/>
  <c r="AT557"/>
  <c r="AY557"/>
  <c r="AT573"/>
  <c r="AY573" s="1"/>
  <c r="AT847"/>
  <c r="AY847"/>
  <c r="AT520"/>
  <c r="AY520" s="1"/>
  <c r="AT508"/>
  <c r="AY508"/>
  <c r="AT488"/>
  <c r="AY488" s="1"/>
  <c r="AT476"/>
  <c r="AY476"/>
  <c r="AT460"/>
  <c r="AY460" s="1"/>
  <c r="AT448"/>
  <c r="AY448"/>
  <c r="W150"/>
  <c r="AY490"/>
  <c r="AY750"/>
  <c r="AY1083"/>
  <c r="AT552"/>
  <c r="AY552" s="1"/>
  <c r="AT586"/>
  <c r="AY586" s="1"/>
  <c r="AT1052"/>
  <c r="AY1052" s="1"/>
  <c r="AT522"/>
  <c r="AY522"/>
  <c r="AT513"/>
  <c r="AY513" s="1"/>
  <c r="AT505"/>
  <c r="AY505" s="1"/>
  <c r="AT473"/>
  <c r="AY473"/>
  <c r="AT465"/>
  <c r="AY465" s="1"/>
  <c r="AT453"/>
  <c r="AY453"/>
  <c r="AM430"/>
  <c r="AM429" s="1"/>
  <c r="AT429" s="1"/>
  <c r="AY429" s="1"/>
  <c r="AY574"/>
  <c r="AY762"/>
  <c r="AY839"/>
  <c r="AY920"/>
  <c r="AY954"/>
  <c r="AY975"/>
  <c r="AY979"/>
  <c r="AY1023"/>
  <c r="AY1055"/>
  <c r="AY1089"/>
  <c r="AT843"/>
  <c r="AY843" s="1"/>
  <c r="AT631"/>
  <c r="AY122"/>
  <c r="AY441"/>
  <c r="AY477"/>
  <c r="AY517"/>
  <c r="AY569"/>
  <c r="AY611"/>
  <c r="AY631"/>
  <c r="AY712"/>
  <c r="AY774"/>
  <c r="AY804"/>
  <c r="AY808"/>
  <c r="AY869"/>
  <c r="AY901"/>
  <c r="AT588"/>
  <c r="AY588"/>
  <c r="AT612"/>
  <c r="AY612" s="1"/>
  <c r="AT622"/>
  <c r="AY622"/>
  <c r="AT626"/>
  <c r="AY626" s="1"/>
  <c r="AT646"/>
  <c r="AY646"/>
  <c r="AT992"/>
  <c r="AY992" s="1"/>
  <c r="AT996"/>
  <c r="AY996"/>
  <c r="AT1032"/>
  <c r="AY1032" s="1"/>
  <c r="AT1036"/>
  <c r="AY1036"/>
  <c r="AT1028"/>
  <c r="AY1028" s="1"/>
  <c r="AT17"/>
  <c r="W652"/>
  <c r="AT24"/>
  <c r="AM22"/>
  <c r="AT403"/>
  <c r="AM399"/>
  <c r="AT989"/>
  <c r="AY989"/>
  <c r="AM985"/>
  <c r="AM743"/>
  <c r="AT743" s="1"/>
  <c r="AT730"/>
  <c r="AY730" s="1"/>
  <c r="AP729"/>
  <c r="AY757"/>
  <c r="AT527"/>
  <c r="AY527"/>
  <c r="AM526"/>
  <c r="AM227"/>
  <c r="AM831"/>
  <c r="AP660"/>
  <c r="AT300"/>
  <c r="AY300"/>
  <c r="AT34"/>
  <c r="AY34"/>
  <c r="AM32"/>
  <c r="AT134"/>
  <c r="AY134"/>
  <c r="AM130"/>
  <c r="AT719"/>
  <c r="AY719" s="1"/>
  <c r="AP28"/>
  <c r="AT28"/>
  <c r="AY28" s="1"/>
  <c r="AT29"/>
  <c r="AY29"/>
  <c r="AT634"/>
  <c r="AY634" s="1"/>
  <c r="AP633"/>
  <c r="AT633"/>
  <c r="AY633"/>
  <c r="AY711"/>
  <c r="AY785"/>
  <c r="AY811"/>
  <c r="AT152"/>
  <c r="AY152"/>
  <c r="AM150"/>
  <c r="AT150" s="1"/>
  <c r="AY150" s="1"/>
  <c r="AT470"/>
  <c r="AP430"/>
  <c r="W129"/>
  <c r="W31"/>
  <c r="AT935"/>
  <c r="AY935"/>
  <c r="AM929"/>
  <c r="AT929" s="1"/>
  <c r="AY929" s="1"/>
  <c r="AY720"/>
  <c r="W716"/>
  <c r="AY716" s="1"/>
  <c r="AY745"/>
  <c r="W744"/>
  <c r="W985"/>
  <c r="W984" s="1"/>
  <c r="AY997"/>
  <c r="AT1088"/>
  <c r="AY1088"/>
  <c r="AM1074"/>
  <c r="AM661"/>
  <c r="AT716"/>
  <c r="W734"/>
  <c r="AT653"/>
  <c r="AY653" s="1"/>
  <c r="AT86"/>
  <c r="AY86" s="1"/>
  <c r="AM85"/>
  <c r="AT294"/>
  <c r="AY294"/>
  <c r="AM299"/>
  <c r="AT299" s="1"/>
  <c r="AT853"/>
  <c r="AY853"/>
  <c r="AM851"/>
  <c r="AT851" s="1"/>
  <c r="AY851" s="1"/>
  <c r="AT582"/>
  <c r="AY582"/>
  <c r="AP580"/>
  <c r="AT580" s="1"/>
  <c r="AY580" s="1"/>
  <c r="W17"/>
  <c r="AY17" s="1"/>
  <c r="AY18"/>
  <c r="AY24"/>
  <c r="W22"/>
  <c r="AY35"/>
  <c r="AY39"/>
  <c r="AY55"/>
  <c r="AY63"/>
  <c r="AY75"/>
  <c r="AY83"/>
  <c r="W543"/>
  <c r="AY615"/>
  <c r="AM872"/>
  <c r="AP985"/>
  <c r="AP984" s="1"/>
  <c r="W661"/>
  <c r="AT675"/>
  <c r="AY675" s="1"/>
  <c r="AM369"/>
  <c r="W1074"/>
  <c r="AT307"/>
  <c r="AY307" s="1"/>
  <c r="AT311"/>
  <c r="AY311"/>
  <c r="AY273"/>
  <c r="AY296"/>
  <c r="AY302"/>
  <c r="AY310"/>
  <c r="AY314"/>
  <c r="AY318"/>
  <c r="AY322"/>
  <c r="AY330"/>
  <c r="AY338"/>
  <c r="AY342"/>
  <c r="AY377"/>
  <c r="AY385"/>
  <c r="AY403"/>
  <c r="AY407"/>
  <c r="AY415"/>
  <c r="AY423"/>
  <c r="AY427"/>
  <c r="AY470"/>
  <c r="AY781"/>
  <c r="AM171"/>
  <c r="AT268"/>
  <c r="AY268"/>
  <c r="AT276"/>
  <c r="AY276" s="1"/>
  <c r="AT282"/>
  <c r="AY282"/>
  <c r="AT319"/>
  <c r="AY319" s="1"/>
  <c r="AP85"/>
  <c r="AP31"/>
  <c r="AY250"/>
  <c r="AY254"/>
  <c r="AY258"/>
  <c r="AY270"/>
  <c r="AM547"/>
  <c r="AM543" s="1"/>
  <c r="AT548"/>
  <c r="AY548" s="1"/>
  <c r="AP872"/>
  <c r="AP871"/>
  <c r="AY682"/>
  <c r="AY697"/>
  <c r="AY1039"/>
  <c r="AT648"/>
  <c r="AY648" s="1"/>
  <c r="AT676"/>
  <c r="AT680"/>
  <c r="AY680"/>
  <c r="AT684"/>
  <c r="AY684" s="1"/>
  <c r="AT857"/>
  <c r="AY857"/>
  <c r="AT892"/>
  <c r="AY892" s="1"/>
  <c r="AT912"/>
  <c r="AY912"/>
  <c r="AT946"/>
  <c r="AY946" s="1"/>
  <c r="AT982"/>
  <c r="AY982"/>
  <c r="AY261"/>
  <c r="AY388"/>
  <c r="AY410"/>
  <c r="AY426"/>
  <c r="AY449"/>
  <c r="AT649"/>
  <c r="AY649"/>
  <c r="AT666"/>
  <c r="AY666" s="1"/>
  <c r="AT673"/>
  <c r="AY673"/>
  <c r="AT779"/>
  <c r="AY779" s="1"/>
  <c r="AP399"/>
  <c r="AP368"/>
  <c r="AT368" s="1"/>
  <c r="AP547"/>
  <c r="AP543" s="1"/>
  <c r="AY90"/>
  <c r="AY463"/>
  <c r="AY471"/>
  <c r="AY603"/>
  <c r="AY640"/>
  <c r="AY664"/>
  <c r="AT608"/>
  <c r="AY608" s="1"/>
  <c r="AT1044"/>
  <c r="AY1044"/>
  <c r="AT1048"/>
  <c r="AY1048" s="1"/>
  <c r="AT846"/>
  <c r="AY846"/>
  <c r="AT509"/>
  <c r="AY509" s="1"/>
  <c r="AT493"/>
  <c r="AY493"/>
  <c r="AT489"/>
  <c r="AY489" s="1"/>
  <c r="AT481"/>
  <c r="AY481"/>
  <c r="AT461"/>
  <c r="AY461" s="1"/>
  <c r="AT457"/>
  <c r="AY457"/>
  <c r="AT445"/>
  <c r="AY445" s="1"/>
  <c r="AT437"/>
  <c r="AY437"/>
  <c r="AY114"/>
  <c r="AY604"/>
  <c r="AY676"/>
  <c r="AY706"/>
  <c r="AY832"/>
  <c r="AY897"/>
  <c r="AY1068"/>
  <c r="AT562"/>
  <c r="AY562" s="1"/>
  <c r="AT570"/>
  <c r="AY570"/>
  <c r="AT704"/>
  <c r="AY704" s="1"/>
  <c r="AT1041"/>
  <c r="AY1041"/>
  <c r="AT1049"/>
  <c r="AY1049" s="1"/>
  <c r="AT1064"/>
  <c r="AY1064"/>
  <c r="AY297"/>
  <c r="W369"/>
  <c r="AY587"/>
  <c r="AY677"/>
  <c r="AY834"/>
  <c r="AY1001"/>
  <c r="AT568"/>
  <c r="AY568" s="1"/>
  <c r="AT627"/>
  <c r="AY627" s="1"/>
  <c r="AT702"/>
  <c r="AY702"/>
  <c r="AT1007"/>
  <c r="AY1007" s="1"/>
  <c r="AT1027"/>
  <c r="AY1027"/>
  <c r="AY253"/>
  <c r="W299"/>
  <c r="AY299" s="1"/>
  <c r="AY645"/>
  <c r="AY824"/>
  <c r="AY835"/>
  <c r="AY1082"/>
  <c r="AT1081"/>
  <c r="AY1081"/>
  <c r="AT1078"/>
  <c r="AY1078" s="1"/>
  <c r="AT565"/>
  <c r="AY565"/>
  <c r="AT613"/>
  <c r="AY613" s="1"/>
  <c r="AT686"/>
  <c r="AY686"/>
  <c r="AT1040"/>
  <c r="AY1040" s="1"/>
  <c r="AT1047"/>
  <c r="AY1047"/>
  <c r="AM368"/>
  <c r="AT369"/>
  <c r="AY369" s="1"/>
  <c r="AT430"/>
  <c r="AY430"/>
  <c r="AP429"/>
  <c r="AT32"/>
  <c r="AY32"/>
  <c r="AM31"/>
  <c r="AT31" s="1"/>
  <c r="AY31" s="1"/>
  <c r="W729"/>
  <c r="W660"/>
  <c r="AT661"/>
  <c r="AY661"/>
  <c r="AM660"/>
  <c r="AT660" s="1"/>
  <c r="AY660" s="1"/>
  <c r="AT831"/>
  <c r="AY831" s="1"/>
  <c r="AM830"/>
  <c r="AT830"/>
  <c r="AM525"/>
  <c r="AT525" s="1"/>
  <c r="AY525" s="1"/>
  <c r="AT526"/>
  <c r="AY526" s="1"/>
  <c r="AT985"/>
  <c r="AY985"/>
  <c r="AM984"/>
  <c r="AT22"/>
  <c r="AY22"/>
  <c r="AM871"/>
  <c r="AT871" s="1"/>
  <c r="AT872"/>
  <c r="AY872" s="1"/>
  <c r="AT399"/>
  <c r="AY399"/>
  <c r="AT171"/>
  <c r="AY171" s="1"/>
  <c r="AM170"/>
  <c r="AT170"/>
  <c r="AY170"/>
  <c r="AT85"/>
  <c r="AY85" s="1"/>
  <c r="W368"/>
  <c r="AY368" s="1"/>
  <c r="W1073"/>
  <c r="AY1073" s="1"/>
  <c r="W21"/>
  <c r="AT1074"/>
  <c r="AY1074" s="1"/>
  <c r="AM1073"/>
  <c r="W743"/>
  <c r="AY743" s="1"/>
  <c r="AP21"/>
  <c r="AT130"/>
  <c r="AY130" s="1"/>
  <c r="AM129"/>
  <c r="AT129"/>
  <c r="AY129" s="1"/>
  <c r="AT227"/>
  <c r="AY227"/>
  <c r="AM226"/>
  <c r="W651"/>
  <c r="W16"/>
  <c r="AM651"/>
  <c r="D23" i="16" l="1"/>
  <c r="D44"/>
  <c r="D35"/>
  <c r="D38"/>
  <c r="D32"/>
  <c r="D29"/>
  <c r="D26"/>
  <c r="D53"/>
  <c r="D56"/>
  <c r="D17"/>
  <c r="N41"/>
  <c r="D47"/>
  <c r="D50"/>
  <c r="D41"/>
  <c r="J60"/>
  <c r="K60"/>
  <c r="K59" s="1"/>
  <c r="I60"/>
  <c r="I59" s="1"/>
  <c r="H60"/>
  <c r="H59" s="1"/>
  <c r="L60"/>
  <c r="L59" s="1"/>
  <c r="G60"/>
  <c r="G61" s="1"/>
  <c r="N20"/>
  <c r="D20"/>
  <c r="M60"/>
  <c r="M59" s="1"/>
  <c r="N14"/>
  <c r="N56"/>
  <c r="N53"/>
  <c r="N50"/>
  <c r="N47"/>
  <c r="N44"/>
  <c r="N38"/>
  <c r="J59"/>
  <c r="N35"/>
  <c r="N32"/>
  <c r="N26"/>
  <c r="H34" i="17"/>
  <c r="D58"/>
  <c r="G59"/>
  <c r="H25"/>
  <c r="H43"/>
  <c r="H46"/>
  <c r="F59"/>
  <c r="H22"/>
  <c r="H13"/>
  <c r="F59" i="16"/>
  <c r="AT226" i="1"/>
  <c r="AT984"/>
  <c r="AY984" s="1"/>
  <c r="AY871"/>
  <c r="AY636"/>
  <c r="AM729"/>
  <c r="AT734"/>
  <c r="AY734" s="1"/>
  <c r="AT26"/>
  <c r="AY26" s="1"/>
  <c r="AM21"/>
  <c r="AT543"/>
  <c r="AY543" s="1"/>
  <c r="AP652"/>
  <c r="AT657"/>
  <c r="AY657" s="1"/>
  <c r="AP728"/>
  <c r="AT744"/>
  <c r="AY744" s="1"/>
  <c r="AY51"/>
  <c r="AY59"/>
  <c r="AY79"/>
  <c r="AT735"/>
  <c r="AY735" s="1"/>
  <c r="AT658"/>
  <c r="AY658" s="1"/>
  <c r="AY536"/>
  <c r="AY610"/>
  <c r="AY624"/>
  <c r="AY753"/>
  <c r="AY799"/>
  <c r="AY1034"/>
  <c r="AY1042"/>
  <c r="AY1070"/>
  <c r="E18" i="16"/>
  <c r="W728" i="1"/>
  <c r="AT547"/>
  <c r="AY547" s="1"/>
  <c r="W226"/>
  <c r="AY531"/>
  <c r="AY535"/>
  <c r="AY539"/>
  <c r="AY556"/>
  <c r="AY560"/>
  <c r="AY683"/>
  <c r="AY780"/>
  <c r="AY784"/>
  <c r="AY794"/>
  <c r="AY802"/>
  <c r="AY806"/>
  <c r="AY814"/>
  <c r="AY845"/>
  <c r="AY993"/>
  <c r="AY1061"/>
  <c r="AY1065"/>
  <c r="AY732"/>
  <c r="AY738"/>
  <c r="AY1000"/>
  <c r="AY1004"/>
  <c r="AY1012"/>
  <c r="AY1016"/>
  <c r="AY986"/>
  <c r="AY549"/>
  <c r="D59" i="16" l="1"/>
  <c r="H61"/>
  <c r="I61" s="1"/>
  <c r="J61" s="1"/>
  <c r="K61" s="1"/>
  <c r="L61" s="1"/>
  <c r="M61" s="1"/>
  <c r="G59"/>
  <c r="N59"/>
  <c r="F60" i="17"/>
  <c r="G60" s="1"/>
  <c r="AM16" i="1"/>
  <c r="AT21"/>
  <c r="AY21" s="1"/>
  <c r="AT652"/>
  <c r="AY652" s="1"/>
  <c r="AP651"/>
  <c r="AM728"/>
  <c r="AT729"/>
  <c r="AY226"/>
  <c r="W1090"/>
  <c r="W15"/>
  <c r="AT16" l="1"/>
  <c r="AY16" s="1"/>
  <c r="AM15"/>
  <c r="AT728"/>
  <c r="AY728" s="1"/>
  <c r="AY729"/>
  <c r="W13"/>
  <c r="AP15"/>
  <c r="AT651"/>
  <c r="AY651" s="1"/>
  <c r="AP13" l="1"/>
  <c r="AP1090"/>
  <c r="AM1090"/>
  <c r="AT15"/>
  <c r="AY15" s="1"/>
  <c r="AM13"/>
  <c r="AT13" s="1"/>
  <c r="AY13" s="1"/>
  <c r="AT1090" l="1"/>
  <c r="AY1090" s="1"/>
</calcChain>
</file>

<file path=xl/sharedStrings.xml><?xml version="1.0" encoding="utf-8"?>
<sst xmlns="http://schemas.openxmlformats.org/spreadsheetml/2006/main" count="3252" uniqueCount="1312">
  <si>
    <t>TRANSPORTE LOCAL, EM PERÍMETRO URBANO (MATERIAL EM GERAL)</t>
  </si>
  <si>
    <t>ESPALHAMENTO DE SOLO EM BOTA FORA</t>
  </si>
  <si>
    <t>ESPALHAMENTO DE ROCHA EM BOTA FORA</t>
  </si>
  <si>
    <t>ESCORAMENTO DESCONTINUO DE VALA - PADRÃO SUDECAP TIPO "A"</t>
  </si>
  <si>
    <t>ESCORAMENTO DESCONTINUO DE VALA - PADRÃO SUDECAP TIPO "B"</t>
  </si>
  <si>
    <t>ESCORAMENTO CONTINUO - TIPO A MADEIRA ROLIÇA D = 11 A 15 CM</t>
  </si>
  <si>
    <t>ESCORAMENTO CONTINUO METÁLICO DE VALAS TIPO ESTACA PRANCHA</t>
  </si>
  <si>
    <t>ESGOTAMENTO DE ÁGUA COM BOMBAS, VAZÕES ATÉ 15 M3/H, ALTURA ATÉ 10M</t>
  </si>
  <si>
    <t>DRENAGEM COM PEDRA BRITADA</t>
  </si>
  <si>
    <t>Divinópolis/MG,   de              de 2012</t>
  </si>
  <si>
    <r>
      <t>Periodo</t>
    </r>
    <r>
      <rPr>
        <sz val="20"/>
        <rFont val="Arial"/>
        <family val="2"/>
      </rPr>
      <t>:01/06/2012 A 30/06/2012</t>
    </r>
  </si>
  <si>
    <t>DRENAGEM COM TUBOS PERFURADOS DE CERÂMICA, DIÂMETRO = 100 MM</t>
  </si>
  <si>
    <t>GABIÃO TIPO CAIXA (H=1,00M)</t>
  </si>
  <si>
    <t>COLCHÃO RENO (H=0,30M)</t>
  </si>
  <si>
    <t>ENROCAMENTO COM PEDRA ARGAMASSADA</t>
  </si>
  <si>
    <t>PV (ALTURA = 1,00 M E BALÃO: DIÂMETRO = O,60 M), P COPASA, EM ANÉIS PRÉ-MOLDADOS</t>
  </si>
  <si>
    <t xml:space="preserve">PV (ALTURA = 1,50 M E BALÃO: DIÂMETRO = 1,00 M), P COPASA EM ANÉIS PRÉ-MOLDADOS </t>
  </si>
  <si>
    <t>PV (ALTURA = 1,00 M E BALÃO: DIÂMETRO = O,60 M), P COPASA, EM MANILHAS DE CONCRETO</t>
  </si>
  <si>
    <t>FORNECIMENTO E ASSENTAMENTO DE TUBOS E CONEXÕES PVC JE DN 150</t>
  </si>
  <si>
    <t>FORNECIMENTO  DE TUBOS E CONEXÕES PVC JE DN 150</t>
  </si>
  <si>
    <t>ASSENTAMENTO DE TUBOS E CONEXÕES PVC JE DN 150</t>
  </si>
  <si>
    <t>FORNECIMENTO E ASSENTAMENTO DE TUBOS E CONEXÕES PVC JE DN 200</t>
  </si>
  <si>
    <t>FORNECIMENTO  DE TUBOS E CONEXÕES PVC JE DN 200</t>
  </si>
  <si>
    <t>ASSENTAMENTO DE TUBOS E CONEXÕES PVC JE DN 200</t>
  </si>
  <si>
    <t>ASSENTAMENTO DE TUBOS E CONEXÕES PVC JE DN 250</t>
  </si>
  <si>
    <t>ASSENTAMENTO DE TUBOS E CONEXÕES PVC JE DN 300</t>
  </si>
  <si>
    <t>ASSENTAMENTO DE TUBOS E CONEXÕES PVC JE DN 350</t>
  </si>
  <si>
    <t xml:space="preserve">TAMPAO DE CONCRETO PARA  POÇO DE VISITA - TRAFEGO PESADO  </t>
  </si>
  <si>
    <t xml:space="preserve">FORNECIMENTO DE TAMPAO DE FERRO FUNDIDO PARA  POÇO DE VISITA - TRAFEGO PESADO  </t>
  </si>
  <si>
    <t xml:space="preserve">ASSENTAMENTO DE TAMPAO DE FERRO FUNDIDO PARA  POÇO DE VISITA - TRAFEGO PESADO  </t>
  </si>
  <si>
    <t xml:space="preserve">PREPARO, LANÇAMENTO E ADENSAMENTO DE CONCRETO TRAÇO 1:3:6 </t>
  </si>
  <si>
    <t>km</t>
  </si>
  <si>
    <t>und/dia</t>
  </si>
  <si>
    <t>m³.km</t>
  </si>
  <si>
    <t xml:space="preserve">REDE COLETORA DE ESGOTO - BAIRROS COSTA AZUL E OUTROS </t>
  </si>
  <si>
    <t>ESCAVAÇÃO E CARGA MECÂNICA DE VALAS, EM ROCHA DURA, A FRIO</t>
  </si>
  <si>
    <t>PV (ALTURA = 1,00 M E BALÃO: DIÂMETRO = O,60 M), P COPASA EM ANÉIS PRÉ-MOLDADOS</t>
  </si>
  <si>
    <t>PV (ALTURA = 1,00 M E BALÃO: DIÂMETRO = O,60 M), P COPASA EM MANILHAS DE CONCRETO</t>
  </si>
  <si>
    <t>03.01</t>
  </si>
  <si>
    <t>03.01.01</t>
  </si>
  <si>
    <t>03.01.02</t>
  </si>
  <si>
    <t>03.01.03</t>
  </si>
  <si>
    <t>03.01.04</t>
  </si>
  <si>
    <t>03.01.05</t>
  </si>
  <si>
    <t>03.01.06</t>
  </si>
  <si>
    <t>03.01.07</t>
  </si>
  <si>
    <t>03.01.08</t>
  </si>
  <si>
    <t>03.01.09</t>
  </si>
  <si>
    <t>03.01.10</t>
  </si>
  <si>
    <t>03.01.11</t>
  </si>
  <si>
    <t>03.01.12</t>
  </si>
  <si>
    <t>03.01.13</t>
  </si>
  <si>
    <t>03.01.14</t>
  </si>
  <si>
    <t>03.02</t>
  </si>
  <si>
    <t>03.02.01</t>
  </si>
  <si>
    <t>03.02.02</t>
  </si>
  <si>
    <t>03.02.03</t>
  </si>
  <si>
    <t>03.02.05</t>
  </si>
  <si>
    <t>03.02.06</t>
  </si>
  <si>
    <t>03.02.07</t>
  </si>
  <si>
    <t>03.02.08</t>
  </si>
  <si>
    <t>03.02.09</t>
  </si>
  <si>
    <t>03.02.10</t>
  </si>
  <si>
    <t>03.02.11</t>
  </si>
  <si>
    <t>03.02.13</t>
  </si>
  <si>
    <t>03.02.14</t>
  </si>
  <si>
    <t>03.02.15</t>
  </si>
  <si>
    <t>03.02.16</t>
  </si>
  <si>
    <t>03.02.17</t>
  </si>
  <si>
    <t>03.02.18</t>
  </si>
  <si>
    <t>03.02.19</t>
  </si>
  <si>
    <t>LIGAÇÕES DOMICILIARES DE ESGOTO</t>
  </si>
  <si>
    <t>LIGAÇÕES EXTERNAS ATÉ O PASSEIO - NOË</t>
  </si>
  <si>
    <t>MONTAGEM DA LIGAÇÃO PREDIAL ESGOTO (PROFUNDIDADE REDE ATÉ 1,50 M)</t>
  </si>
  <si>
    <t>MONTAGEM DA LIGAÇÃO PREDIAL ESGOTO (PROFUNDIDADE REDE ACIMA DE  3,00M)</t>
  </si>
  <si>
    <t>POÇO LUMINAR P  040/- (PROFUNDIDADE = 1,20 M) - EXPANSÃO</t>
  </si>
  <si>
    <t>POÇO LUMINAR P  040/- (PROFUNDIDADE &gt; 1,20 M até 1,70) - EXPANSÃO</t>
  </si>
  <si>
    <t>POÇO LUMINAR P  040/- (PROFUNDIDADE &gt; 1,70 M) - EXPANSÃO</t>
  </si>
  <si>
    <t>DEMOLIÇÃO DE PASSEIO CIMENTADO</t>
  </si>
  <si>
    <t>CURVA 90 GRAUS LONGA PVC 100 MM COM ANEL DE BORRACHA PARA COLETORES DE ESGOTO</t>
  </si>
  <si>
    <t>SELIM 45º PVC, JE C/ CINTA E BOLSA, DN 150 X 100, P/ TUBOS DA NBR 5688 DA ABNT - LIG PRED  ESGOTO</t>
  </si>
  <si>
    <t>FORNECIMENTO TUBO PVC COLA PB PARA ESGOTO PREDIAL D=100MM</t>
  </si>
  <si>
    <t>TAMPÃO DE FERRO FUNDIDO PARA POÇO LUMINAR T- 5 PADRÃO COPASA</t>
  </si>
  <si>
    <t>FORNECIMENTO DE MANILHA CERÂMICA DE 200 MM PARA POÇO LUMINAR</t>
  </si>
  <si>
    <t>LIGAÇÕES INTRA DOMICILIARES  - NOÉ</t>
  </si>
  <si>
    <t>DEMOLIÇÃO DE PISO CIMENTADO</t>
  </si>
  <si>
    <t>CAIXA DE GORDURA PARDRÃO COPASA - 31 LITROS</t>
  </si>
  <si>
    <t>CAIXA DE PASSAGEM PADRÃO COPASA 30X30X30 CM</t>
  </si>
  <si>
    <t>CURVA 90° PVC 100 MM</t>
  </si>
  <si>
    <t>CURVA 90° PVC 75 MM ( RAIO LONGO)</t>
  </si>
  <si>
    <t>CURVA 90° PVC 50 MM (RAIO LONGO)</t>
  </si>
  <si>
    <t>JOELHO PVC 100 MM</t>
  </si>
  <si>
    <t>JOELHO PVC 75 MM</t>
  </si>
  <si>
    <t>JOELHO PVC 50 MM</t>
  </si>
  <si>
    <t>JOELHO PVC 40 MM</t>
  </si>
  <si>
    <t>FORNECIMENTO  TUBO PVC COLA PB PARA ESGOTO PREDIAL D=75 MM</t>
  </si>
  <si>
    <t>FORNECIMENTO  TUBO PVC COLA PB PARA ESGOTO PREDIAL D=50 MM</t>
  </si>
  <si>
    <t>FORNECIMENTO  TUBO PVC COLA PB PARA ESGOTO PREDIAL D=40 MM</t>
  </si>
  <si>
    <t>04.01</t>
  </si>
  <si>
    <t>04.01.01</t>
  </si>
  <si>
    <t>04.01.02</t>
  </si>
  <si>
    <t>04.01.03</t>
  </si>
  <si>
    <t>04.01.04</t>
  </si>
  <si>
    <t>04.01.05</t>
  </si>
  <si>
    <t>Os serviços medidos informados neste BM encontram-se concluídos, estão em conformidade com os projetos e especificações e foram executados de acordo com as normas técnicas.</t>
  </si>
  <si>
    <r>
      <t>Contratada</t>
    </r>
    <r>
      <rPr>
        <sz val="20"/>
        <rFont val="Arial"/>
        <family val="2"/>
      </rPr>
      <t xml:space="preserve">: Atitude Engenharia Ltda </t>
    </r>
  </si>
  <si>
    <r>
      <t>Contrato</t>
    </r>
    <r>
      <rPr>
        <sz val="20"/>
        <rFont val="Arial"/>
        <family val="2"/>
      </rPr>
      <t>: 027/2006</t>
    </r>
  </si>
  <si>
    <r>
      <t>Obra</t>
    </r>
    <r>
      <rPr>
        <sz val="20"/>
        <rFont val="Arial"/>
        <family val="2"/>
      </rPr>
      <t xml:space="preserve">: Saneamento, drenagem pluvial e pavimentação </t>
    </r>
  </si>
  <si>
    <t>04.01.06</t>
  </si>
  <si>
    <t>04.01.07</t>
  </si>
  <si>
    <t>04.01.08</t>
  </si>
  <si>
    <t>04.01.09</t>
  </si>
  <si>
    <t>04.01.10</t>
  </si>
  <si>
    <t>04.01.11</t>
  </si>
  <si>
    <t>04.01.12</t>
  </si>
  <si>
    <t>04.01.13</t>
  </si>
  <si>
    <t>04.01.14</t>
  </si>
  <si>
    <t>04.01.15</t>
  </si>
  <si>
    <t>04.01.16</t>
  </si>
  <si>
    <t>04.01.17</t>
  </si>
  <si>
    <t>04.01.18</t>
  </si>
  <si>
    <t>04.01.19</t>
  </si>
  <si>
    <t>04.01.20</t>
  </si>
  <si>
    <t>04.01.21</t>
  </si>
  <si>
    <t>04.01.22</t>
  </si>
  <si>
    <t>04.01.23</t>
  </si>
  <si>
    <t>04.01.24</t>
  </si>
  <si>
    <t>04.01.25</t>
  </si>
  <si>
    <t>04.01.26</t>
  </si>
  <si>
    <t>04.01.27</t>
  </si>
  <si>
    <t>04.01.28</t>
  </si>
  <si>
    <t>04.01.29</t>
  </si>
  <si>
    <t>04.01.30</t>
  </si>
  <si>
    <t>04.01.31</t>
  </si>
  <si>
    <t>04.01.32</t>
  </si>
  <si>
    <t>04.01.33</t>
  </si>
  <si>
    <t>04.01.34</t>
  </si>
  <si>
    <t>04.01.35</t>
  </si>
  <si>
    <t>04.01.36</t>
  </si>
  <si>
    <t>04.01.37</t>
  </si>
  <si>
    <t>04.01.38</t>
  </si>
  <si>
    <t>04.01.39</t>
  </si>
  <si>
    <t>04.01.40</t>
  </si>
  <si>
    <t>04.01.41</t>
  </si>
  <si>
    <t>04.01.42</t>
  </si>
  <si>
    <t>04.01.43</t>
  </si>
  <si>
    <t>INTERCEPTORES DE ESGOTO</t>
  </si>
  <si>
    <t>INTERCEPTOR MOINHO / MARGEM ESQUERDA ITAPECERICA</t>
  </si>
  <si>
    <t>ESCORAMENTO TIPO ESTACA PRANCHA METÁLICA</t>
  </si>
  <si>
    <t>CONTENÇÃO EM GABIÃO TIPO CAIXA H=1,00M</t>
  </si>
  <si>
    <t>COLCHÃO RENO H=0,30M</t>
  </si>
  <si>
    <t>CONTENÇÃO EM PEDRA DE MÃO ARGAMASSADA</t>
  </si>
  <si>
    <t>POÇO DE VISITA (ALTURA = 1,00 M E BALÃO: DIÂMETRO = O,60 M), P COPASA EM ANÉIS PRÉ-MOLDADOS</t>
  </si>
  <si>
    <t>FORNECIMENTO E ASSENTAMENTO DE TUBOS E CONEXÕES PVC JE DN 250</t>
  </si>
  <si>
    <t>FORNECIMENTO  DE TUBOS E CONEXÕES PVC JE DN 250</t>
  </si>
  <si>
    <t>FORNECIMENTO E ASSENTAMENTO DE TUBOS E CONEXÕES PVC JE DN 300</t>
  </si>
  <si>
    <t>FORNECIMENTO  DE TUBOS E CONEXÕES PVC JE DN 300</t>
  </si>
  <si>
    <t>FORNECIMENTO E ASSENTAMENTO DE TUBOS E CONEXÕES PVC JE DN 350</t>
  </si>
  <si>
    <t>FORNECIMENTO  DE TUBOS E CONEXÕES PVC JE DN 350</t>
  </si>
  <si>
    <t>MÉTODO NÃO DESTRUTIVO TUNNEL LINER DIÂMETRO 1.200MM</t>
  </si>
  <si>
    <t>POÇO DE ATAQUE PARA MÉTODO NÃO DESTRUTIVO TUNNEL LINER DIÂMETRO 2.000MM</t>
  </si>
  <si>
    <t>05.01</t>
  </si>
  <si>
    <t>05.01.01</t>
  </si>
  <si>
    <t>05.01.02</t>
  </si>
  <si>
    <t>05.01.03</t>
  </si>
  <si>
    <t>05.01.04</t>
  </si>
  <si>
    <t>05.01.05</t>
  </si>
  <si>
    <t>05.01.06</t>
  </si>
  <si>
    <t>05.01.07</t>
  </si>
  <si>
    <t>05.01.08</t>
  </si>
  <si>
    <t>05.01.09</t>
  </si>
  <si>
    <t>05.01.10</t>
  </si>
  <si>
    <t>05.01.11</t>
  </si>
  <si>
    <t>05.01.12</t>
  </si>
  <si>
    <t>05.01.13</t>
  </si>
  <si>
    <t>05.01.14</t>
  </si>
  <si>
    <t>05.01.15</t>
  </si>
  <si>
    <t>05.01.16</t>
  </si>
  <si>
    <t>05.01.17</t>
  </si>
  <si>
    <t>05.01.18</t>
  </si>
  <si>
    <t>05.01.19</t>
  </si>
  <si>
    <t>05.01.20</t>
  </si>
  <si>
    <t>05.01.21</t>
  </si>
  <si>
    <t>05.01.22</t>
  </si>
  <si>
    <t>05.01.23</t>
  </si>
  <si>
    <t>05.01.24</t>
  </si>
  <si>
    <t>05.01.25</t>
  </si>
  <si>
    <t>05.01.26</t>
  </si>
  <si>
    <t>05.01.27</t>
  </si>
  <si>
    <t>05.01.28</t>
  </si>
  <si>
    <t>05.01.29</t>
  </si>
  <si>
    <t>05.01.30</t>
  </si>
  <si>
    <t>05.01.31</t>
  </si>
  <si>
    <t>05.01.32</t>
  </si>
  <si>
    <t>05.01.33</t>
  </si>
  <si>
    <t>05.01.34</t>
  </si>
  <si>
    <t>05.01.35</t>
  </si>
  <si>
    <t>05.01.36</t>
  </si>
  <si>
    <t>05.01.37</t>
  </si>
  <si>
    <t>05.01.38</t>
  </si>
  <si>
    <t>05.01.39</t>
  </si>
  <si>
    <t>05.01.40</t>
  </si>
  <si>
    <t>05.01.41</t>
  </si>
  <si>
    <t>05.01.42</t>
  </si>
  <si>
    <t>05.01.43</t>
  </si>
  <si>
    <t>05.01.44</t>
  </si>
  <si>
    <t>05.01.45</t>
  </si>
  <si>
    <t>05.01.46</t>
  </si>
  <si>
    <t>05.01.47</t>
  </si>
  <si>
    <t>05.01.48</t>
  </si>
  <si>
    <t>05.01.49</t>
  </si>
  <si>
    <t>05.01.50</t>
  </si>
  <si>
    <t>05.01.51</t>
  </si>
  <si>
    <t>05.01.52</t>
  </si>
  <si>
    <t>05.01.53</t>
  </si>
  <si>
    <t>05.01.54</t>
  </si>
  <si>
    <t>05.01.55</t>
  </si>
  <si>
    <t>05.01.56</t>
  </si>
  <si>
    <t>05.01.57</t>
  </si>
  <si>
    <t>05.01.58</t>
  </si>
  <si>
    <t>05.01.59</t>
  </si>
  <si>
    <t>05.01.60</t>
  </si>
  <si>
    <t>05.01.61</t>
  </si>
  <si>
    <t>05.01.62</t>
  </si>
  <si>
    <t>05.01.63</t>
  </si>
  <si>
    <t>05.01.64</t>
  </si>
  <si>
    <t>05.01.65</t>
  </si>
  <si>
    <t>05.01.66</t>
  </si>
  <si>
    <t>05.01.67</t>
  </si>
  <si>
    <t>05.01.68</t>
  </si>
  <si>
    <t>05.01.69</t>
  </si>
  <si>
    <t>05.01.70</t>
  </si>
  <si>
    <t>05.02</t>
  </si>
  <si>
    <t>05.02.01</t>
  </si>
  <si>
    <t>05.02.02</t>
  </si>
  <si>
    <t>05.02.03</t>
  </si>
  <si>
    <t>05.02.05</t>
  </si>
  <si>
    <t>05.02.06</t>
  </si>
  <si>
    <t>05.02.07</t>
  </si>
  <si>
    <t>05.02.08</t>
  </si>
  <si>
    <t>05.02.09</t>
  </si>
  <si>
    <t>05.02.10</t>
  </si>
  <si>
    <t>05.02.11</t>
  </si>
  <si>
    <t>05.02.12</t>
  </si>
  <si>
    <t>05.02.13</t>
  </si>
  <si>
    <t>05.02.14</t>
  </si>
  <si>
    <t>05.02.15</t>
  </si>
  <si>
    <t>05.02.16</t>
  </si>
  <si>
    <t>05.02.17</t>
  </si>
  <si>
    <t>05.02.18</t>
  </si>
  <si>
    <t>05.02.19</t>
  </si>
  <si>
    <t>05.02.20</t>
  </si>
  <si>
    <t>05.02.21</t>
  </si>
  <si>
    <t>05.02.22</t>
  </si>
  <si>
    <t>05.02.23</t>
  </si>
  <si>
    <t>05.02.24</t>
  </si>
  <si>
    <t>05.02.25</t>
  </si>
  <si>
    <t>05.02.26</t>
  </si>
  <si>
    <t>05.02.27</t>
  </si>
  <si>
    <t>05.02.28</t>
  </si>
  <si>
    <t>05.02.29</t>
  </si>
  <si>
    <t>05.02.30</t>
  </si>
  <si>
    <t>05.02.31</t>
  </si>
  <si>
    <t>05.02.32</t>
  </si>
  <si>
    <t>05.02.33</t>
  </si>
  <si>
    <t>05.02.34</t>
  </si>
  <si>
    <t>05.02.35</t>
  </si>
  <si>
    <t>05.02.36</t>
  </si>
  <si>
    <t>05.02.37</t>
  </si>
  <si>
    <t>05.02.38</t>
  </si>
  <si>
    <t>05.02.39</t>
  </si>
  <si>
    <t>05.02.40</t>
  </si>
  <si>
    <t>05.02.41</t>
  </si>
  <si>
    <t>05.02.42</t>
  </si>
  <si>
    <t>05.02.43</t>
  </si>
  <si>
    <t>05.02.44</t>
  </si>
  <si>
    <t>05.02.45</t>
  </si>
  <si>
    <t>05.02.46</t>
  </si>
  <si>
    <t>05.02.47</t>
  </si>
  <si>
    <t>05.02.48</t>
  </si>
  <si>
    <t>05.02.49</t>
  </si>
  <si>
    <t>05.02.50</t>
  </si>
  <si>
    <t>05.02.51</t>
  </si>
  <si>
    <t>05.02.52</t>
  </si>
  <si>
    <t>05.02.53</t>
  </si>
  <si>
    <t>05.02.54</t>
  </si>
  <si>
    <t>05.02.55</t>
  </si>
  <si>
    <t>05.02.56</t>
  </si>
  <si>
    <t>05.02.57</t>
  </si>
  <si>
    <t>05.02.58</t>
  </si>
  <si>
    <t>05.02.59</t>
  </si>
  <si>
    <t>05.02.60</t>
  </si>
  <si>
    <t>05.02.61</t>
  </si>
  <si>
    <t>05.02.62</t>
  </si>
  <si>
    <t>05.02.63</t>
  </si>
  <si>
    <t>05.02.64</t>
  </si>
  <si>
    <t>05.02.65</t>
  </si>
  <si>
    <t>05.02.66</t>
  </si>
  <si>
    <t>05.02.67</t>
  </si>
  <si>
    <t>ESTAÇÕES ELEVATORIAS DE ESGOTO</t>
  </si>
  <si>
    <t>EEE - JARDINOPOLIS</t>
  </si>
  <si>
    <t>LOCAÇÃO DE ESTRUTURAS (GABARITO/TABEIRA) - OBRAS</t>
  </si>
  <si>
    <t>LIMPEZA DO TERRENO - COM ROÇADEIRA MECÂNICA</t>
  </si>
  <si>
    <t>ESCAVAÇÃO E CARGA EM SOLO, COM PÁ MECÂNICA OU ESCAVADEIRA 1ª CATEGORIA</t>
  </si>
  <si>
    <t>FORMA PLANA EM CHAPA DE MADEIRA COMPENSADA, PARA ESTRUTURAS</t>
  </si>
  <si>
    <t xml:space="preserve">CONCRETO ESTRUTURAL FCK = 40 MPA </t>
  </si>
  <si>
    <t>ARMADURA DE AÇO CA 50/60</t>
  </si>
  <si>
    <t>CIMBRAMENTO DE MADEIRA</t>
  </si>
  <si>
    <t>ALVENARIA DE ELEVAÇÃO COM BLOCOS DE CONCRETO 40 X 20 E = 15 CM</t>
  </si>
  <si>
    <t>COBERTURA EM TELHA DE FIBROCIMENTO  E =6 MM, INCL. ENGRADAMENTO</t>
  </si>
  <si>
    <t>CALHA EM CHAPA GALVANIZADA Nº24, DESENVOLVIMENTO = 0,33 M</t>
  </si>
  <si>
    <t>RUFO EM CHAPA GALVANIZADA Nº26, DESENVOLVIMENTO = 0,20 M</t>
  </si>
  <si>
    <t>GUARDA CORPO C/ CORRIMÃO, FERRO GALVANIZADO, DIÂMETRO = 1 1/2 "</t>
  </si>
  <si>
    <t>PORTA EM CHAPA LISA DUPLA DE AÇO 10 USG, NAS DIMENSÕES DE 80 X 210CM</t>
  </si>
  <si>
    <t xml:space="preserve">JANELA FIXA EM CANTONEIRA DE FERRO 2,50 X 0,80 M, COM GRADE E TELA DE AÇO </t>
  </si>
  <si>
    <t>PORTÃO PARA VEICULOS PADRÃO COPASA P 012</t>
  </si>
  <si>
    <t>PINTURA DE TUBULAÇÕES DE FERRO FUNDIDO</t>
  </si>
  <si>
    <t>CHAPISCADO COMUM, COM ARGAMASSA DE CIMENTO E AREIA 1:3 E= 0,5 CM</t>
  </si>
  <si>
    <t>REBOCO PAULISTA E= 2,00 CM</t>
  </si>
  <si>
    <t>PINTURA EM ALVENARIA - LATÉX, SEM MASSA CORRIDA</t>
  </si>
  <si>
    <t>PISO CIMENTADO LISO, RECOBERTO COM NATA DE CIMENTO</t>
  </si>
  <si>
    <t>PAVIMENTO ASFÁLTICO CBUQ, INCLUSIVE BASE 20CM E CAPA 5CM</t>
  </si>
  <si>
    <t>SARJETA DE CONCRETO TIPO  A OU B - PADRAO SUDECAP</t>
  </si>
  <si>
    <t>MEIO-FIO DE CONCRETO PADRAO SUDECAP - TIPO A</t>
  </si>
  <si>
    <t>PLANTIO DE GRAMA EM PLACAS - URBANIZAÇÃO.</t>
  </si>
  <si>
    <t xml:space="preserve">FORNECIMENTO E INSTALAÇÃO DE MONOVIA PARA INSTALAÇÃO DE TALHA L = 3,10  </t>
  </si>
  <si>
    <t>TAMPA DE INSPEÇÃO EM CHAPA 2,5 MM COM PINTURA GRAFITE 100 X 80 CM</t>
  </si>
  <si>
    <t>TAMPA DE INSPEÇÃO EM CHAPA 2,5 MM COM PINTURA GRAFITE 75 X 75 CM</t>
  </si>
  <si>
    <t>ANCORAGEM DO BARRILETE CONFORME PROJETO</t>
  </si>
  <si>
    <t>ESCADA TIPO MARINHEIRO COM DEGRAUS DE FERRO REDONDO D = 3/4</t>
  </si>
  <si>
    <t xml:space="preserve">INSTALAÇÃO ELET DE ILUMINAÇÃO, TOMADAS, QCM, PADRÃO DE ENTRADA E ILUMINAÇÃO EXTERNA </t>
  </si>
  <si>
    <t>MOTO-BOMBA SUBMERSIVEL P/ Q = 11,73 L/S POT DE 40 CV COM ACESSORIOS DE INSTALAÇÃO</t>
  </si>
  <si>
    <t>UNID</t>
  </si>
  <si>
    <t>QUANT</t>
  </si>
  <si>
    <t>P UNIT</t>
  </si>
  <si>
    <t>P TOTAL</t>
  </si>
  <si>
    <t>PERIODO</t>
  </si>
  <si>
    <t>ATUAL</t>
  </si>
  <si>
    <t>ACUM</t>
  </si>
  <si>
    <t>ACUM + ATUAL</t>
  </si>
  <si>
    <t>FINANCEIRO</t>
  </si>
  <si>
    <t>ITEM</t>
  </si>
  <si>
    <t>DESCRIÇÃO</t>
  </si>
  <si>
    <t xml:space="preserve">REDUÇÃO EXCENTRICA DE FERRO FUNDIDO D = 200 X 150 MM </t>
  </si>
  <si>
    <t>TUBO DE FERRO FUNDIDO FLANGEADO D = 200 MM E L = 4,90 M</t>
  </si>
  <si>
    <t>CURVA DE 90° DE FERRO FUNDIDO D = 200 MM</t>
  </si>
  <si>
    <t>VALVULA DE RETENÇÃO PORTINHOLA  ÚNICA PN 10 D = 200 MM</t>
  </si>
  <si>
    <t>REGISTRO DE FERRO FUNDIDO CHATO COM FLANGE E VOLANTE D = 200 MM</t>
  </si>
  <si>
    <t xml:space="preserve">CURVA DE 45° DE FERRO FUNDIDO COM FLANGE D = 200 MM </t>
  </si>
  <si>
    <t>JUNÇAO DE FERRO FUNDIDO COM FLANGES D= 250 X 200 MM</t>
  </si>
  <si>
    <t>REGISTRO DE FERRO FUNDIDO CAHTO COM FLANGES E VOLANTE D = 150 MM</t>
  </si>
  <si>
    <t>TUBO DE FERRO FUNDIDO FLANGEADO D = 250 MM E L = 1,00 M</t>
  </si>
  <si>
    <t xml:space="preserve">CURVA DE 45° DE FERRO FUNDIDO COM FLANGE D = 250 MM </t>
  </si>
  <si>
    <t>TUBO DE FERRO FUNDIDO FLANGEADO D = 250 MM E L = 1,45 M</t>
  </si>
  <si>
    <t xml:space="preserve">EXTREMIDADE FLANGE E PONTA D = 250 MM </t>
  </si>
  <si>
    <t>TUBO DE FERRO FUNDIDO FLANGEADO D= 250 MM E  L = 0,50 M</t>
  </si>
  <si>
    <t>CURVA DE 90° DE FERRO FUNDIDO COM FLANGES D = 150 MM</t>
  </si>
  <si>
    <t>TUBO DE FERRO FUNDIDO FLANGEADO D = 150 MM E L = 1,00 M</t>
  </si>
  <si>
    <t xml:space="preserve">FLANGE CEGO D = 250 MM </t>
  </si>
  <si>
    <t>TE DE FERRO FUNDIDO COM FLANGES D = 250 X 100 MM</t>
  </si>
  <si>
    <t xml:space="preserve">CARRETEL COMPLETO D = 250 MM </t>
  </si>
  <si>
    <t>TUBO DE FERRO FUNDIDOD FLANGEADO D = 250 MM E L = 0,35 M</t>
  </si>
  <si>
    <t>TUBO DE FERRO FUNDIDO DN = 150 MM E L = 0,80 M</t>
  </si>
  <si>
    <t>PEDESTAL DE MANOBRA SIMPLES</t>
  </si>
  <si>
    <t>HASTE DE PROLONGAMENTO D = 1 1/8"</t>
  </si>
  <si>
    <t>ADUFA DE PAREDE QUADRADA D = 400 MM</t>
  </si>
  <si>
    <t xml:space="preserve">ARRUELA DE BORRACHA PARA FLANGES D = 250 MM </t>
  </si>
  <si>
    <t xml:space="preserve">ARRUELA DE BORRACHA PARA FLANGES D = 200 MM </t>
  </si>
  <si>
    <t xml:space="preserve">ARRUELA DE BORRACHA PARA FLANGES D = 150 MM </t>
  </si>
  <si>
    <t xml:space="preserve">PARAFUSO PARA FLANGE D = 200 MM - DIAMENTRO 20 MM X 90 MM  </t>
  </si>
  <si>
    <t>EEE - ENGENHO</t>
  </si>
  <si>
    <t>CONCRETO MAGRO (CONS MÍN DE CIMENTO 150 KG/M3) - PREP EM BETONEIRA</t>
  </si>
  <si>
    <t>ESCADA TIPO MARINHEIRO DEGRAUS DE FERRO REDONDO D = 3/4</t>
  </si>
  <si>
    <t xml:space="preserve">INSTALAÇÃO ELET  ILUMINAÇÃO, TOMADAS, QCM, PADRÃO  ENTRADA E ILUMINAÇÃO EXTERNA </t>
  </si>
  <si>
    <t>MOTO-BOMBA SUBMERSIVEL P/ Q = 68,29 L/S POT DE 28,5 CV COM ACESSORIOS DE INSTALAÇÃO</t>
  </si>
  <si>
    <t>KG</t>
  </si>
  <si>
    <t>PT</t>
  </si>
  <si>
    <t>06.01</t>
  </si>
  <si>
    <t>06.01.01</t>
  </si>
  <si>
    <t>06.01.02</t>
  </si>
  <si>
    <t>06.01.03</t>
  </si>
  <si>
    <t>06.01.04</t>
  </si>
  <si>
    <t>06.01.05</t>
  </si>
  <si>
    <t>06.01.06</t>
  </si>
  <si>
    <t>06.01.07</t>
  </si>
  <si>
    <t>06.01.08</t>
  </si>
  <si>
    <t>06.01.09</t>
  </si>
  <si>
    <t>06.01.10</t>
  </si>
  <si>
    <t>06.01.11</t>
  </si>
  <si>
    <t>06.01.12</t>
  </si>
  <si>
    <t>06.01.13</t>
  </si>
  <si>
    <t>06.01.14</t>
  </si>
  <si>
    <t>06.01.15</t>
  </si>
  <si>
    <t>06.01.16</t>
  </si>
  <si>
    <t>06.01.17</t>
  </si>
  <si>
    <t>06.01.18</t>
  </si>
  <si>
    <t>06.01.19</t>
  </si>
  <si>
    <t>06.01.20</t>
  </si>
  <si>
    <t>06.01.21</t>
  </si>
  <si>
    <t>06.01.22</t>
  </si>
  <si>
    <t>06.01.23</t>
  </si>
  <si>
    <t>06.01.24</t>
  </si>
  <si>
    <t>06.01.25</t>
  </si>
  <si>
    <t>06.01.26</t>
  </si>
  <si>
    <t>06.02</t>
  </si>
  <si>
    <t>06.02.01</t>
  </si>
  <si>
    <t>06.02.02</t>
  </si>
  <si>
    <t>06.02.03</t>
  </si>
  <si>
    <t>06.02.05</t>
  </si>
  <si>
    <t>06.02.06</t>
  </si>
  <si>
    <t>06.02.07</t>
  </si>
  <si>
    <t>06.02.08</t>
  </si>
  <si>
    <t>06.02.09</t>
  </si>
  <si>
    <t>06.02.10</t>
  </si>
  <si>
    <t>06.02.11</t>
  </si>
  <si>
    <t>06.02.12</t>
  </si>
  <si>
    <t>06.02.13</t>
  </si>
  <si>
    <t>06.02.14</t>
  </si>
  <si>
    <t>06.02.15</t>
  </si>
  <si>
    <t>06.02.16</t>
  </si>
  <si>
    <t>06.02.17</t>
  </si>
  <si>
    <t>06.02.18</t>
  </si>
  <si>
    <t>06.02.19</t>
  </si>
  <si>
    <t>06.02.20</t>
  </si>
  <si>
    <t>06.02.21</t>
  </si>
  <si>
    <t>06.02.22</t>
  </si>
  <si>
    <t>06.02.23</t>
  </si>
  <si>
    <t>06.02.24</t>
  </si>
  <si>
    <t>06.02.25</t>
  </si>
  <si>
    <t>06.02.26</t>
  </si>
  <si>
    <t>LINHAS DE RECALQUE DE ESGOTO</t>
  </si>
  <si>
    <t>LINHA DE RECALQUE JARDINÓPOLIS</t>
  </si>
  <si>
    <t>FORNECIMENTO  ASSENTAMENTO  TUBOS E CONEXÕES PVC PB JE DEFºFº C/ ANEL D = 150 MM</t>
  </si>
  <si>
    <t>FORNECIMENTO  DE TUBOS E CONEXÕES PVC PB JE DEFºFº COM ANEL D = 150 MM</t>
  </si>
  <si>
    <t>ASSENTAMENTO DE TUBOS E CONEXÕES PVC PB JE DEFºFº COM ANEL D = 150 MM</t>
  </si>
  <si>
    <t>LINHA DE RECALQUE ENGENHO</t>
  </si>
  <si>
    <t>TAPUME CHAPA MADEIRA COMP P SINAL.  CONTENÇÃO  MAT ESC PADRÃO  094-FORN. E MOVIMENTAÇÃO</t>
  </si>
  <si>
    <t>FORNECIMENTO  DE TUBOS E CONEXÕES PVC PB JE DEFºFº COM ANEL D = 250 MM</t>
  </si>
  <si>
    <t>ASSENTAMENTO DE TUBOS E CONEXÕES PVC PB JE DEFºFº COM ANEL D = 250 MM</t>
  </si>
  <si>
    <t>07.01</t>
  </si>
  <si>
    <t>07.01.01</t>
  </si>
  <si>
    <t>07.01.02</t>
  </si>
  <si>
    <t>07.01.03</t>
  </si>
  <si>
    <t>07.01.04</t>
  </si>
  <si>
    <t>07.01.05</t>
  </si>
  <si>
    <t>07.01.06</t>
  </si>
  <si>
    <t>07.01.07</t>
  </si>
  <si>
    <t>07.01.08</t>
  </si>
  <si>
    <t>07.01.09</t>
  </si>
  <si>
    <t>07.01.10</t>
  </si>
  <si>
    <t>07.01.11</t>
  </si>
  <si>
    <t>07.01.12</t>
  </si>
  <si>
    <t>07.01.13</t>
  </si>
  <si>
    <t>07.01.14</t>
  </si>
  <si>
    <t>07.01.15</t>
  </si>
  <si>
    <t>07.01.16</t>
  </si>
  <si>
    <t>07.01.17</t>
  </si>
  <si>
    <t>07.01.18</t>
  </si>
  <si>
    <t>07.01.19</t>
  </si>
  <si>
    <t>07.01.20</t>
  </si>
  <si>
    <t>07.01.20-A</t>
  </si>
  <si>
    <t>07.01.20-B</t>
  </si>
  <si>
    <t>07.01.21</t>
  </si>
  <si>
    <t>07.01.21-A</t>
  </si>
  <si>
    <t>07.01.21-B</t>
  </si>
  <si>
    <t>07.01.22</t>
  </si>
  <si>
    <t>07.01.22-A</t>
  </si>
  <si>
    <t>07.01.22-B</t>
  </si>
  <si>
    <t>07.01.23</t>
  </si>
  <si>
    <t>07.01.23-A</t>
  </si>
  <si>
    <t>07.01.23-B</t>
  </si>
  <si>
    <t>07.01.24</t>
  </si>
  <si>
    <t>07.01.24-A</t>
  </si>
  <si>
    <t>07.01.24-B</t>
  </si>
  <si>
    <t>07.01.25</t>
  </si>
  <si>
    <t>07.01.25-A</t>
  </si>
  <si>
    <t>07.01.25-B</t>
  </si>
  <si>
    <t>07.01.26</t>
  </si>
  <si>
    <t>07.01.26-B</t>
  </si>
  <si>
    <t>07.01.27</t>
  </si>
  <si>
    <t>07.01.27-A</t>
  </si>
  <si>
    <t>07.01.27-B</t>
  </si>
  <si>
    <t>07.01.28</t>
  </si>
  <si>
    <t>07.01.28-A</t>
  </si>
  <si>
    <t>07.01.28-B</t>
  </si>
  <si>
    <t>07.01.29</t>
  </si>
  <si>
    <t>07.01.29-A</t>
  </si>
  <si>
    <t>07.01.29-B</t>
  </si>
  <si>
    <t>07.01.30</t>
  </si>
  <si>
    <t>07.01.31</t>
  </si>
  <si>
    <t>07.01.32</t>
  </si>
  <si>
    <t>07.01.33</t>
  </si>
  <si>
    <t>07.01.34</t>
  </si>
  <si>
    <t>07.01.35</t>
  </si>
  <si>
    <t>07.01.36</t>
  </si>
  <si>
    <t>07.01.36A</t>
  </si>
  <si>
    <t>07.01.37</t>
  </si>
  <si>
    <t>07.01.38</t>
  </si>
  <si>
    <t>07.01.39</t>
  </si>
  <si>
    <t>07.01.40</t>
  </si>
  <si>
    <t>07.01.41</t>
  </si>
  <si>
    <t>07.01.42</t>
  </si>
  <si>
    <t>07.01.43</t>
  </si>
  <si>
    <t>07.01.44</t>
  </si>
  <si>
    <t>07.01.45</t>
  </si>
  <si>
    <t>07.01.46</t>
  </si>
  <si>
    <t>07.01.47</t>
  </si>
  <si>
    <t>07.01.48</t>
  </si>
  <si>
    <t>07.01.48-A</t>
  </si>
  <si>
    <t>07.01.48-B</t>
  </si>
  <si>
    <t>07.01.49</t>
  </si>
  <si>
    <t>07.01.49-A</t>
  </si>
  <si>
    <t>07.01.49-B</t>
  </si>
  <si>
    <t>07.01.50</t>
  </si>
  <si>
    <t>07.01.51</t>
  </si>
  <si>
    <t>07.01.52</t>
  </si>
  <si>
    <t>07.01.53</t>
  </si>
  <si>
    <t>07.01.54</t>
  </si>
  <si>
    <t>07.01.55</t>
  </si>
  <si>
    <t>07.01.56</t>
  </si>
  <si>
    <t>07.01.57</t>
  </si>
  <si>
    <t>07.01.58</t>
  </si>
  <si>
    <t>07.01.59</t>
  </si>
  <si>
    <t>07.01.60</t>
  </si>
  <si>
    <t>07.01.60-A</t>
  </si>
  <si>
    <t>07.01.60-B</t>
  </si>
  <si>
    <t>07.01.61</t>
  </si>
  <si>
    <t>07.01.61A</t>
  </si>
  <si>
    <t>07.01.62</t>
  </si>
  <si>
    <t>07.01.63</t>
  </si>
  <si>
    <t>07.01.64</t>
  </si>
  <si>
    <t>07.01.65</t>
  </si>
  <si>
    <t>08.01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</si>
  <si>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</si>
  <si>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</si>
  <si>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</si>
  <si>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</si>
  <si>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</si>
  <si>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</si>
  <si>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</si>
  <si>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</si>
  <si>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</si>
  <si>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</si>
  <si>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</si>
  <si>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</si>
  <si>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</si>
  <si>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</si>
  <si>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</si>
  <si>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DRENAGEM</t>
  </si>
  <si>
    <t>DRENAGEM PLUVIAL  SISTEMA MATA DO NOÉ</t>
  </si>
  <si>
    <t>ESCAVAÇÃO MANUAL DE VALAS (SOLO SECO), PROFUNDIDADE  1.50 M ATÉ 3,0 M</t>
  </si>
  <si>
    <t>ESCAVAÇÃO MANUAL DE VALAS (SOLO SECO), PROFUNDIDADE  3.00 M ATÉ 5,0 M</t>
  </si>
  <si>
    <t>ESCAVAÇÃO MECÂNICA DE VALAS (SOLO SECO), PROFUNDIDADE  1,50 MATÉ 3,0 M</t>
  </si>
  <si>
    <t>ESCAVAÇÃO MECÂNICA DE VALAS (SOLO SECO), PROFUNDIDADE  3,0 M ATÉ 5,0 M</t>
  </si>
  <si>
    <t xml:space="preserve">ATERRO COMPACTADO MANUAL DE VALAS </t>
  </si>
  <si>
    <t xml:space="preserve">ENROCAMENTO COM PEDRA DE MÃO JOGADA </t>
  </si>
  <si>
    <t>ENROCAMENTO COM PEDRA DE MÃO ARRUMADA</t>
  </si>
  <si>
    <t>TUBO DE CONCRETO POROSO PARA ENROCAMENTO D = 0,15 M</t>
  </si>
  <si>
    <t>TUBO DE CONCRETO POROSO PARA ENROCAMENTO D=0,20M</t>
  </si>
  <si>
    <t>TUBO DE CONCRETO ARMADO, CIMENTO ARI PLUS RS PB PA -1  D = 400 MM</t>
  </si>
  <si>
    <t>TUBO DE CONCRETO ARMADO, CIMENTO ARI PLUS RS PB PA -1  D = 500 MM</t>
  </si>
  <si>
    <t>FORNEC TUBO DE CONCRETO ARMADO, CIMENTO ARI PLUS RS PB PA -1  D = 500 MM</t>
  </si>
  <si>
    <t>ASSENT TUBO DE CONCRETO ARMADO, CIMENTO ARI PLUS RS PB PA -1  D = 500 MM</t>
  </si>
  <si>
    <t>TUBO DE CONCRETO ARMADO, CIMENTO ARI PLUS RS PB PA -1  D = 600 MM</t>
  </si>
  <si>
    <t>FORNEC TUBO DE CONCRETO ARMADO, CIMENTO ARI PLUS RS PB PA -1  D = 600 MM</t>
  </si>
  <si>
    <t>ASSENT TUBO DE CONCRETO ARMADO, CIMENTO ARI PLUS RS PB PA -1  D = 600 MM</t>
  </si>
  <si>
    <t>TUBO DE CONCRETO ARMADO, CIMENTO ARI PLUS RS PB PA -1  D = 700 MM</t>
  </si>
  <si>
    <t>FORNEC TUBO DE CONCRETO ARMADO, CIMENTO ARI PLUS RS PB PA -1  D = 700 MM</t>
  </si>
  <si>
    <t>TUBO DE CONCRETO ARMADO, CIMENTO ARI PLUS RS PB PA -1  D = 800 MM</t>
  </si>
  <si>
    <t>FORNEC TUBO DE CONCRETO ARMADO, CIMENTO ARI PLUS RS PB PA -1  D = 800 MM</t>
  </si>
  <si>
    <t>ASSENT TUBO DE CONCRETO ARMADO, CIMENTO ARI PLUS RS PB PA -1  D = 800 MM</t>
  </si>
  <si>
    <t>TUBO DE CONCRETO ARMADO, CIMENTO ARI PLUS RS PB PA -1  D = 1000 MM</t>
  </si>
  <si>
    <t>FORNEC TUBO DE CONCRETO ARMADO, CIMENTO ARI PLUS RS PB PA -1  D = 1000 MM</t>
  </si>
  <si>
    <t>ASSENT TUBO DE CONCRETO ARMADO, CIMENTO ARI PLUS RS PB PA -1  D = 1000 MM</t>
  </si>
  <si>
    <t>TUBO DE CONCRETO ARMADO, CIMENTO ARI PLUS RS PB PA -1  D = 1100 MM</t>
  </si>
  <si>
    <t>FORNEC TUBO DE CONCRETO ARMADO, CIMENTO ARI PLUS RS PB PA -1  D = 1100 MM</t>
  </si>
  <si>
    <t>TUBO DE CONCRETO ARMADO, CIMENTO ARI PLUS RS PB PA -1  D = 1200 MM</t>
  </si>
  <si>
    <t>FORNEC TUBO DE CONCRETO ARMADO, CIMENTO ARI PLUS RS PB PA -1  D = 1200 MM</t>
  </si>
  <si>
    <t>ASSENT TUBO DE CONCRETO ARMADO, CIMENTO ARI PLUS RS PB PA -1  D = 1200 MM</t>
  </si>
  <si>
    <t>TUBO DE CONCRETO ARMADO, CIMENTO ARI PLUS RS PB PA -1  D = 1300 MM</t>
  </si>
  <si>
    <t>FORNEC TUBO DE CONCRETO ARMADO, CIMENTO ARI PLUS RS PB PA -1  D = 1300 MM</t>
  </si>
  <si>
    <t>ASSENT TUBO DE CONCRETO ARMADO, CIMENTO ARI PLUS RS PB PA -1  D = 1300 MM</t>
  </si>
  <si>
    <t>TUBO DE CONCRETO ARMADO, CIMENTO ARI PLUS RS PB PA -1  D = 1500 MM</t>
  </si>
  <si>
    <t>FORNEC TUBO DE CONCRETO ARMADO, CIMENTO ARI PLUS RS PB PA -1  D = 1500 MM</t>
  </si>
  <si>
    <t>ASSENT TUBO DE CONCRETO ARMADO, CIMENTO ARI PLUS RS PB PA -1  D = 1500 MM</t>
  </si>
  <si>
    <t xml:space="preserve">BERÇO  PARA REDE TUBULAR EM CONCRETO TRAÇO 1:3:6 </t>
  </si>
  <si>
    <t>FORMA  PARA BERÇO EM TÁBUA  DE MADEIRA  DE LEI  INCLUSIVE DESFORMA</t>
  </si>
  <si>
    <t>ALA DE REDE TUBULAR D =600 MM</t>
  </si>
  <si>
    <t>ALA DE REDE TUBULAR D = 700 MM</t>
  </si>
  <si>
    <t>ALA DE REDE TUBULAR D = 800 MM</t>
  </si>
  <si>
    <t>ALA DE REDE TUBULAR D = 1000 MM</t>
  </si>
  <si>
    <t>ALA DE REDE TUBULAR D =1100 MM</t>
  </si>
  <si>
    <t>ALA DE REDE TUBULAR D =1200 MM</t>
  </si>
  <si>
    <t>ALA DE REDE TUBULAR D = 1500 MM</t>
  </si>
  <si>
    <t>DESCIDA D' ÁGUA TIPO DEGRAU D=  600 MM</t>
  </si>
  <si>
    <t>DESCIDA D' ÁGUA TIPO DEGRAU D=  700 MM</t>
  </si>
  <si>
    <t>DESCIDA D' ÁGUA TIPO DEGRAU D=  800 MM</t>
  </si>
  <si>
    <t>DESCIDA D' ÁGUA TIPO DEGRAU D=  1000 MM</t>
  </si>
  <si>
    <t>DESCIDA D' ÁGUA TIPO DEGRAU D=  1100 MM</t>
  </si>
  <si>
    <t>DESCIDA D' ÁGUA TIPO DEGRAU D=  1500 MM</t>
  </si>
  <si>
    <t>CAIXA PARA BOCA DE LOBO TIPO B SIMPLES</t>
  </si>
  <si>
    <t>CAIXA PARA BOCA DE LOBO TIPO B  DUPLA</t>
  </si>
  <si>
    <t>ALTEAMENTO DE CAIXA PARA BOCA DE LOBO SIMPLES</t>
  </si>
  <si>
    <t>ALTEAMENTO DE CAIXA PARA BOCA DE LOBO DUPLA</t>
  </si>
  <si>
    <t>CONJUNTO QUADRO E GRELHA PARA BOCA DE LOBO TIPO B EM CONCRETO</t>
  </si>
  <si>
    <t>CANTONEIRA PARA BOCA DE LOBO TIPO B EM CONCRETO</t>
  </si>
  <si>
    <t>FORNECIMENTO DE CANTONEIRA PARA BOCA DE LOBO TIPO B EM CONCRETO</t>
  </si>
  <si>
    <t>ASSENTAMENTO DE CANTONEIRA PARA BOCA DE LOBO TIPO B EM CONCRETO</t>
  </si>
  <si>
    <t>CAIXA DE PASSAGEM TIPO A  D = 600 MM</t>
  </si>
  <si>
    <t>POÇO DE VISITA TIPO A P SUDECAP D = 500 MM</t>
  </si>
  <si>
    <t>POÇO DE VISITA TIPO A P SUDECAP D = 600 MM</t>
  </si>
  <si>
    <t>POÇO DE VISITA TIPO A P SUDECAP D = 700 MM</t>
  </si>
  <si>
    <t>POÇO DE VISITA TIPO A P SUDECAP D = 800 MM</t>
  </si>
  <si>
    <t>POÇO DE VISITA TIPO A P SUDECAP D = 1000 MM</t>
  </si>
  <si>
    <t>POÇO DE VISITA TIPO A P SUDECAP D = 1100 MM</t>
  </si>
  <si>
    <t>POÇO DE VISITA TIPO A P SUDECAP D = 1200 MM</t>
  </si>
  <si>
    <t>POÇO DE VISITA TIPO A P SUDECAP D = 1500 MM</t>
  </si>
  <si>
    <t>SARJETA DE CONCRETO USINADO 13,5MPA 0,30X0,10M</t>
  </si>
  <si>
    <t>PASSEIO CIMENTADO ARG DE CIMENTO E AREIA, TRAÇO 1:3, E = 2 CM E  BASE DE CASCALHO, E = 6 CM</t>
  </si>
  <si>
    <t>PAVIMENTAÇÃO</t>
  </si>
  <si>
    <t>PAVIMENTAÇÃO - SISTEMA MATA DO NOÉ</t>
  </si>
  <si>
    <t>DESMATAMENTO,DESTOCAMENTO E LIMPEZA DO TERRENO</t>
  </si>
  <si>
    <t>LIMPEZA DO TERRENO ROÇAMENTO MANUAL</t>
  </si>
  <si>
    <t>ESCAVAÇÃO MECANIZADA EM MATERIAL DE  1ª  CATEGORIA</t>
  </si>
  <si>
    <t>ATERRO COMPACTADO COM ROLO VIBRATORIO 95% DO PN</t>
  </si>
  <si>
    <t>REGULARIZAÇÃO E COMPACTAÇÃO DO SUB-LEITO</t>
  </si>
  <si>
    <t>IMPRIMAÇAO COM CM-30</t>
  </si>
  <si>
    <t xml:space="preserve">TRATAMENTO SUPERFICIAL DUPLO COM EMULSÃO RR-2C </t>
  </si>
  <si>
    <t>ESPALHAMENTO  E LANÇAMENTO DE SOLO EM  AREA DE PASSEIO</t>
  </si>
  <si>
    <t>CALÇAMENTO PEDRA POLIÉDRICA COLCHÃO DE AREIA OU PÓ DE MINÉRIO</t>
  </si>
  <si>
    <t xml:space="preserve">m² </t>
  </si>
  <si>
    <t>09.01</t>
  </si>
  <si>
    <t>09.01.01</t>
  </si>
  <si>
    <t>09.02</t>
  </si>
  <si>
    <t>09.02.01</t>
  </si>
  <si>
    <t>09.02.02</t>
  </si>
  <si>
    <t>09.02.03</t>
  </si>
  <si>
    <t>09.02.04</t>
  </si>
  <si>
    <t>09.02.05</t>
  </si>
  <si>
    <t>09.02.06</t>
  </si>
  <si>
    <t>09.02.07</t>
  </si>
  <si>
    <t>09.02.08</t>
  </si>
  <si>
    <t>09.02.09</t>
  </si>
  <si>
    <t>09.02.10</t>
  </si>
  <si>
    <t>09.02.11</t>
  </si>
  <si>
    <t>09.02.12</t>
  </si>
  <si>
    <t>09.02.13</t>
  </si>
  <si>
    <t>09.02.14</t>
  </si>
  <si>
    <t>09.02.15</t>
  </si>
  <si>
    <t>09.02.16</t>
  </si>
  <si>
    <t>09.02.17</t>
  </si>
  <si>
    <t>09.02.18</t>
  </si>
  <si>
    <t>09.02.19</t>
  </si>
  <si>
    <t>09.02.20</t>
  </si>
  <si>
    <t>09.02.21</t>
  </si>
  <si>
    <t>09.02.22</t>
  </si>
  <si>
    <t>09.02.23</t>
  </si>
  <si>
    <t>09.02.24</t>
  </si>
  <si>
    <t>09.02.24 A</t>
  </si>
  <si>
    <t>09.02.24 B</t>
  </si>
  <si>
    <t>09.02.25</t>
  </si>
  <si>
    <t>09.02.26</t>
  </si>
  <si>
    <t>09.02.27</t>
  </si>
  <si>
    <t>09.02.28</t>
  </si>
  <si>
    <t>09.02.29</t>
  </si>
  <si>
    <t>09.03</t>
  </si>
  <si>
    <t>09.03.01</t>
  </si>
  <si>
    <t>09.03.02</t>
  </si>
  <si>
    <t>09.03.03</t>
  </si>
  <si>
    <t>09.03.04</t>
  </si>
  <si>
    <t>09.03.05</t>
  </si>
  <si>
    <t>09.03.06</t>
  </si>
  <si>
    <t>09.03.07</t>
  </si>
  <si>
    <t>09.03.08</t>
  </si>
  <si>
    <t>09.03.10</t>
  </si>
  <si>
    <t>09.03.11</t>
  </si>
  <si>
    <t>09.03.12</t>
  </si>
  <si>
    <t>09.03.13</t>
  </si>
  <si>
    <t>09.03.14</t>
  </si>
  <si>
    <t>09.03.15</t>
  </si>
  <si>
    <t>09.03.16</t>
  </si>
  <si>
    <t>09.03.17</t>
  </si>
  <si>
    <t>09.03.18</t>
  </si>
  <si>
    <t>09.03.19</t>
  </si>
  <si>
    <t>09.03.20</t>
  </si>
  <si>
    <t>09.03.21</t>
  </si>
  <si>
    <t>09.03.22</t>
  </si>
  <si>
    <t>09.03.23</t>
  </si>
  <si>
    <t>09.03.24</t>
  </si>
  <si>
    <t>09.03.25</t>
  </si>
  <si>
    <t>09.03.26</t>
  </si>
  <si>
    <t>09.03.27</t>
  </si>
  <si>
    <t>09.03.28</t>
  </si>
  <si>
    <t>09.03.29</t>
  </si>
  <si>
    <t>09.03.30</t>
  </si>
  <si>
    <t>09.03.31</t>
  </si>
  <si>
    <t>09.03.32</t>
  </si>
  <si>
    <t>09.03.33</t>
  </si>
  <si>
    <t>09.03.34</t>
  </si>
  <si>
    <t>09.04</t>
  </si>
  <si>
    <t>09.04.01</t>
  </si>
  <si>
    <t>09.04.02</t>
  </si>
  <si>
    <t>09.04.03</t>
  </si>
  <si>
    <t>09.04.04</t>
  </si>
  <si>
    <t>09.04.05</t>
  </si>
  <si>
    <t>09.04.06</t>
  </si>
  <si>
    <t>09.04.07</t>
  </si>
  <si>
    <t>09.04.08</t>
  </si>
  <si>
    <t>09.04.09</t>
  </si>
  <si>
    <t>09.04.10</t>
  </si>
  <si>
    <t>09.04.11</t>
  </si>
  <si>
    <t>09.04.12</t>
  </si>
  <si>
    <t>09.04.13</t>
  </si>
  <si>
    <t>09.04.14</t>
  </si>
  <si>
    <t>09.04.15</t>
  </si>
  <si>
    <t>09.04.16</t>
  </si>
  <si>
    <t>09.05</t>
  </si>
  <si>
    <t>09.05.01</t>
  </si>
  <si>
    <t>09.06</t>
  </si>
  <si>
    <t>09.06.01</t>
  </si>
  <si>
    <t>09.06.02</t>
  </si>
  <si>
    <t>09.06.03</t>
  </si>
  <si>
    <t>09.06.04</t>
  </si>
  <si>
    <t>09.06.05</t>
  </si>
  <si>
    <t>09.06.06</t>
  </si>
  <si>
    <t>09.06.07</t>
  </si>
  <si>
    <t>09.06.08</t>
  </si>
  <si>
    <t>09.06.09</t>
  </si>
  <si>
    <t>09.06.10</t>
  </si>
  <si>
    <t>09.06.11</t>
  </si>
  <si>
    <t>09.06.12</t>
  </si>
  <si>
    <t>09.06.13</t>
  </si>
  <si>
    <t>02.01.36</t>
  </si>
  <si>
    <t>02.01.37</t>
  </si>
  <si>
    <t>02.01.38</t>
  </si>
  <si>
    <t>02.01.39</t>
  </si>
  <si>
    <t>02.01.40</t>
  </si>
  <si>
    <t>02.01.41</t>
  </si>
  <si>
    <t>02.01.42</t>
  </si>
  <si>
    <t>02.01.43</t>
  </si>
  <si>
    <t>02.01.44</t>
  </si>
  <si>
    <t>02.01.45</t>
  </si>
  <si>
    <t>02.01.46</t>
  </si>
  <si>
    <t>02.01.47</t>
  </si>
  <si>
    <t>02.01.48</t>
  </si>
  <si>
    <t>02.01.49</t>
  </si>
  <si>
    <t>02.01.50</t>
  </si>
  <si>
    <t>02.01.51</t>
  </si>
  <si>
    <t>02.01.52</t>
  </si>
  <si>
    <t>02.01.53</t>
  </si>
  <si>
    <t>02.02</t>
  </si>
  <si>
    <t>02.02.01</t>
  </si>
  <si>
    <t>02.02.02</t>
  </si>
  <si>
    <t>02.02.03</t>
  </si>
  <si>
    <t>02.02.04</t>
  </si>
  <si>
    <t>02.02.05</t>
  </si>
  <si>
    <t>02.02.06</t>
  </si>
  <si>
    <t>02.02.07</t>
  </si>
  <si>
    <t>02.02.08</t>
  </si>
  <si>
    <t>02.02.09</t>
  </si>
  <si>
    <t>02.02.10</t>
  </si>
  <si>
    <t>BOLETIM DE MEDIÇÃO Nº.21 - PAVIMENTAÇÃO</t>
  </si>
  <si>
    <t>PROLONGAMENTO JARDINOPOLIS - JARDIM REAL</t>
  </si>
  <si>
    <t>REDE COLETORA DE ESGOTO</t>
  </si>
  <si>
    <t>ESCAVAÇÃO MANUAL DE VALAS (SOLO SECO), PROF.  1.50 M ATÉ 3,0 M</t>
  </si>
  <si>
    <t>ESCAVAÇÃO MECÂNICA DE VALAS (SOLO SECO), PROF. DE 1,50 M ATÉ 3,00 M</t>
  </si>
  <si>
    <t>ESCAVAÇÃO MECANICA DE VALAS (SOLO SECO), PROF. DE 3,00  M A 5,00 M</t>
  </si>
  <si>
    <t>ATERRO  VALAS CONTROLE GRAU DE COMPACTAÇÃO MÍNIMO 97% DO PN</t>
  </si>
  <si>
    <t>ESGOTAMENTO DE ÁGUA COM BOMBAS, VAZÕES ATÉ 15 M3/H, H ATÉ 10M</t>
  </si>
  <si>
    <t>PV (ALT = 1,00 M E BALÃO: D = O,60 M), P COPASA, EM ANÉIS PRÉ-MOLDADOS</t>
  </si>
  <si>
    <t>ADIC  PREÇO P/ ACRÉS  ALTURA DE PV EM ANÉIS PRÉ-MOLDADOS D = 60 CM</t>
  </si>
  <si>
    <t xml:space="preserve">DEMOLIÇÃO DE PAVIMENTO ASFÁLTICO </t>
  </si>
  <si>
    <t>PASSEIO CIMENTADO, TRAÇO 1:3, E = 2 CM BASE  CASCALHO, E = 6 CM</t>
  </si>
  <si>
    <t>TRATAMENTO PRIMARIO - FILTRO</t>
  </si>
  <si>
    <t>ATERRO  VALAS C/ CONTROLE  GRAU  COMPAC.   MÍNIMO 97% DO PN</t>
  </si>
  <si>
    <t>ALVENARIA DE TIJOLOS MACIÇOS E = 20 CM A REVESTIR</t>
  </si>
  <si>
    <t xml:space="preserve">TAMPAO  FERRO FUNDIDO P/  PV - TRAFEGO PESADO  </t>
  </si>
  <si>
    <t>CALHA VERTEDORA CONFORME PROJETO</t>
  </si>
  <si>
    <t>TUBO PVC COLA PB PARA ESGOTO PREDIAL D=100MM COM CONEXÕES</t>
  </si>
  <si>
    <t xml:space="preserve">CAIXA DE INSPEÇÃO EM ALVENARIA DE TIJOLO COMUM, REBOCADA INTERNAMENTE, COM FUNDO E TAMPA DE CONCRETO DIMENSÕES 30 X 30 CM  </t>
  </si>
  <si>
    <t>CERCA  MOURÕES  CONCRETO P COPASA 126, C/ FECHAMENTO  ARAME FARPADO</t>
  </si>
  <si>
    <t xml:space="preserve">CALÇAMENTO PEDRA POLIEDRICA COLCHAO DE AREIA OU PÓ DE MINÉRIO </t>
  </si>
  <si>
    <t xml:space="preserve">INST. ELET DE ILUM, TOMADAS, QCM, PADRÃO  ENTRADA E ILUM. EXTERNA </t>
  </si>
  <si>
    <t>LIGAÇÕES EXTERNAS ATÉ O PASSEIO - JARDIM REAL</t>
  </si>
  <si>
    <t>MONTAGEM LIGAÇÃO PREDIAL (PROFUNDIDADE ATÉ 1,50 M)</t>
  </si>
  <si>
    <t>MONTAGEM  LIGACAO PREDIAL (PROFUNDIDADE ACIMA DE 1,50 M ATÉ 2,0 M)</t>
  </si>
  <si>
    <t>MONTAGEM LIG.PREDIAL (PROF.REDE ACIMA DE 2,0 M ATÉ 2,50 M)</t>
  </si>
  <si>
    <t>POÇO LUMINAR P 040 (PROFUNDIDADE = 1,20 M) - EXPANSÃO</t>
  </si>
  <si>
    <t>POÇO LUMINAR P 040 (PROFUNDIDADE &gt; 1,20 M ATE 1,70) - EXPANSÃO</t>
  </si>
  <si>
    <t>POÇO LUMINAR P  040 (PROFUNDIDADE &gt; 1,70 M) - EXPANSÃO</t>
  </si>
  <si>
    <t>CURVA 90º PVC 100 MM C/ ANEL DE BORRACHA PARA COLETORES DE ESGOTO</t>
  </si>
  <si>
    <t>SELA CERÂMICA PASSAGEM RETA, PROJETO PADRÃO P 266 - DN 200 X 210 X 135 MM</t>
  </si>
  <si>
    <t xml:space="preserve">DRENAGEM PLUVIAL - JARDIM REAL  </t>
  </si>
  <si>
    <t>SARJETA DE CONCRETO USINADO 13,5 MPA  0,30 X 0,10 M</t>
  </si>
  <si>
    <t>PAVIMENTAÇÃO - JARDIM REAL</t>
  </si>
  <si>
    <t>BASE DE ESCORIA GRADUADA ESTABILIZADA GRANULOMETRICAMENTE</t>
  </si>
  <si>
    <t>CÓRREGO FLECHAS-CATALÃO</t>
  </si>
  <si>
    <t>SERVIÇOS PRELIMINARES E DESENVOLVIMENTO DE PROJETOS</t>
  </si>
  <si>
    <t>INTERCEPTOR FLECHAS - CATALÃO</t>
  </si>
  <si>
    <t>ESCAVAÇÃO MECÂNICA DE VALAS (SOLO COM ÁGUA), PROF ATÉ 1,50 M</t>
  </si>
  <si>
    <t>ESCAVAÇÃO MECÂNICA DE VALAS (SOLO COM ÁGUA), DE 1,50 M ATÉ 4,00 M</t>
  </si>
  <si>
    <t>ESCAVAÇÃO MECÂNICA DE VALAS (SOLO COM ÁGUA) DE 1,50 M ATÉ 4,00 M</t>
  </si>
  <si>
    <t>06.02.04</t>
  </si>
  <si>
    <t>06.02.27</t>
  </si>
  <si>
    <t>06.02.28</t>
  </si>
  <si>
    <t>EMOP - LICITADO</t>
  </si>
  <si>
    <t>05.01.044-A</t>
  </si>
  <si>
    <t>05.01.044-B</t>
  </si>
  <si>
    <t>05.01.21-A</t>
  </si>
  <si>
    <t>05.01.21-B</t>
  </si>
  <si>
    <t>05.01.23-A</t>
  </si>
  <si>
    <t>05.01.23-B</t>
  </si>
  <si>
    <t>04.03.42-A</t>
  </si>
  <si>
    <t>04.03.42-B</t>
  </si>
  <si>
    <t>04.03.41-A</t>
  </si>
  <si>
    <t>04.03.41-B</t>
  </si>
  <si>
    <t>04.03.40-A</t>
  </si>
  <si>
    <t>04.03.40-B</t>
  </si>
  <si>
    <t>04.03.39-A</t>
  </si>
  <si>
    <t>04.03.39-B</t>
  </si>
  <si>
    <t>04.03.38-A</t>
  </si>
  <si>
    <t>04.03.38-B</t>
  </si>
  <si>
    <t>04.02.40-A</t>
  </si>
  <si>
    <t>04.02.40-B</t>
  </si>
  <si>
    <t>04.02.39-A</t>
  </si>
  <si>
    <t>04.02.39-B</t>
  </si>
  <si>
    <t>04.02.38-A</t>
  </si>
  <si>
    <t>04.02.38-B</t>
  </si>
  <si>
    <t>04.02.37-A</t>
  </si>
  <si>
    <t>04.02.37-B</t>
  </si>
  <si>
    <t>04.02.36-A</t>
  </si>
  <si>
    <t>04.02.36-B</t>
  </si>
  <si>
    <t>03.01.04-A</t>
  </si>
  <si>
    <t>03.01.04-B</t>
  </si>
  <si>
    <t>03.01.03-A</t>
  </si>
  <si>
    <t>03.01.03-B</t>
  </si>
  <si>
    <t>06.01.24-A</t>
  </si>
  <si>
    <t>06.01.24-B</t>
  </si>
  <si>
    <t>04.01.36-A</t>
  </si>
  <si>
    <t>04.01.36-B</t>
  </si>
  <si>
    <t>04.01.37-A</t>
  </si>
  <si>
    <t>04.01.37-B</t>
  </si>
  <si>
    <t>04.01.38-A</t>
  </si>
  <si>
    <t>04.01.38-B</t>
  </si>
  <si>
    <t>04.01.39-A</t>
  </si>
  <si>
    <t>04.01.39-B</t>
  </si>
  <si>
    <t>04.01.40-A</t>
  </si>
  <si>
    <t>04.01.40-B</t>
  </si>
  <si>
    <t>02.03.17-A</t>
  </si>
  <si>
    <t>02.03.30-A</t>
  </si>
  <si>
    <t>02.03.30-B</t>
  </si>
  <si>
    <t>02.03.31-A</t>
  </si>
  <si>
    <t>02.03.32-A</t>
  </si>
  <si>
    <t>02.03.32-B</t>
  </si>
  <si>
    <t>02.03.33-A</t>
  </si>
  <si>
    <t>02.03.33-B</t>
  </si>
  <si>
    <t>02.01.26-A</t>
  </si>
  <si>
    <t>02.01.29-A</t>
  </si>
  <si>
    <t>02.01.29-B</t>
  </si>
  <si>
    <t>02.01.29-C</t>
  </si>
  <si>
    <t>02.01.33-A</t>
  </si>
  <si>
    <t>02.01.33-B</t>
  </si>
  <si>
    <t>02.01.33-C</t>
  </si>
  <si>
    <t>02.01.33-D</t>
  </si>
  <si>
    <t>02.01.33-E</t>
  </si>
  <si>
    <t>TOTAIS</t>
  </si>
  <si>
    <t>FISCALIZAÇÃO</t>
  </si>
  <si>
    <t>CONTRATADA</t>
  </si>
  <si>
    <t>Valor:R$ 360.909,87 (trezentos e sessenta mil, novecentos e nove reais e oitenta e sete centavos</t>
  </si>
  <si>
    <t>ESCAVAÇÃO MANUAL DE VALAS (SOLO SECO), PROFUNDIDADE ATÉ 1,50 M</t>
  </si>
  <si>
    <t>ATERRO  VALAS C/ CONTROLE  GRAU  COMPACTAÇÃO MÍNIMO 97% DO PN</t>
  </si>
  <si>
    <t>PV (ALT, = 1,00 M E BALÃO: D, = O,60 M), P COPASA EM ANÉIS PRÉ-MOLDADOS</t>
  </si>
  <si>
    <t>ADICIONAL  PREÇO P/ ACRÉSC,  ALT PV EM ANÉIS PRÉ-MOLDADOS D = 60 CM</t>
  </si>
  <si>
    <t>ADIC,  PREÇO P/ ACRÉSC,  ALTURA  PV EM ANÉIS PRÉ-MOLDADOS D = 100 CM</t>
  </si>
  <si>
    <t>FORNECIMENTO  DE TUBOS DE CONCRETO ESPECIAL DN 450</t>
  </si>
  <si>
    <t>ASSENTAMENTO DE TUBOS DE CONCRETO ESPECIAL DN 450</t>
  </si>
  <si>
    <t>FORNECIMENTO  DE TUBOS DE CONCRETO ESPECIAL DN 500</t>
  </si>
  <si>
    <t>ASSENTAMENTO DE TUBOS DE CONCRETO ESPECIAL DN 500</t>
  </si>
  <si>
    <t>TUBO DE QUEDA DE MANILHA CERAMICA D = 200 MM E H = 1,0 M</t>
  </si>
  <si>
    <t>ADICIONAL DE PREÇO ACRESCIMO DE TUBO DE QUEDA D = 200 MM</t>
  </si>
  <si>
    <t>INTERCEPTOR FLECHAS - CATALÃO - TRAVESSIAS 3 E 5</t>
  </si>
  <si>
    <t xml:space="preserve">CONCRETO MAGRO (CONSUMO DE 150 KG/M3) - PREPARO EM BETONEIRA  </t>
  </si>
  <si>
    <t>FORMA  PLANA EM CHAPA DE MADEIRA COMPENSADA PARA ESTRUTURA</t>
  </si>
  <si>
    <t xml:space="preserve">CONCRETO ESTRUTURAL FCK &gt;= 25,0 MPA   </t>
  </si>
  <si>
    <t>01.02.03</t>
  </si>
  <si>
    <t>01.02.03.01</t>
  </si>
  <si>
    <t>SISTEMA ROMANA - LICITADO</t>
  </si>
  <si>
    <t>02.01.17A</t>
  </si>
  <si>
    <t>02.02.11</t>
  </si>
  <si>
    <t>02.02.12</t>
  </si>
  <si>
    <t>02.02.13</t>
  </si>
  <si>
    <t>02.02.14</t>
  </si>
  <si>
    <t>02.02.15</t>
  </si>
  <si>
    <t>02.02.16</t>
  </si>
  <si>
    <t>02.02.17</t>
  </si>
  <si>
    <t>02.02.18</t>
  </si>
  <si>
    <t>02.02.19</t>
  </si>
  <si>
    <t>02.02.20</t>
  </si>
  <si>
    <t>02.02.21</t>
  </si>
  <si>
    <t>02.02.22</t>
  </si>
  <si>
    <t>02.02.23</t>
  </si>
  <si>
    <t>02.02.24</t>
  </si>
  <si>
    <t>02.02.25</t>
  </si>
  <si>
    <t>02.02.26</t>
  </si>
  <si>
    <t>02.02.27</t>
  </si>
  <si>
    <t>02.02.28</t>
  </si>
  <si>
    <t>02.02.29</t>
  </si>
  <si>
    <t>02.02.30</t>
  </si>
  <si>
    <t>02.02.31</t>
  </si>
  <si>
    <t>02.02.31-A</t>
  </si>
  <si>
    <t>02.02.32</t>
  </si>
  <si>
    <t>02.02.32A</t>
  </si>
  <si>
    <t>02.02.32-B</t>
  </si>
  <si>
    <t>02.02.33</t>
  </si>
  <si>
    <t>02.02.33-A</t>
  </si>
  <si>
    <t>02.02.33-B</t>
  </si>
  <si>
    <t>02.02.33-C</t>
  </si>
  <si>
    <t>REDE COLETORA DE ESGOTO - BAIRRO CANDIDÉS,  GRAJAU E OUTROS</t>
  </si>
  <si>
    <t>ESCAVAÇÃO E CARGA MECÂNICA DE VALAS EM ROCHA, A FRIO</t>
  </si>
  <si>
    <t xml:space="preserve">POÇO DE VISITA (ALTURA = 1,00 M E BALÃO: DIÂMETRO = O,60 M), P COPASA, EM ANÉIS PRÉ-MOLDADOS </t>
  </si>
  <si>
    <t xml:space="preserve">POÇO DE VISITA (ALTURA = 1,50 M E BALÃO: DIÂMETRO = 1,00 M), P COPASA EM ANÉIS PRÉ-MOLDADOS </t>
  </si>
  <si>
    <t xml:space="preserve">POÇO DE VISITA (ALTURA = 1,00 M E BALÃO: DIÂMETRO = O,60 M), P COPASA, EM MANILHAS DE CONCRETO </t>
  </si>
  <si>
    <t>REDE COLETORA DE ESGOTO - BAIRRO NOVA FORTALEZA II</t>
  </si>
  <si>
    <t>POÇO DE VISITA (ALTURA = 1,00 M E BALÃO: DIÂMETRO = O,60 M), P COPASA, EM ANÉIS PRÉ-MOLDADOS</t>
  </si>
  <si>
    <t>03.02.04</t>
  </si>
  <si>
    <t>LIGAÇÕES EXTERNAS ATÉ O PASSEIO - ROMANA</t>
  </si>
  <si>
    <t>SELIM 45º PVC, JE C/ CINTA E BOLSA, DN 150 X 100, P/  TUB DA NBR 5688 DA ABNT - LIG PREDIAL ESGOTO</t>
  </si>
  <si>
    <t>SELA CERA, PASSAGEM RETA, FAB CONF PROJ PADRÃO P- 266/_ , DN 200 X 210 X 135 MM</t>
  </si>
  <si>
    <t>LIGAÇÕES INTRA DOMICILIARES  - ROMANA</t>
  </si>
  <si>
    <t>PROGRAMA DE SANEAMENTO INTEGRADO - CONTRATO DE FINANCIAMENTO 0228576-74/2008</t>
  </si>
  <si>
    <t>03.02.12</t>
  </si>
  <si>
    <t>05.02.04</t>
  </si>
  <si>
    <t>04.02</t>
  </si>
  <si>
    <t>04.02.01</t>
  </si>
  <si>
    <t>04.02.02</t>
  </si>
  <si>
    <t>04.02.03</t>
  </si>
  <si>
    <t>04.02.04</t>
  </si>
  <si>
    <t>04.02.05</t>
  </si>
  <si>
    <t>04.02.06</t>
  </si>
  <si>
    <t>04.02.07</t>
  </si>
  <si>
    <t>04.02.08</t>
  </si>
  <si>
    <t>04.02.09</t>
  </si>
  <si>
    <t>04.02.10</t>
  </si>
  <si>
    <t>04.02.11</t>
  </si>
  <si>
    <t>04.02.12</t>
  </si>
  <si>
    <t>04.02.13</t>
  </si>
  <si>
    <t>04.02.14</t>
  </si>
  <si>
    <t>04.02.15</t>
  </si>
  <si>
    <t>04.02.16</t>
  </si>
  <si>
    <t>04.02.17</t>
  </si>
  <si>
    <t>04.02.18</t>
  </si>
  <si>
    <t>04.02.19</t>
  </si>
  <si>
    <t>04.02.20</t>
  </si>
  <si>
    <t>04.02.21</t>
  </si>
  <si>
    <t>04.02.22</t>
  </si>
  <si>
    <t>04.02.23</t>
  </si>
  <si>
    <t>04.02.24</t>
  </si>
  <si>
    <t>04.02.25</t>
  </si>
  <si>
    <t>04.02.26</t>
  </si>
  <si>
    <t>04.02.27</t>
  </si>
  <si>
    <t>04.02.28</t>
  </si>
  <si>
    <t>04.02.29</t>
  </si>
  <si>
    <t>04.02.30</t>
  </si>
  <si>
    <t>04.02.31</t>
  </si>
  <si>
    <t>04.02.32</t>
  </si>
  <si>
    <t>04.02.33</t>
  </si>
  <si>
    <t>04.02.34</t>
  </si>
  <si>
    <t>04.02.35</t>
  </si>
  <si>
    <t>04.02.36</t>
  </si>
  <si>
    <t>04.02.37</t>
  </si>
  <si>
    <t>04.02.38</t>
  </si>
  <si>
    <t>04.02.39</t>
  </si>
  <si>
    <t>04.02.40</t>
  </si>
  <si>
    <t>04.02.41</t>
  </si>
  <si>
    <t>04.02.42</t>
  </si>
  <si>
    <t>04.02.43</t>
  </si>
  <si>
    <t>04.02.44</t>
  </si>
  <si>
    <t>04.02.45</t>
  </si>
  <si>
    <t>04.03</t>
  </si>
  <si>
    <t>04.03.01</t>
  </si>
  <si>
    <t>04.03.02</t>
  </si>
  <si>
    <t>04.03.03</t>
  </si>
  <si>
    <t>04.03.04</t>
  </si>
  <si>
    <t>04.03.05</t>
  </si>
  <si>
    <t>04.03.06</t>
  </si>
  <si>
    <t>04.03.07</t>
  </si>
  <si>
    <t>04.03.08</t>
  </si>
  <si>
    <t>04.03.09</t>
  </si>
  <si>
    <t>04.03.10</t>
  </si>
  <si>
    <t>04.03.11</t>
  </si>
  <si>
    <t>04.03.12</t>
  </si>
  <si>
    <t>04.03.13</t>
  </si>
  <si>
    <t>04.03.14</t>
  </si>
  <si>
    <t>04.03.15</t>
  </si>
  <si>
    <t>04.03.16</t>
  </si>
  <si>
    <t>04.03.17</t>
  </si>
  <si>
    <t>04.03.18</t>
  </si>
  <si>
    <t>04.03.19</t>
  </si>
  <si>
    <t>04.03.20</t>
  </si>
  <si>
    <t>04.03.21</t>
  </si>
  <si>
    <t>04.03.22</t>
  </si>
  <si>
    <t>04.03.23</t>
  </si>
  <si>
    <t>04.03.24</t>
  </si>
  <si>
    <t>04.03.25</t>
  </si>
  <si>
    <t>04.03.26</t>
  </si>
  <si>
    <t>04.03.27</t>
  </si>
  <si>
    <t>04.03.28</t>
  </si>
  <si>
    <t>04.03.29</t>
  </si>
  <si>
    <t>04.03.30</t>
  </si>
  <si>
    <t>04.03.31</t>
  </si>
  <si>
    <t>04.03.32</t>
  </si>
  <si>
    <t>04.03.33</t>
  </si>
  <si>
    <t>04.03.34</t>
  </si>
  <si>
    <t>04.03.35</t>
  </si>
  <si>
    <t>04.03.36</t>
  </si>
  <si>
    <t>04.03.37</t>
  </si>
  <si>
    <t>04.03.38</t>
  </si>
  <si>
    <t>04.03.39</t>
  </si>
  <si>
    <t>04.03.40</t>
  </si>
  <si>
    <t>04.03.41</t>
  </si>
  <si>
    <t>04.03.42</t>
  </si>
  <si>
    <t>04.03.43</t>
  </si>
  <si>
    <t>INTERCEPTOR BAGAÇO</t>
  </si>
  <si>
    <t>FORNECIMENTO E ASSENTAMENTO DE TUBOS E CONEXÕES PVC JE DN 400</t>
  </si>
  <si>
    <t>FORNECIMENTO  DE TUBOS E CONEXÕES PVC JE DN 400</t>
  </si>
  <si>
    <t>ASSENTAMENTO DE TUBOS E CONEXÕES PVC JE DN 400</t>
  </si>
  <si>
    <t xml:space="preserve">FORNECIMENTO E ASSENTAMENTO DE TUBOS DE CONCRETO DN 500 </t>
  </si>
  <si>
    <t xml:space="preserve">FORNECIMENTO  DE TUBOS DE CONCRETO DN 500 </t>
  </si>
  <si>
    <t xml:space="preserve">ASSENTAMENTO DE TUBOS DE CONCRETO DN 500 </t>
  </si>
  <si>
    <t>INTERCEPTOR VILA ROMANA</t>
  </si>
  <si>
    <t>TAMPÃO DE CONCRETO PARA POÇO DE VISITA</t>
  </si>
  <si>
    <t>H</t>
  </si>
  <si>
    <t>05.01.20A</t>
  </si>
  <si>
    <t>05.01.20B</t>
  </si>
  <si>
    <t>05.01.20C</t>
  </si>
  <si>
    <t>05.01.20D</t>
  </si>
  <si>
    <t>05.01.20E</t>
  </si>
  <si>
    <t>05.01.20F</t>
  </si>
  <si>
    <t>05.01.20G</t>
  </si>
  <si>
    <t>05.01.20H</t>
  </si>
  <si>
    <t>05.01.31A</t>
  </si>
  <si>
    <t>05.01.37A</t>
  </si>
  <si>
    <t>05.01.43-A</t>
  </si>
  <si>
    <t>05.01.43-B</t>
  </si>
  <si>
    <t>05.01.55A</t>
  </si>
  <si>
    <t>05.01.57A</t>
  </si>
  <si>
    <t>05.01.57B</t>
  </si>
  <si>
    <t>05.01.58A</t>
  </si>
  <si>
    <t>DRENAGEM PLUVIAL - SISTEMA VILA ROMANA</t>
  </si>
  <si>
    <t>TUBO DE CONCRETO POROSO PARA ENROCAMENTO D = 0,20 M</t>
  </si>
  <si>
    <t>DESCIDA D' ÁGUA TIPO DEGRAU D=  1200 MM</t>
  </si>
  <si>
    <t>CAIXA DE PASSAGEM TIPO A  D = 400 MM</t>
  </si>
  <si>
    <t>CAIXA DE PASSAGEM TIPO A  D = 700 MM</t>
  </si>
  <si>
    <t>CAIXA DE PASSAGEM TIPO A  D = 1000 MM</t>
  </si>
  <si>
    <t>CAIXA DE PASSAGEM TIPO A  D = 1200 MM</t>
  </si>
  <si>
    <t>DEMOLIÇÃO DE PASEIO CIMENTADO</t>
  </si>
  <si>
    <t>EXECUÇÃO DE PASSEIO CIMENTADO E=6CM</t>
  </si>
  <si>
    <t>PAVIMENTAÇÃO - SISTEMA VILA ROMANA</t>
  </si>
  <si>
    <t>CALÇAMENTO EM PEDRA POLIÉDRICA</t>
  </si>
  <si>
    <t>m</t>
  </si>
  <si>
    <t>m²</t>
  </si>
  <si>
    <t>m³</t>
  </si>
  <si>
    <t>h</t>
  </si>
  <si>
    <t>cj</t>
  </si>
  <si>
    <t>01.01</t>
  </si>
  <si>
    <t>01.01.01</t>
  </si>
  <si>
    <t>01.01.02</t>
  </si>
  <si>
    <t>01.01.03</t>
  </si>
  <si>
    <t>01.02</t>
  </si>
  <si>
    <t>01.02.01</t>
  </si>
  <si>
    <t>01.02.01.01</t>
  </si>
  <si>
    <t>01.02.01.02</t>
  </si>
  <si>
    <t>01.02.01.03</t>
  </si>
  <si>
    <t>01.02.02</t>
  </si>
  <si>
    <t>01.02.02.01</t>
  </si>
  <si>
    <t>FORNEC CONJUNTO QUADRO E GRELHA PARA BOCA DE LOBO TIPO B EM CONCRETO</t>
  </si>
  <si>
    <t>ASSENT CONJUNTO QUADRO E GRELHA PARA BOCA DE LOBO TIPO B EM CONCRETO</t>
  </si>
  <si>
    <t>ATERRO VALAS COM CONTROLE DO GRAU DE COMPACTAÇÃO NO MÍNIMO 97% DO PN</t>
  </si>
  <si>
    <t>BASE ESCORIA GRADUADA SIMPLES ESTABILIZADA GRANULOMETRICAMENTE - PM</t>
  </si>
  <si>
    <t xml:space="preserve">FORNEC DE TAMPAO DE FERRO FUNDIDO PARA  POÇO DE VISITA - TRAFEGO PESADO  </t>
  </si>
  <si>
    <t xml:space="preserve">ASSENT DE TAMPAO DE FERRO FUNDIDO PARA  POÇO DE VISITA - TRAFEGO PESADO  </t>
  </si>
  <si>
    <t>CHAMINÉ POÇO DE VISITA TIPO B- ANEL DE CONCRETO CA-1, DEGRAUS EM AÇO CA 25</t>
  </si>
  <si>
    <t>ADICIONAL PREÇO P/ ACRÉSCIMO ALTURA DE PV EM ANÉIS PRÉ-MOLDADOS D=60CM</t>
  </si>
  <si>
    <t>QUANTIDADE</t>
  </si>
  <si>
    <t>SALDO</t>
  </si>
  <si>
    <t>SUPERINTENDENCIA DE OBRAS E PROJETOS ESPECIAIS</t>
  </si>
  <si>
    <t>ADICIONAL PREÇO P/ ACRÉSCIMO ALTURA DE PV ANÉIS PRÉ-MOLDADOS D=0,60M</t>
  </si>
  <si>
    <t>ADICIONAL PREÇO P/ ACRÉSCIMO ALTURA DE PV ANÉIS PRÉMOLDADOS D=1,00M</t>
  </si>
  <si>
    <t xml:space="preserve">LOCAÇÃO DE REDE E ELABORAÇÃO NOTA DE SERVIÇO E LEVANTAMENTO DE NORMAIS </t>
  </si>
  <si>
    <t>TAPUME MADEIRA COMPENSADA P/ SINALIZAÇÃO E CONTENÇÃO MAT ESCAVADO</t>
  </si>
  <si>
    <t>TRAVESSIA VEÍCULOS CONTÍNUA, EM MADEIRA - FORNECIMENTO E POSICIONAMENTO</t>
  </si>
  <si>
    <t>ESCAVAÇÃO MECÂNICA DE VALAS (SOLO COM ÁGUA), PROF DE 1,50M ATÉ 3,00M</t>
  </si>
  <si>
    <t>POÇO DE ATAQUE P/ MÉTODO NÃO DESTRUTIVO TUNNEL LINER DIÂMETRO 2.000MM</t>
  </si>
  <si>
    <t>ESCAVAÇÃO MECÂNICA DE VALAS (SOLO COM ÁGUA), PROF DE 1,50 M ATÉ 3,00 M</t>
  </si>
  <si>
    <t>PASSEIO CIMENTADO ARG CIM/AREIA, TRAÇO 1:3, E = 2 CM E  BASE CASCALHO E=6CM</t>
  </si>
  <si>
    <t>MONTAGEM DA LIGAÇÃO PREDIAL ESGOTO (PROF REDE  ACIMA DE  1,50 M ATÉ 2,0 M)</t>
  </si>
  <si>
    <t>MONTAGEM DA LIGAÇÃO PREDIAL ESGOTO (PROF REDE ACIMA DE 2,0 M ATÉ 2,50 M)</t>
  </si>
  <si>
    <t>MONTAGEM DA LIGAÇÃO PREDIAL ESGOTO (PROF REDE ACIMA DE 2,5 M ATÉ 3,00 M)</t>
  </si>
  <si>
    <t>ADICIONAL PREÇO P/ ACRÉSCIMO ALTURA DE PV EM ANÉIS PRÉ-MOLDADOS D =100CM</t>
  </si>
  <si>
    <t>ADICIONAL PREÇO P/ ACRÉSCIMO ALTURA DE PV EM ANÉIS PRÉ-MOLDADOS D = 60 CM</t>
  </si>
  <si>
    <t>ESCAVAÇÃO MECANICA DE VALAS (SOLO COM ÁGUA), PROF DE 3,00M A 5,00 M</t>
  </si>
  <si>
    <t>ADICIONAL PREÇO P/ ACRÉSCIMO ALTURA DE PV EM ANÉIS PRÉ-MOLDADOS D=100CM</t>
  </si>
  <si>
    <t xml:space="preserve">PV (ALTURA =1,50M E BALÃO: DIÂMETRO = 1,00 M), P COPASA EM ANÉIS PRÉ-MOLDADOS </t>
  </si>
  <si>
    <t>SELIM 45º PVC, JE C/ CINTA BOLSA, DN150X100, P/ TUBOS NBR5688 - LIG PRED  ESG,</t>
  </si>
  <si>
    <t>PV (ALTURA =1,00M E BALÃO: D=O,60 M), PADRÃO COPASA, EM ANÉIS PRÉ-MOLDADOS</t>
  </si>
  <si>
    <t>IMPERMEABILIZAÇÃO ESTRUTURA COM CRISTALIZADORES DE ALTA PENETRAÇÃO</t>
  </si>
  <si>
    <t>CONCRETO MAGRO (CONSUMO MÍN DE CIMENTO 150 KG/M3) - PREP EM BETONEIRA</t>
  </si>
  <si>
    <t>TRAVESSIA VEÍCULOS CONTÍNUA, EM MADEIRA - FORNEC E POSICIONAMENTO</t>
  </si>
  <si>
    <t>CHAMINÉ P/ POÇO DE VISITA TIPO B EM ANEL DE CONCRETO CA-1,DEGRAUS AÇO CA 25</t>
  </si>
  <si>
    <t>FORNEC E ASSENT DE TUBOS E CONEXÕES PVC PB JE DEFºFº COM ANEL D = 250 MM</t>
  </si>
  <si>
    <t>FORNECIMENTO E INSTALAÇÃO DE TROLEY E TALHA MANUAL COMPACTA PARA 1000 KG E CORRENTES</t>
  </si>
  <si>
    <t>CONC CICLÓPICO C/ 30%  PEDRA  MÃO - CONS MÍN CIMENTO 150KG/M3 - PREP  LANÇ</t>
  </si>
  <si>
    <t>FORNEC E INST DE TROLEY E TALHA MANUAL COMPACTA P/ 1000KG E CORRENTES</t>
  </si>
  <si>
    <t>CERCA MOURÕES DE CONCRETO P COPASA 126/-, FECHAMENTO ARAME FARPADO</t>
  </si>
  <si>
    <t>IMPERMEABILIZAÇÃO P/ ESTRUTURA COM CRISTALIZADORES DE ALTA PENETRAÇÃO</t>
  </si>
  <si>
    <t>CONC CICLÓP C/ 30 % PEDRA DE MÃO - CONS MÍN CIMENTO 150KG/M3 - PREP E LANÇ</t>
  </si>
  <si>
    <t>CONC MAGRO (CONSUMO MÍNIMO DE CIMENTO 150 KG/M3) - PREPARO BETONEIRA</t>
  </si>
  <si>
    <t>ADICIONAL PREÇO P/ ACRÉSCIMO ALTURA DE PV EM ANÉIS PRÉMOLDADOS D=60CM</t>
  </si>
  <si>
    <t>ADICIONAL PREÇO P/ ACRÉSCIMO ALTURA DE PV EM ANÉIS PRÉMOLDADOS D = 100 CM</t>
  </si>
  <si>
    <t>PASSEIO CIMENT ARG CIM/AREIA, TRAÇO 1:3, E=2CM E BASE DE CASCALHO, E=6CM</t>
  </si>
  <si>
    <t>SELA CERÂM PASSAGEM RETA, FAB CONF PROJ PADRÃO P- 266/, DN 200 X 210 X 135MM</t>
  </si>
  <si>
    <t>PREVISTO</t>
  </si>
  <si>
    <t>ESCAVAÇÃO MECANICA DE VALAS (SOLO SECO), PROFUNDIDADE DE 3,00M A 5,00 M</t>
  </si>
  <si>
    <t>PROJ COMPLETO DE PAVIMENT URBANA E OBRAS COMPLEMENTARES</t>
  </si>
  <si>
    <t>SISTEMA NOÉ - LICITADO</t>
  </si>
  <si>
    <t>INSTALAÇÃO DA OBRA</t>
  </si>
  <si>
    <t>MOBILIZAÇÃO E INSTALAÇÃO DO CANTEIRO DE OBRAS</t>
  </si>
  <si>
    <t>DESMOBILIZAÇÃO DO CANTEIRO DE OBRAS</t>
  </si>
  <si>
    <t>PLACA DE OBRA PADRÃO PROGRAMA 3,00 X 1,50 M</t>
  </si>
  <si>
    <t>PROJETOS DE ENGENHARIA</t>
  </si>
  <si>
    <t>PROJETOS DE SANEAMENTO</t>
  </si>
  <si>
    <t>REDES COLETORAS DE ESGOTO SANITÁRIO</t>
  </si>
  <si>
    <t>REDES INTERCEPTORAS DE ESGOTO SANITÁRIO</t>
  </si>
  <si>
    <t>ESTAÇÃO ELEVATÓRIA</t>
  </si>
  <si>
    <t>PROJETOS DE DRENAGEM PLUVIAL</t>
  </si>
  <si>
    <t>PROJETO COMPLETO DE DRENAGEM PLUVIAL URBANA</t>
  </si>
  <si>
    <t>PROJETO DE PAVIMENTAÇÃO</t>
  </si>
  <si>
    <t>PROJETO COMPLETO DE PAVIMENTAÇÃO URBANA E OBRAS COMPLEMENTARES</t>
  </si>
  <si>
    <t>SERV PRELIMINARES/ DESENVOLVIMENTO DE PROJETOS</t>
  </si>
  <si>
    <t>gl</t>
  </si>
  <si>
    <t>und</t>
  </si>
  <si>
    <t>02.01</t>
  </si>
  <si>
    <t>02.01.01</t>
  </si>
  <si>
    <t>02.01.02</t>
  </si>
  <si>
    <t>02.01.03</t>
  </si>
  <si>
    <t>02.01.04</t>
  </si>
  <si>
    <t>02.01.05</t>
  </si>
  <si>
    <t>02.01.06</t>
  </si>
  <si>
    <t>02.01.07</t>
  </si>
  <si>
    <t>02.01.08</t>
  </si>
  <si>
    <t>02.01.09</t>
  </si>
  <si>
    <t>02.01.10</t>
  </si>
  <si>
    <t>02.01.11</t>
  </si>
  <si>
    <t>02.01.12</t>
  </si>
  <si>
    <t>02.01.13</t>
  </si>
  <si>
    <t>02.01.14</t>
  </si>
  <si>
    <t>02.01.15</t>
  </si>
  <si>
    <t>02.01.16</t>
  </si>
  <si>
    <t>02.01.17</t>
  </si>
  <si>
    <t>02.01.18</t>
  </si>
  <si>
    <t>02.01.19</t>
  </si>
  <si>
    <t>02.01.20</t>
  </si>
  <si>
    <t>02.01.21</t>
  </si>
  <si>
    <t>02.01.22</t>
  </si>
  <si>
    <t>02.01.23</t>
  </si>
  <si>
    <t>02.01.24</t>
  </si>
  <si>
    <t>02.01.25</t>
  </si>
  <si>
    <t>02.01.26</t>
  </si>
  <si>
    <t>02.01.27</t>
  </si>
  <si>
    <t>02.01.28</t>
  </si>
  <si>
    <t>02.01.29</t>
  </si>
  <si>
    <t>02.01.30</t>
  </si>
  <si>
    <t>02.01.30-A</t>
  </si>
  <si>
    <t>02.01.30-B</t>
  </si>
  <si>
    <t>02.01.31</t>
  </si>
  <si>
    <t>02.01.31-A</t>
  </si>
  <si>
    <t>02.01.32</t>
  </si>
  <si>
    <t>02.01.32-A</t>
  </si>
  <si>
    <t>02.01.32-B</t>
  </si>
  <si>
    <t>02.01.33</t>
  </si>
  <si>
    <t>02.01.34</t>
  </si>
  <si>
    <t>02.01.34-A</t>
  </si>
  <si>
    <t>02.01.34-B</t>
  </si>
  <si>
    <t>02.01.35</t>
  </si>
  <si>
    <t>02.03</t>
  </si>
  <si>
    <t>02.03.01</t>
  </si>
  <si>
    <t>02.03.02</t>
  </si>
  <si>
    <t>02.03.03</t>
  </si>
  <si>
    <t>02.03.04</t>
  </si>
  <si>
    <t>02.03.05</t>
  </si>
  <si>
    <t>02.03.06</t>
  </si>
  <si>
    <t>02.03.07</t>
  </si>
  <si>
    <t>02.03.08</t>
  </si>
  <si>
    <t>02.03.09</t>
  </si>
  <si>
    <t>02.03.10</t>
  </si>
  <si>
    <t>02.03.11</t>
  </si>
  <si>
    <t>02.03.12</t>
  </si>
  <si>
    <t>02.03.13</t>
  </si>
  <si>
    <t>02.03.14</t>
  </si>
  <si>
    <t>02.03.15</t>
  </si>
  <si>
    <t>02.03.16</t>
  </si>
  <si>
    <t>02.03.17</t>
  </si>
  <si>
    <t>02.03.18</t>
  </si>
  <si>
    <t>02.03.19</t>
  </si>
  <si>
    <t>02.03.20</t>
  </si>
  <si>
    <t>02.03.21</t>
  </si>
  <si>
    <t>02.03.22</t>
  </si>
  <si>
    <t>02.03.23</t>
  </si>
  <si>
    <t>02.03.24</t>
  </si>
  <si>
    <t>02.03.25</t>
  </si>
  <si>
    <t>02.03.26</t>
  </si>
  <si>
    <t>02.03.27</t>
  </si>
  <si>
    <t>02.03.28</t>
  </si>
  <si>
    <t>PREFEITURA MUNICIPAL DE DIVINÓPOLIS</t>
  </si>
  <si>
    <t>02.03.29</t>
  </si>
  <si>
    <t>02.03.30</t>
  </si>
  <si>
    <t>02.03.31</t>
  </si>
  <si>
    <t>02.03.32</t>
  </si>
  <si>
    <t>02.03.33</t>
  </si>
  <si>
    <t>02.03.34</t>
  </si>
  <si>
    <t>REDES COLETORAS DE ESGOTO</t>
  </si>
  <si>
    <t>REDE COLETORA DE ESGOTO - BAIRROS JARDINÓPOLIS E FLORESTA</t>
  </si>
  <si>
    <t xml:space="preserve">LOCAÇÃO DE REDE E ELABORAÇÃO DE NOTA DE SERVIÇO E LEVANTAMENTO DE NORMAIS </t>
  </si>
  <si>
    <t>CADASTRO DE REDE COLETORA DE ESGOTO</t>
  </si>
  <si>
    <t>SINALIZAÇÃO NOTURNA - FORNECIMENTO E INSTALAÇÃO</t>
  </si>
  <si>
    <t>PASSADIÇO DE MADEIRA PARA PEDESTRE - FORNECIMENTO E POSICIONAMENTO</t>
  </si>
  <si>
    <t>TRAVESSIA DE VEÍCULOS CONTÍNUA, EM MADEIRA - FORNECIMENTO E POSICIONAMENTO</t>
  </si>
  <si>
    <t>PLACAS DE SINALIZAÇÃO, (DISTÂNCIA DE OBRAS)</t>
  </si>
  <si>
    <t>CONES DE SINALIZAÇÃO - FORNECIMENTO E MOVIMENTAÇÃO</t>
  </si>
  <si>
    <t>ESCAVAÇÃO MANUAL DE VALAS (SOLO SECO), PROFUNDIDADE ATÉ 1.50 M</t>
  </si>
  <si>
    <t>ESCAVAÇÃO MANUAL DE VALAS (SOLO COM ÁGUA), PROFUNDIDADE ATÉ 1,50 M</t>
  </si>
  <si>
    <t>ESCAVAÇÃO MECÂNICA DE VALAS (SOLO SECO), PROFUNDIDADE ATÉ 1,50 M</t>
  </si>
  <si>
    <t>ESCAVAÇÃO MECÂNICA DE VALAS (SOLO COM ÁGUA), PROFUNDIDADE ATÉ 1,50 M</t>
  </si>
  <si>
    <t>ESCAVAÇÃO MECÂNICA DE VALAS (SOLO SECO), PROFUNDIDADE DE 1,50 M ATÉ 3,00 M</t>
  </si>
  <si>
    <t>FORNEC TUBO DE CONCRETO ARMADO, CIMENTO ARI PLUS RS PB PA -1  D = 400 MM</t>
  </si>
  <si>
    <t>ASSENT TUBO DE CONCRETO ARMADO, CIMENTO ARI PLUS RS PB PA -1  D = 400 MM</t>
  </si>
  <si>
    <t>ASSENT TUBO DE CONCRETO ARMADO, CIMENTO ARI PLUS RS PB PA -1  D = 700 MM</t>
  </si>
  <si>
    <t>ASSENT TUBO DE CONCRETO ARMADO, CIMENTO ARI PLUS RS PB PA -1  D = 1100 MM</t>
  </si>
  <si>
    <t xml:space="preserve">FORNEC E LANÇAMENTO DE AREIA EM DRENO COM ADENSAMENTO HIDRÁULICO </t>
  </si>
  <si>
    <t>ESCAVAÇÃO MECANICA DE VALAS (SOLO SECO), PROFUNDIDADE DE 3,00  M A 5,00 M</t>
  </si>
  <si>
    <t>ESCAVAÇÃO E CARGA MECÂNICA DE VALAS, EM ROCHA DURA, À FOGO</t>
  </si>
  <si>
    <t>ACERTO E VERIFICAÇÃO DO NIVELAMENTO DE FUNDO DE VALAS</t>
  </si>
  <si>
    <t>ATERRO DE VALAS COM CONTROLE DO GRAU DE COMPACTAÇÃO DE NO MÍNIMO 97% DO PN</t>
  </si>
  <si>
    <t>CARGA MECÂNICA (MATERIAL EM GERAL)</t>
  </si>
  <si>
    <t>1.0</t>
  </si>
  <si>
    <t>2.0</t>
  </si>
  <si>
    <t>3.0</t>
  </si>
  <si>
    <t>4.0</t>
  </si>
  <si>
    <t>5.0</t>
  </si>
  <si>
    <t xml:space="preserve">TOTAL GERAL </t>
  </si>
  <si>
    <t>TOTAL</t>
  </si>
  <si>
    <t>6.0</t>
  </si>
  <si>
    <t>CRONOGRAMA FISICO-FINANCEIRO</t>
  </si>
  <si>
    <t>%</t>
  </si>
  <si>
    <t>F</t>
  </si>
  <si>
    <t>R$</t>
  </si>
  <si>
    <t xml:space="preserve"> CÂMARA MUNICIPAL DE CONTAGEM</t>
  </si>
  <si>
    <t>7.0</t>
  </si>
  <si>
    <t>8.0</t>
  </si>
  <si>
    <t>9.0</t>
  </si>
  <si>
    <t>10.0</t>
  </si>
  <si>
    <t>VALOR (R$)</t>
  </si>
  <si>
    <t>PERÍODO DE EXECUÇÃO</t>
  </si>
  <si>
    <t>11.0</t>
  </si>
  <si>
    <t>12.0</t>
  </si>
  <si>
    <t>13.0</t>
  </si>
  <si>
    <t>14.0</t>
  </si>
  <si>
    <t>15.0</t>
  </si>
  <si>
    <r>
      <t xml:space="preserve">Obra: </t>
    </r>
    <r>
      <rPr>
        <sz val="26"/>
        <rFont val="Calibri"/>
        <family val="2"/>
      </rPr>
      <t xml:space="preserve">Contratação de Empresa de Engenharia e Arquitetura para adequação e elaboração de projetos arquitetônico, Executivo e complementar, utilizado como referência os projetos originais existentes, para obra de construção de 03(três) novo pavimentos, inclusive os novos gabinetes, do novo prédio da Câmara Municipal de Contagem. </t>
    </r>
  </si>
  <si>
    <t>30</t>
  </si>
  <si>
    <t>60</t>
  </si>
  <si>
    <t xml:space="preserve">ANTEPROJETO DE EDIFICAÇÃO - 1.500 m² &lt; AREA &lt;= 3.000 m² </t>
  </si>
  <si>
    <t xml:space="preserve">PROJETO EXECUTIVO DE ARQUITETURA </t>
  </si>
  <si>
    <t xml:space="preserve">PROJETO EXECUTIVO DE ESTRUTURA DE CONCRETO </t>
  </si>
  <si>
    <t xml:space="preserve">PROJETO EXECUTIVO DE ESTRUTURA METÁLICA </t>
  </si>
  <si>
    <t xml:space="preserve">PROJETO EXECUTIVO DE INSTALAÇÕES HIDRO SANITÁRIAS </t>
  </si>
  <si>
    <t xml:space="preserve">PROJETO EXECUTIVO DE INSTALAÇÕES ELÉTRICAS </t>
  </si>
  <si>
    <t xml:space="preserve">PROJETO EXECUTIVO DE CABEAMENTO ESTRUTURADO </t>
  </si>
  <si>
    <t xml:space="preserve">PROJETO EXECUTIVO DE INFRAESTRUTURA DE CABEAMENTO ESTRUTURADO / CFTV / ALARME / SEGURANÇA / SONORIZAÇÃO </t>
  </si>
  <si>
    <t xml:space="preserve">PROJETO EXECUTIVO DE PREVENÇÃO E COMBATE A INCÊNDIO </t>
  </si>
  <si>
    <t xml:space="preserve">PROJETO EXECUTIVO DE PAISAGISMO </t>
  </si>
  <si>
    <t xml:space="preserve">PROJETO EXECUTIVO DE DRENAGEM PLUVIAL </t>
  </si>
  <si>
    <t>PLOTAGEM DE PROJETO A0/A1 ALONGADO</t>
  </si>
  <si>
    <t>ENGENHEIRO/ARQUITETO PARA ELABORACAO DE PROJETOS/ GERENCIAMENTO/ FISCALIZAÇÃO/APOIO TÉCNICO/CONSULTORIA</t>
  </si>
  <si>
    <t>PLANILHA ORÇAMENTÁRIA PARA CONSTRUÇÕES NOVAS - AREA DE 1.001 M2 A 2.000 M2</t>
  </si>
  <si>
    <t>ESPECIFICAÇÃO DOS MATERIAIS COM MEMORIAL DESCRITIVO DE CADA AMBIENTE E EQUIPAMENTOS PARA CONSTRUÇÕES NOVAS - AREA DE 1.001 M2 A 2.000 M2</t>
  </si>
  <si>
    <t>Nome do responsável técnico e/ou representante legal.</t>
  </si>
  <si>
    <t>OBJETIVO: OBRA DE CONSTRUÇÃO DE 03 (TRÊS) NOVOS PAVIMENTOS, INCLUSIVE OS NOVOS GABINETES DOS VEREANDORES, DO NOVO PRÉDIO ANEXO DA CÂMARA MUNICIPAL DE CONTAGEM.</t>
  </si>
  <si>
    <t>INSTALAÇAO DA OBRA</t>
  </si>
  <si>
    <t>DEMOLIÇOES E REMOÇOES</t>
  </si>
  <si>
    <t>ESTRUTURAS DE CONCRETO E METALICA</t>
  </si>
  <si>
    <t>ALVENARIA E DIVISÕES</t>
  </si>
  <si>
    <t>COBERTURAS E FORROS</t>
  </si>
  <si>
    <t>INSTALAÇAO HIDRO-SANITARIA, INCENDIO E GAS</t>
  </si>
  <si>
    <t>INSTALAÇA0 ELETRICA E TELEFONICA</t>
  </si>
  <si>
    <t>ESQUADRIA DE MADEIRA (MARCENARIA)</t>
  </si>
  <si>
    <t>SERRALHERIA</t>
  </si>
  <si>
    <t>REVESTIMENTOS</t>
  </si>
  <si>
    <t>PISOS, RODAPES, SOLEIRAS E PEITORIS</t>
  </si>
  <si>
    <t>VIDROS, ESPELHOS E ACESSORIOS</t>
  </si>
  <si>
    <t>PINTURA</t>
  </si>
  <si>
    <t>ADMINISTRACAO DA OBRA</t>
  </si>
  <si>
    <t>90</t>
  </si>
  <si>
    <t>120</t>
  </si>
  <si>
    <t>150</t>
  </si>
  <si>
    <t>180</t>
  </si>
  <si>
    <t>210</t>
  </si>
  <si>
    <t>240</t>
  </si>
  <si>
    <t>FUNDAÇÃO</t>
  </si>
  <si>
    <t>EMPRESA:</t>
  </si>
  <si>
    <t xml:space="preserve">Responsável técnico </t>
  </si>
  <si>
    <t>Representante Legal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</si>
</sst>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4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sz val="16"/>
      <name val="Arial"/>
      <family val="2"/>
    </font>
    <font>
      <sz val="26"/>
      <name val="Calibri"/>
      <family val="2"/>
    </font>
    <font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name val="Calibri"/>
      <family val="2"/>
      <scheme val="minor"/>
    </font>
    <font>
      <b/>
      <sz val="36"/>
      <name val="Calibri"/>
      <family val="2"/>
      <scheme val="minor"/>
    </font>
    <font>
      <b/>
      <sz val="26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4" applyNumberFormat="0" applyFont="0" applyAlignment="0" applyProtection="0"/>
    <xf numFmtId="9" fontId="1" fillId="0" borderId="0" applyFont="0" applyFill="0" applyBorder="0" applyAlignment="0" applyProtection="0"/>
    <xf numFmtId="0" fontId="12" fillId="16" borderId="5" applyNumberFormat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</cellStyleXfs>
  <cellXfs count="499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 applyFill="1"/>
    <xf numFmtId="0" fontId="22" fillId="0" borderId="0" xfId="0" applyFont="1" applyBorder="1" applyAlignment="1" applyProtection="1">
      <alignment horizontal="center" vertical="center"/>
    </xf>
    <xf numFmtId="0" fontId="21" fillId="0" borderId="0" xfId="0" applyFont="1"/>
    <xf numFmtId="0" fontId="23" fillId="0" borderId="0" xfId="0" applyFont="1" applyFill="1" applyBorder="1" applyProtection="1"/>
    <xf numFmtId="0" fontId="23" fillId="0" borderId="0" xfId="0" applyFont="1" applyBorder="1" applyProtection="1"/>
    <xf numFmtId="0" fontId="23" fillId="0" borderId="0" xfId="0" applyFont="1" applyFill="1" applyBorder="1"/>
    <xf numFmtId="0" fontId="26" fillId="0" borderId="10" xfId="0" applyFont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24" borderId="10" xfId="0" applyFont="1" applyFill="1" applyBorder="1" applyAlignment="1" applyProtection="1">
      <alignment horizontal="center" vertical="center"/>
    </xf>
    <xf numFmtId="0" fontId="27" fillId="24" borderId="10" xfId="0" applyFont="1" applyFill="1" applyBorder="1" applyAlignment="1" applyProtection="1">
      <alignment horizontal="center" vertical="center"/>
    </xf>
    <xf numFmtId="4" fontId="27" fillId="24" borderId="11" xfId="0" applyNumberFormat="1" applyFont="1" applyFill="1" applyBorder="1" applyAlignment="1" applyProtection="1">
      <alignment horizontal="right" vertical="center"/>
    </xf>
    <xf numFmtId="4" fontId="27" fillId="24" borderId="10" xfId="35" applyNumberFormat="1" applyFont="1" applyFill="1" applyBorder="1" applyAlignment="1" applyProtection="1">
      <alignment horizontal="right" vertical="center"/>
    </xf>
    <xf numFmtId="0" fontId="26" fillId="24" borderId="10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4" fontId="27" fillId="24" borderId="11" xfId="0" applyNumberFormat="1" applyFont="1" applyFill="1" applyBorder="1" applyAlignment="1" applyProtection="1">
      <alignment horizontal="right"/>
    </xf>
    <xf numFmtId="4" fontId="27" fillId="24" borderId="10" xfId="35" applyNumberFormat="1" applyFont="1" applyFill="1" applyBorder="1" applyAlignment="1" applyProtection="1">
      <alignment horizontal="right"/>
    </xf>
    <xf numFmtId="0" fontId="26" fillId="25" borderId="11" xfId="0" applyFont="1" applyFill="1" applyBorder="1" applyAlignment="1" applyProtection="1">
      <alignment horizontal="center"/>
    </xf>
    <xf numFmtId="0" fontId="27" fillId="25" borderId="10" xfId="0" applyFont="1" applyFill="1" applyBorder="1" applyAlignment="1" applyProtection="1">
      <alignment horizontal="center"/>
    </xf>
    <xf numFmtId="4" fontId="27" fillId="25" borderId="11" xfId="0" applyNumberFormat="1" applyFont="1" applyFill="1" applyBorder="1" applyAlignment="1" applyProtection="1">
      <alignment horizontal="right"/>
    </xf>
    <xf numFmtId="4" fontId="27" fillId="25" borderId="10" xfId="35" applyNumberFormat="1" applyFont="1" applyFill="1" applyBorder="1" applyAlignment="1" applyProtection="1">
      <alignment horizontal="right"/>
    </xf>
    <xf numFmtId="4" fontId="26" fillId="25" borderId="11" xfId="0" applyNumberFormat="1" applyFont="1" applyFill="1" applyBorder="1" applyAlignment="1" applyProtection="1">
      <alignment horizontal="right"/>
    </xf>
    <xf numFmtId="0" fontId="26" fillId="26" borderId="11" xfId="0" applyFont="1" applyFill="1" applyBorder="1" applyAlignment="1" applyProtection="1">
      <alignment horizontal="center"/>
    </xf>
    <xf numFmtId="0" fontId="27" fillId="26" borderId="10" xfId="0" applyFont="1" applyFill="1" applyBorder="1" applyAlignment="1" applyProtection="1">
      <alignment horizontal="center"/>
    </xf>
    <xf numFmtId="4" fontId="27" fillId="26" borderId="11" xfId="0" applyNumberFormat="1" applyFont="1" applyFill="1" applyBorder="1" applyAlignment="1" applyProtection="1">
      <alignment horizontal="right"/>
    </xf>
    <xf numFmtId="4" fontId="27" fillId="26" borderId="10" xfId="35" applyNumberFormat="1" applyFont="1" applyFill="1" applyBorder="1" applyAlignment="1" applyProtection="1">
      <alignment horizontal="right"/>
    </xf>
    <xf numFmtId="0" fontId="27" fillId="0" borderId="11" xfId="0" applyFont="1" applyFill="1" applyBorder="1" applyAlignment="1" applyProtection="1">
      <alignment horizontal="center"/>
    </xf>
    <xf numFmtId="0" fontId="27" fillId="0" borderId="10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>
      <alignment horizontal="center"/>
    </xf>
    <xf numFmtId="4" fontId="27" fillId="0" borderId="11" xfId="0" applyNumberFormat="1" applyFont="1" applyFill="1" applyBorder="1" applyAlignment="1" applyProtection="1">
      <alignment horizontal="right"/>
    </xf>
    <xf numFmtId="4" fontId="27" fillId="0" borderId="10" xfId="35" applyNumberFormat="1" applyFont="1" applyFill="1" applyBorder="1" applyAlignment="1" applyProtection="1">
      <alignment horizontal="right"/>
    </xf>
    <xf numFmtId="4" fontId="27" fillId="0" borderId="10" xfId="0" applyNumberFormat="1" applyFont="1" applyFill="1" applyBorder="1" applyAlignment="1" applyProtection="1">
      <alignment horizontal="right"/>
    </xf>
    <xf numFmtId="4" fontId="27" fillId="0" borderId="11" xfId="33" applyNumberFormat="1" applyFont="1" applyFill="1" applyBorder="1" applyAlignment="1" applyProtection="1">
      <alignment horizontal="right"/>
    </xf>
    <xf numFmtId="4" fontId="27" fillId="0" borderId="12" xfId="33" applyNumberFormat="1" applyFont="1" applyFill="1" applyBorder="1" applyAlignment="1" applyProtection="1">
      <alignment horizontal="right"/>
    </xf>
    <xf numFmtId="4" fontId="27" fillId="0" borderId="13" xfId="33" applyNumberFormat="1" applyFont="1" applyFill="1" applyBorder="1" applyAlignment="1" applyProtection="1">
      <alignment horizontal="right"/>
    </xf>
    <xf numFmtId="4" fontId="27" fillId="27" borderId="11" xfId="33" applyNumberFormat="1" applyFont="1" applyFill="1" applyBorder="1" applyAlignment="1" applyProtection="1">
      <alignment horizontal="right"/>
      <protection locked="0"/>
    </xf>
    <xf numFmtId="4" fontId="27" fillId="27" borderId="12" xfId="33" applyNumberFormat="1" applyFont="1" applyFill="1" applyBorder="1" applyAlignment="1" applyProtection="1">
      <alignment horizontal="right"/>
      <protection locked="0"/>
    </xf>
    <xf numFmtId="4" fontId="27" fillId="27" borderId="13" xfId="33" applyNumberFormat="1" applyFont="1" applyFill="1" applyBorder="1" applyAlignment="1" applyProtection="1">
      <alignment horizontal="right"/>
      <protection locked="0"/>
    </xf>
    <xf numFmtId="4" fontId="27" fillId="0" borderId="11" xfId="35" applyNumberFormat="1" applyFont="1" applyFill="1" applyBorder="1" applyAlignment="1" applyProtection="1">
      <alignment horizontal="right"/>
    </xf>
    <xf numFmtId="4" fontId="27" fillId="0" borderId="12" xfId="35" applyNumberFormat="1" applyFont="1" applyFill="1" applyBorder="1" applyAlignment="1" applyProtection="1">
      <alignment horizontal="right"/>
    </xf>
    <xf numFmtId="4" fontId="27" fillId="0" borderId="13" xfId="35" applyNumberFormat="1" applyFont="1" applyFill="1" applyBorder="1" applyAlignment="1" applyProtection="1">
      <alignment horizontal="right"/>
    </xf>
    <xf numFmtId="0" fontId="26" fillId="0" borderId="11" xfId="0" applyFont="1" applyFill="1" applyBorder="1" applyAlignment="1" applyProtection="1">
      <alignment horizontal="center"/>
    </xf>
    <xf numFmtId="0" fontId="26" fillId="0" borderId="10" xfId="0" applyFont="1" applyFill="1" applyBorder="1" applyAlignment="1" applyProtection="1">
      <alignment horizontal="center"/>
    </xf>
    <xf numFmtId="0" fontId="26" fillId="26" borderId="10" xfId="0" applyFont="1" applyFill="1" applyBorder="1" applyAlignment="1" applyProtection="1">
      <alignment horizontal="center"/>
    </xf>
    <xf numFmtId="4" fontId="27" fillId="0" borderId="11" xfId="0" applyNumberFormat="1" applyFont="1" applyFill="1" applyBorder="1" applyAlignment="1" applyProtection="1"/>
    <xf numFmtId="4" fontId="27" fillId="26" borderId="11" xfId="0" applyNumberFormat="1" applyFont="1" applyFill="1" applyBorder="1" applyAlignment="1" applyProtection="1"/>
    <xf numFmtId="164" fontId="27" fillId="26" borderId="10" xfId="35" applyFont="1" applyFill="1" applyBorder="1" applyAlignment="1" applyProtection="1"/>
    <xf numFmtId="0" fontId="26" fillId="25" borderId="10" xfId="0" applyFont="1" applyFill="1" applyBorder="1" applyAlignment="1" applyProtection="1">
      <alignment horizontal="center"/>
    </xf>
    <xf numFmtId="4" fontId="27" fillId="25" borderId="11" xfId="0" applyNumberFormat="1" applyFont="1" applyFill="1" applyBorder="1" applyAlignment="1" applyProtection="1"/>
    <xf numFmtId="164" fontId="27" fillId="25" borderId="10" xfId="35" applyFont="1" applyFill="1" applyBorder="1" applyAlignment="1" applyProtection="1"/>
    <xf numFmtId="4" fontId="26" fillId="25" borderId="11" xfId="0" applyNumberFormat="1" applyFont="1" applyFill="1" applyBorder="1" applyAlignment="1" applyProtection="1"/>
    <xf numFmtId="164" fontId="26" fillId="25" borderId="10" xfId="35" applyFont="1" applyFill="1" applyBorder="1" applyAlignment="1" applyProtection="1"/>
    <xf numFmtId="4" fontId="26" fillId="26" borderId="11" xfId="0" applyNumberFormat="1" applyFont="1" applyFill="1" applyBorder="1" applyAlignment="1" applyProtection="1"/>
    <xf numFmtId="164" fontId="26" fillId="26" borderId="10" xfId="35" applyFont="1" applyFill="1" applyBorder="1" applyAlignment="1" applyProtection="1"/>
    <xf numFmtId="4" fontId="26" fillId="26" borderId="11" xfId="0" applyNumberFormat="1" applyFont="1" applyFill="1" applyBorder="1" applyAlignment="1" applyProtection="1">
      <alignment horizontal="right"/>
    </xf>
    <xf numFmtId="0" fontId="26" fillId="28" borderId="10" xfId="0" applyFont="1" applyFill="1" applyBorder="1" applyAlignment="1" applyProtection="1">
      <alignment horizontal="center"/>
    </xf>
    <xf numFmtId="4" fontId="26" fillId="28" borderId="11" xfId="0" applyNumberFormat="1" applyFont="1" applyFill="1" applyBorder="1" applyAlignment="1" applyProtection="1">
      <alignment horizontal="right"/>
    </xf>
    <xf numFmtId="164" fontId="26" fillId="28" borderId="10" xfId="35" applyFont="1" applyFill="1" applyBorder="1" applyAlignment="1" applyProtection="1"/>
    <xf numFmtId="4" fontId="27" fillId="28" borderId="10" xfId="35" applyNumberFormat="1" applyFont="1" applyFill="1" applyBorder="1" applyAlignment="1" applyProtection="1">
      <alignment horizontal="right"/>
    </xf>
    <xf numFmtId="4" fontId="26" fillId="26" borderId="10" xfId="35" applyNumberFormat="1" applyFont="1" applyFill="1" applyBorder="1" applyAlignment="1" applyProtection="1">
      <alignment horizontal="right"/>
    </xf>
    <xf numFmtId="4" fontId="26" fillId="24" borderId="11" xfId="0" applyNumberFormat="1" applyFont="1" applyFill="1" applyBorder="1" applyAlignment="1" applyProtection="1">
      <alignment horizontal="right"/>
    </xf>
    <xf numFmtId="164" fontId="26" fillId="24" borderId="10" xfId="35" applyFont="1" applyFill="1" applyBorder="1" applyAlignment="1" applyProtection="1"/>
    <xf numFmtId="164" fontId="27" fillId="0" borderId="10" xfId="35" applyFont="1" applyFill="1" applyBorder="1" applyAlignment="1" applyProtection="1"/>
    <xf numFmtId="164" fontId="26" fillId="25" borderId="11" xfId="35" applyFont="1" applyFill="1" applyBorder="1" applyAlignment="1" applyProtection="1"/>
    <xf numFmtId="4" fontId="26" fillId="25" borderId="10" xfId="35" applyNumberFormat="1" applyFont="1" applyFill="1" applyBorder="1" applyAlignment="1" applyProtection="1">
      <alignment horizontal="right"/>
    </xf>
    <xf numFmtId="0" fontId="27" fillId="0" borderId="14" xfId="0" applyFont="1" applyBorder="1" applyAlignment="1" applyProtection="1">
      <alignment vertical="top" wrapText="1"/>
    </xf>
    <xf numFmtId="0" fontId="27" fillId="0" borderId="15" xfId="0" applyFont="1" applyBorder="1" applyAlignment="1" applyProtection="1">
      <alignment vertical="top" wrapText="1"/>
    </xf>
    <xf numFmtId="10" fontId="27" fillId="0" borderId="15" xfId="33" applyNumberFormat="1" applyFont="1" applyBorder="1" applyAlignment="1" applyProtection="1"/>
    <xf numFmtId="164" fontId="27" fillId="0" borderId="15" xfId="35" applyFont="1" applyBorder="1" applyAlignment="1" applyProtection="1"/>
    <xf numFmtId="0" fontId="27" fillId="0" borderId="16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16" xfId="0" applyFont="1" applyBorder="1" applyAlignment="1" applyProtection="1">
      <alignment vertical="top" wrapText="1"/>
    </xf>
    <xf numFmtId="0" fontId="27" fillId="0" borderId="0" xfId="0" applyFont="1" applyBorder="1" applyAlignment="1" applyProtection="1">
      <alignment vertical="top" wrapText="1"/>
    </xf>
    <xf numFmtId="0" fontId="27" fillId="0" borderId="16" xfId="0" applyFont="1" applyBorder="1" applyProtection="1"/>
    <xf numFmtId="0" fontId="27" fillId="0" borderId="0" xfId="0" applyFont="1" applyBorder="1" applyProtection="1"/>
    <xf numFmtId="0" fontId="27" fillId="0" borderId="0" xfId="0" applyFont="1" applyBorder="1"/>
    <xf numFmtId="0" fontId="27" fillId="0" borderId="17" xfId="0" applyFont="1" applyBorder="1" applyAlignment="1">
      <alignment horizontal="center"/>
    </xf>
    <xf numFmtId="0" fontId="27" fillId="0" borderId="18" xfId="0" applyFont="1" applyBorder="1"/>
    <xf numFmtId="0" fontId="27" fillId="0" borderId="18" xfId="0" applyFont="1" applyFill="1" applyBorder="1"/>
    <xf numFmtId="10" fontId="27" fillId="29" borderId="0" xfId="33" applyNumberFormat="1" applyFont="1" applyFill="1" applyBorder="1" applyAlignment="1" applyProtection="1"/>
    <xf numFmtId="0" fontId="27" fillId="29" borderId="0" xfId="0" applyFont="1" applyFill="1" applyBorder="1"/>
    <xf numFmtId="0" fontId="27" fillId="29" borderId="16" xfId="0" applyFont="1" applyFill="1" applyBorder="1" applyAlignment="1">
      <alignment horizontal="center"/>
    </xf>
    <xf numFmtId="4" fontId="27" fillId="0" borderId="0" xfId="0" applyNumberFormat="1" applyFont="1" applyBorder="1" applyProtection="1"/>
    <xf numFmtId="4" fontId="26" fillId="0" borderId="0" xfId="0" applyNumberFormat="1" applyFont="1" applyBorder="1" applyProtection="1"/>
    <xf numFmtId="4" fontId="27" fillId="0" borderId="0" xfId="0" applyNumberFormat="1" applyFont="1"/>
    <xf numFmtId="4" fontId="27" fillId="0" borderId="0" xfId="35" applyNumberFormat="1" applyFont="1" applyBorder="1" applyAlignment="1" applyProtection="1"/>
    <xf numFmtId="4" fontId="27" fillId="0" borderId="0" xfId="0" applyNumberFormat="1" applyFont="1" applyBorder="1" applyAlignment="1" applyProtection="1">
      <alignment vertical="top" wrapText="1"/>
    </xf>
    <xf numFmtId="4" fontId="28" fillId="0" borderId="0" xfId="0" applyNumberFormat="1" applyFont="1" applyFill="1" applyBorder="1" applyAlignment="1" applyProtection="1">
      <protection locked="0"/>
    </xf>
    <xf numFmtId="4" fontId="27" fillId="0" borderId="10" xfId="0" applyNumberFormat="1" applyFont="1" applyBorder="1"/>
    <xf numFmtId="4" fontId="27" fillId="0" borderId="0" xfId="0" applyNumberFormat="1" applyFont="1" applyBorder="1"/>
    <xf numFmtId="0" fontId="26" fillId="0" borderId="11" xfId="0" applyFont="1" applyBorder="1" applyAlignment="1">
      <alignment vertical="center"/>
    </xf>
    <xf numFmtId="4" fontId="26" fillId="24" borderId="11" xfId="0" applyNumberFormat="1" applyFont="1" applyFill="1" applyBorder="1" applyAlignment="1">
      <alignment vertical="center"/>
    </xf>
    <xf numFmtId="4" fontId="26" fillId="24" borderId="11" xfId="0" applyNumberFormat="1" applyFont="1" applyFill="1" applyBorder="1"/>
    <xf numFmtId="4" fontId="26" fillId="25" borderId="11" xfId="0" applyNumberFormat="1" applyFont="1" applyFill="1" applyBorder="1"/>
    <xf numFmtId="4" fontId="26" fillId="26" borderId="11" xfId="0" applyNumberFormat="1" applyFont="1" applyFill="1" applyBorder="1"/>
    <xf numFmtId="4" fontId="27" fillId="0" borderId="11" xfId="0" applyNumberFormat="1" applyFont="1" applyBorder="1"/>
    <xf numFmtId="4" fontId="27" fillId="0" borderId="11" xfId="0" applyNumberFormat="1" applyFont="1" applyFill="1" applyBorder="1"/>
    <xf numFmtId="0" fontId="27" fillId="0" borderId="11" xfId="0" applyFont="1" applyBorder="1"/>
    <xf numFmtId="4" fontId="26" fillId="28" borderId="11" xfId="0" applyNumberFormat="1" applyFont="1" applyFill="1" applyBorder="1"/>
    <xf numFmtId="164" fontId="27" fillId="0" borderId="0" xfId="35" applyFont="1" applyBorder="1" applyAlignment="1" applyProtection="1"/>
    <xf numFmtId="0" fontId="28" fillId="0" borderId="0" xfId="0" applyFont="1" applyFill="1" applyBorder="1" applyAlignment="1" applyProtection="1">
      <protection locked="0"/>
    </xf>
    <xf numFmtId="0" fontId="22" fillId="30" borderId="12" xfId="0" applyFont="1" applyFill="1" applyBorder="1" applyAlignment="1">
      <alignment horizontal="center" vertical="center"/>
    </xf>
    <xf numFmtId="164" fontId="22" fillId="30" borderId="10" xfId="0" applyNumberFormat="1" applyFont="1" applyFill="1" applyBorder="1" applyAlignment="1">
      <alignment vertical="center"/>
    </xf>
    <xf numFmtId="0" fontId="22" fillId="30" borderId="12" xfId="0" applyFont="1" applyFill="1" applyBorder="1" applyAlignment="1">
      <alignment vertical="center"/>
    </xf>
    <xf numFmtId="0" fontId="22" fillId="30" borderId="13" xfId="0" applyFont="1" applyFill="1" applyBorder="1" applyAlignment="1">
      <alignment vertical="center"/>
    </xf>
    <xf numFmtId="164" fontId="22" fillId="30" borderId="11" xfId="0" applyNumberFormat="1" applyFont="1" applyFill="1" applyBorder="1" applyAlignment="1">
      <alignment horizontal="center" vertical="center"/>
    </xf>
    <xf numFmtId="0" fontId="22" fillId="30" borderId="13" xfId="0" applyFont="1" applyFill="1" applyBorder="1" applyAlignment="1">
      <alignment horizontal="center" vertical="center"/>
    </xf>
    <xf numFmtId="0" fontId="22" fillId="30" borderId="10" xfId="0" applyFont="1" applyFill="1" applyBorder="1" applyAlignment="1">
      <alignment horizontal="center" vertical="center"/>
    </xf>
    <xf numFmtId="0" fontId="24" fillId="29" borderId="16" xfId="0" applyFont="1" applyFill="1" applyBorder="1" applyAlignment="1">
      <alignment horizontal="left"/>
    </xf>
    <xf numFmtId="0" fontId="29" fillId="0" borderId="0" xfId="0" applyFont="1" applyFill="1" applyBorder="1" applyAlignment="1" applyProtection="1">
      <alignment horizontal="center"/>
    </xf>
    <xf numFmtId="0" fontId="29" fillId="0" borderId="0" xfId="0" applyFont="1" applyFill="1" applyBorder="1" applyProtection="1"/>
    <xf numFmtId="0" fontId="29" fillId="0" borderId="0" xfId="0" applyFont="1" applyFill="1" applyBorder="1"/>
    <xf numFmtId="14" fontId="29" fillId="0" borderId="0" xfId="0" applyNumberFormat="1" applyFont="1" applyFill="1" applyBorder="1" applyAlignment="1" applyProtection="1">
      <alignment horizontal="center"/>
    </xf>
    <xf numFmtId="4" fontId="23" fillId="30" borderId="10" xfId="35" applyNumberFormat="1" applyFont="1" applyFill="1" applyBorder="1" applyAlignment="1" applyProtection="1">
      <alignment horizontal="right" vertical="center"/>
    </xf>
    <xf numFmtId="0" fontId="29" fillId="0" borderId="0" xfId="0" applyFont="1" applyBorder="1" applyProtection="1"/>
    <xf numFmtId="4" fontId="22" fillId="30" borderId="11" xfId="0" applyNumberFormat="1" applyFont="1" applyFill="1" applyBorder="1" applyAlignment="1">
      <alignment vertical="center"/>
    </xf>
    <xf numFmtId="4" fontId="22" fillId="3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43" fontId="0" fillId="0" borderId="0" xfId="0" applyNumberFormat="1"/>
    <xf numFmtId="43" fontId="31" fillId="0" borderId="0" xfId="0" applyNumberFormat="1" applyFont="1"/>
    <xf numFmtId="4" fontId="34" fillId="0" borderId="19" xfId="0" applyNumberFormat="1" applyFont="1" applyFill="1" applyBorder="1" applyAlignment="1">
      <alignment vertical="center"/>
    </xf>
    <xf numFmtId="4" fontId="0" fillId="0" borderId="0" xfId="0" applyNumberFormat="1"/>
    <xf numFmtId="0" fontId="35" fillId="31" borderId="19" xfId="0" applyFont="1" applyFill="1" applyBorder="1" applyAlignment="1">
      <alignment horizontal="center" vertical="center"/>
    </xf>
    <xf numFmtId="0" fontId="35" fillId="31" borderId="20" xfId="0" applyFont="1" applyFill="1" applyBorder="1" applyAlignment="1">
      <alignment horizontal="center" vertical="center"/>
    </xf>
    <xf numFmtId="49" fontId="25" fillId="0" borderId="21" xfId="0" applyNumberFormat="1" applyFont="1" applyBorder="1" applyAlignment="1">
      <alignment horizontal="center" vertical="center"/>
    </xf>
    <xf numFmtId="43" fontId="35" fillId="0" borderId="22" xfId="0" applyNumberFormat="1" applyFont="1" applyFill="1" applyBorder="1" applyAlignment="1">
      <alignment horizontal="center" vertical="center"/>
    </xf>
    <xf numFmtId="43" fontId="35" fillId="0" borderId="25" xfId="0" applyNumberFormat="1" applyFont="1" applyFill="1" applyBorder="1" applyAlignment="1">
      <alignment horizontal="center" vertical="center"/>
    </xf>
    <xf numFmtId="4" fontId="35" fillId="0" borderId="13" xfId="0" applyNumberFormat="1" applyFont="1" applyBorder="1" applyAlignment="1"/>
    <xf numFmtId="43" fontId="35" fillId="0" borderId="26" xfId="0" applyNumberFormat="1" applyFont="1" applyFill="1" applyBorder="1" applyAlignment="1">
      <alignment horizontal="center" vertical="center"/>
    </xf>
    <xf numFmtId="4" fontId="35" fillId="0" borderId="27" xfId="0" applyNumberFormat="1" applyFont="1" applyBorder="1" applyAlignment="1"/>
    <xf numFmtId="4" fontId="35" fillId="0" borderId="28" xfId="0" applyNumberFormat="1" applyFont="1" applyBorder="1" applyAlignment="1"/>
    <xf numFmtId="4" fontId="35" fillId="31" borderId="24" xfId="0" applyNumberFormat="1" applyFont="1" applyFill="1" applyBorder="1" applyAlignment="1"/>
    <xf numFmtId="4" fontId="35" fillId="0" borderId="12" xfId="0" applyNumberFormat="1" applyFont="1" applyBorder="1" applyAlignment="1"/>
    <xf numFmtId="49" fontId="25" fillId="0" borderId="19" xfId="0" applyNumberFormat="1" applyFont="1" applyBorder="1" applyAlignment="1">
      <alignment horizontal="center" vertical="center"/>
    </xf>
    <xf numFmtId="4" fontId="36" fillId="0" borderId="0" xfId="0" applyNumberFormat="1" applyFont="1"/>
    <xf numFmtId="4" fontId="35" fillId="0" borderId="0" xfId="0" applyNumberFormat="1" applyFont="1"/>
    <xf numFmtId="4" fontId="36" fillId="0" borderId="0" xfId="0" applyNumberFormat="1" applyFont="1" applyAlignment="1">
      <alignment vertical="center"/>
    </xf>
    <xf numFmtId="4" fontId="35" fillId="0" borderId="11" xfId="0" applyNumberFormat="1" applyFont="1" applyBorder="1" applyAlignment="1"/>
    <xf numFmtId="4" fontId="35" fillId="0" borderId="10" xfId="0" applyNumberFormat="1" applyFont="1" applyBorder="1" applyAlignment="1"/>
    <xf numFmtId="4" fontId="35" fillId="0" borderId="31" xfId="0" applyNumberFormat="1" applyFont="1" applyBorder="1" applyAlignment="1"/>
    <xf numFmtId="4" fontId="35" fillId="0" borderId="33" xfId="0" applyNumberFormat="1" applyFont="1" applyBorder="1" applyAlignment="1"/>
    <xf numFmtId="4" fontId="34" fillId="0" borderId="29" xfId="0" applyNumberFormat="1" applyFont="1" applyBorder="1" applyAlignment="1">
      <alignment vertical="center"/>
    </xf>
    <xf numFmtId="43" fontId="35" fillId="0" borderId="36" xfId="0" applyNumberFormat="1" applyFont="1" applyFill="1" applyBorder="1" applyAlignment="1" applyProtection="1">
      <alignment horizontal="center" vertical="center"/>
      <protection locked="0"/>
    </xf>
    <xf numFmtId="43" fontId="35" fillId="0" borderId="37" xfId="0" applyNumberFormat="1" applyFont="1" applyFill="1" applyBorder="1" applyAlignment="1" applyProtection="1">
      <alignment horizontal="center" vertical="center"/>
      <protection locked="0"/>
    </xf>
    <xf numFmtId="43" fontId="35" fillId="0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" fontId="36" fillId="0" borderId="0" xfId="0" applyNumberFormat="1" applyFont="1" applyBorder="1"/>
    <xf numFmtId="3" fontId="35" fillId="0" borderId="38" xfId="0" applyNumberFormat="1" applyFont="1" applyBorder="1" applyAlignment="1">
      <alignment horizontal="center" vertical="center"/>
    </xf>
    <xf numFmtId="3" fontId="35" fillId="0" borderId="34" xfId="0" applyNumberFormat="1" applyFont="1" applyBorder="1" applyAlignment="1">
      <alignment horizontal="center" vertical="center"/>
    </xf>
    <xf numFmtId="3" fontId="35" fillId="0" borderId="35" xfId="0" applyNumberFormat="1" applyFont="1" applyBorder="1" applyAlignment="1">
      <alignment horizontal="center" vertical="center"/>
    </xf>
    <xf numFmtId="3" fontId="37" fillId="0" borderId="36" xfId="0" applyNumberFormat="1" applyFont="1" applyBorder="1" applyAlignment="1">
      <alignment horizontal="left" vertical="center"/>
    </xf>
    <xf numFmtId="3" fontId="37" fillId="0" borderId="37" xfId="0" applyNumberFormat="1" applyFont="1" applyBorder="1" applyAlignment="1">
      <alignment horizontal="left" vertical="center"/>
    </xf>
    <xf numFmtId="3" fontId="37" fillId="0" borderId="29" xfId="0" applyNumberFormat="1" applyFont="1" applyBorder="1" applyAlignment="1">
      <alignment horizontal="left" vertical="center"/>
    </xf>
    <xf numFmtId="3" fontId="35" fillId="0" borderId="36" xfId="0" applyNumberFormat="1" applyFont="1" applyBorder="1" applyAlignment="1">
      <alignment horizontal="left" vertical="center"/>
    </xf>
    <xf numFmtId="3" fontId="35" fillId="0" borderId="37" xfId="0" applyNumberFormat="1" applyFont="1" applyBorder="1" applyAlignment="1">
      <alignment horizontal="left" vertical="center"/>
    </xf>
    <xf numFmtId="3" fontId="35" fillId="0" borderId="29" xfId="0" applyNumberFormat="1" applyFont="1" applyBorder="1" applyAlignment="1">
      <alignment horizontal="left" vertical="center"/>
    </xf>
    <xf numFmtId="43" fontId="35" fillId="0" borderId="36" xfId="0" applyNumberFormat="1" applyFont="1" applyFill="1" applyBorder="1" applyAlignment="1">
      <alignment vertical="center"/>
    </xf>
    <xf numFmtId="43" fontId="35" fillId="0" borderId="37" xfId="0" applyNumberFormat="1" applyFont="1" applyFill="1" applyBorder="1" applyAlignment="1">
      <alignment vertical="center"/>
    </xf>
    <xf numFmtId="43" fontId="35" fillId="0" borderId="29" xfId="0" applyNumberFormat="1" applyFont="1" applyFill="1" applyBorder="1" applyAlignment="1">
      <alignment vertical="center"/>
    </xf>
    <xf numFmtId="43" fontId="35" fillId="0" borderId="36" xfId="0" applyNumberFormat="1" applyFont="1" applyFill="1" applyBorder="1" applyAlignment="1" applyProtection="1">
      <alignment vertical="center"/>
      <protection locked="0"/>
    </xf>
    <xf numFmtId="43" fontId="35" fillId="0" borderId="37" xfId="0" applyNumberFormat="1" applyFont="1" applyFill="1" applyBorder="1" applyAlignment="1" applyProtection="1">
      <alignment vertical="center"/>
      <protection locked="0"/>
    </xf>
    <xf numFmtId="43" fontId="35" fillId="0" borderId="29" xfId="0" applyNumberFormat="1" applyFont="1" applyFill="1" applyBorder="1" applyAlignment="1" applyProtection="1">
      <alignment vertical="center"/>
      <protection locked="0"/>
    </xf>
    <xf numFmtId="43" fontId="34" fillId="0" borderId="36" xfId="0" applyNumberFormat="1" applyFont="1" applyFill="1" applyBorder="1" applyAlignment="1">
      <alignment vertical="center"/>
    </xf>
    <xf numFmtId="43" fontId="34" fillId="0" borderId="37" xfId="0" applyNumberFormat="1" applyFont="1" applyFill="1" applyBorder="1" applyAlignment="1">
      <alignment vertical="center"/>
    </xf>
    <xf numFmtId="43" fontId="34" fillId="0" borderId="29" xfId="0" applyNumberFormat="1" applyFont="1" applyFill="1" applyBorder="1" applyAlignment="1">
      <alignment vertical="center"/>
    </xf>
    <xf numFmtId="43" fontId="35" fillId="0" borderId="10" xfId="0" applyNumberFormat="1" applyFont="1" applyFill="1" applyBorder="1" applyAlignment="1">
      <alignment horizontal="center" vertical="center"/>
    </xf>
    <xf numFmtId="43" fontId="35" fillId="0" borderId="39" xfId="0" applyNumberFormat="1" applyFont="1" applyFill="1" applyBorder="1" applyAlignment="1">
      <alignment horizontal="center" vertical="center"/>
    </xf>
    <xf numFmtId="43" fontId="35" fillId="0" borderId="24" xfId="0" applyNumberFormat="1" applyFont="1" applyFill="1" applyBorder="1" applyAlignment="1">
      <alignment horizontal="center" vertical="center"/>
    </xf>
    <xf numFmtId="43" fontId="35" fillId="0" borderId="28" xfId="0" applyNumberFormat="1" applyFont="1" applyFill="1" applyBorder="1" applyAlignment="1">
      <alignment horizontal="center" vertical="center"/>
    </xf>
    <xf numFmtId="4" fontId="35" fillId="31" borderId="10" xfId="0" applyNumberFormat="1" applyFont="1" applyFill="1" applyBorder="1" applyAlignment="1"/>
    <xf numFmtId="4" fontId="34" fillId="0" borderId="36" xfId="0" applyNumberFormat="1" applyFont="1" applyFill="1" applyBorder="1" applyAlignment="1">
      <alignment vertical="center"/>
    </xf>
    <xf numFmtId="4" fontId="34" fillId="0" borderId="29" xfId="0" applyNumberFormat="1" applyFont="1" applyFill="1" applyBorder="1" applyAlignment="1">
      <alignment vertical="center"/>
    </xf>
    <xf numFmtId="43" fontId="35" fillId="0" borderId="33" xfId="0" applyNumberFormat="1" applyFont="1" applyFill="1" applyBorder="1" applyAlignment="1">
      <alignment horizontal="center" vertical="center"/>
    </xf>
    <xf numFmtId="4" fontId="35" fillId="31" borderId="28" xfId="0" applyNumberFormat="1" applyFont="1" applyFill="1" applyBorder="1" applyAlignment="1"/>
    <xf numFmtId="4" fontId="35" fillId="0" borderId="0" xfId="0" applyNumberFormat="1" applyFont="1" applyBorder="1"/>
    <xf numFmtId="4" fontId="35" fillId="0" borderId="36" xfId="0" applyNumberFormat="1" applyFont="1" applyBorder="1" applyAlignment="1">
      <alignment horizontal="right" vertical="center"/>
    </xf>
    <xf numFmtId="3" fontId="35" fillId="0" borderId="37" xfId="0" applyNumberFormat="1" applyFont="1" applyBorder="1" applyAlignment="1">
      <alignment horizontal="center" vertical="center"/>
    </xf>
    <xf numFmtId="3" fontId="35" fillId="0" borderId="29" xfId="0" applyNumberFormat="1" applyFont="1" applyBorder="1" applyAlignment="1">
      <alignment horizontal="center" vertical="center"/>
    </xf>
    <xf numFmtId="0" fontId="35" fillId="31" borderId="29" xfId="0" applyFont="1" applyFill="1" applyBorder="1" applyAlignment="1">
      <alignment horizontal="center" vertical="center"/>
    </xf>
    <xf numFmtId="0" fontId="35" fillId="31" borderId="34" xfId="0" applyFont="1" applyFill="1" applyBorder="1" applyAlignment="1">
      <alignment horizontal="center" vertical="center"/>
    </xf>
    <xf numFmtId="0" fontId="35" fillId="31" borderId="35" xfId="0" applyFont="1" applyFill="1" applyBorder="1" applyAlignment="1">
      <alignment horizontal="center" vertical="center"/>
    </xf>
    <xf numFmtId="4" fontId="35" fillId="0" borderId="24" xfId="0" applyNumberFormat="1" applyFont="1" applyFill="1" applyBorder="1" applyAlignment="1"/>
    <xf numFmtId="4" fontId="35" fillId="0" borderId="39" xfId="0" applyNumberFormat="1" applyFont="1" applyFill="1" applyBorder="1" applyAlignment="1"/>
    <xf numFmtId="4" fontId="35" fillId="0" borderId="24" xfId="0" applyNumberFormat="1" applyFont="1" applyFill="1" applyBorder="1"/>
    <xf numFmtId="10" fontId="35" fillId="0" borderId="19" xfId="33" applyNumberFormat="1" applyFont="1" applyBorder="1" applyAlignment="1"/>
    <xf numFmtId="4" fontId="25" fillId="0" borderId="23" xfId="0" applyNumberFormat="1" applyFont="1" applyFill="1" applyBorder="1" applyAlignment="1"/>
    <xf numFmtId="4" fontId="25" fillId="0" borderId="24" xfId="0" applyNumberFormat="1" applyFont="1" applyFill="1" applyBorder="1" applyAlignment="1"/>
    <xf numFmtId="4" fontId="35" fillId="0" borderId="32" xfId="0" applyNumberFormat="1" applyFont="1" applyFill="1" applyBorder="1" applyAlignment="1"/>
    <xf numFmtId="0" fontId="31" fillId="0" borderId="0" xfId="0" applyFont="1" applyAlignment="1">
      <alignment horizontal="center"/>
    </xf>
    <xf numFmtId="4" fontId="35" fillId="0" borderId="36" xfId="0" applyNumberFormat="1" applyFont="1" applyBorder="1" applyAlignment="1">
      <alignment horizontal="right" vertical="center"/>
    </xf>
    <xf numFmtId="3" fontId="35" fillId="0" borderId="37" xfId="0" applyNumberFormat="1" applyFont="1" applyBorder="1" applyAlignment="1">
      <alignment horizontal="center" vertical="center"/>
    </xf>
    <xf numFmtId="0" fontId="35" fillId="31" borderId="29" xfId="0" applyFont="1" applyFill="1" applyBorder="1" applyAlignment="1">
      <alignment horizontal="center" vertical="center"/>
    </xf>
    <xf numFmtId="0" fontId="35" fillId="31" borderId="35" xfId="0" applyFont="1" applyFill="1" applyBorder="1" applyAlignment="1">
      <alignment horizontal="center" vertical="center"/>
    </xf>
    <xf numFmtId="4" fontId="35" fillId="0" borderId="11" xfId="0" applyNumberFormat="1" applyFont="1" applyFill="1" applyBorder="1" applyAlignment="1"/>
    <xf numFmtId="4" fontId="35" fillId="0" borderId="12" xfId="0" applyNumberFormat="1" applyFont="1" applyFill="1" applyBorder="1" applyAlignment="1"/>
    <xf numFmtId="4" fontId="35" fillId="0" borderId="31" xfId="0" applyNumberFormat="1" applyFont="1" applyFill="1" applyBorder="1" applyAlignment="1"/>
    <xf numFmtId="4" fontId="35" fillId="0" borderId="10" xfId="0" applyNumberFormat="1" applyFont="1" applyFill="1" applyBorder="1" applyAlignment="1"/>
    <xf numFmtId="4" fontId="35" fillId="0" borderId="28" xfId="0" applyNumberFormat="1" applyFont="1" applyFill="1" applyBorder="1" applyAlignment="1"/>
    <xf numFmtId="3" fontId="35" fillId="0" borderId="37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43" fontId="31" fillId="0" borderId="45" xfId="0" applyNumberFormat="1" applyFont="1" applyBorder="1"/>
    <xf numFmtId="0" fontId="0" fillId="0" borderId="45" xfId="0" applyBorder="1"/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Border="1" applyAlignment="1">
      <alignment vertical="center"/>
    </xf>
    <xf numFmtId="0" fontId="10" fillId="0" borderId="30" xfId="0" applyFont="1" applyBorder="1" applyAlignment="1">
      <alignment vertical="center"/>
    </xf>
    <xf numFmtId="4" fontId="27" fillId="0" borderId="30" xfId="0" applyNumberFormat="1" applyFont="1" applyBorder="1"/>
    <xf numFmtId="4" fontId="0" fillId="0" borderId="46" xfId="0" applyNumberFormat="1" applyBorder="1"/>
    <xf numFmtId="0" fontId="34" fillId="0" borderId="35" xfId="0" applyFont="1" applyFill="1" applyBorder="1" applyAlignment="1" applyProtection="1">
      <alignment horizontal="center" vertical="center" wrapText="1"/>
    </xf>
    <xf numFmtId="4" fontId="35" fillId="0" borderId="13" xfId="0" applyNumberFormat="1" applyFont="1" applyFill="1" applyBorder="1" applyAlignment="1"/>
    <xf numFmtId="4" fontId="35" fillId="0" borderId="27" xfId="0" applyNumberFormat="1" applyFont="1" applyFill="1" applyBorder="1" applyAlignment="1"/>
    <xf numFmtId="4" fontId="35" fillId="0" borderId="33" xfId="0" applyNumberFormat="1" applyFont="1" applyFill="1" applyBorder="1" applyAlignment="1"/>
    <xf numFmtId="0" fontId="22" fillId="30" borderId="11" xfId="0" applyFont="1" applyFill="1" applyBorder="1" applyAlignment="1" applyProtection="1">
      <alignment horizontal="center" vertical="center"/>
    </xf>
    <xf numFmtId="0" fontId="22" fillId="30" borderId="12" xfId="0" applyFont="1" applyFill="1" applyBorder="1" applyAlignment="1" applyProtection="1">
      <alignment horizontal="center" vertical="center"/>
    </xf>
    <xf numFmtId="0" fontId="22" fillId="30" borderId="13" xfId="0" applyFont="1" applyFill="1" applyBorder="1" applyAlignment="1" applyProtection="1">
      <alignment horizontal="center" vertical="center"/>
    </xf>
    <xf numFmtId="0" fontId="27" fillId="0" borderId="10" xfId="0" applyFont="1" applyFill="1" applyBorder="1" applyAlignment="1" applyProtection="1">
      <alignment horizontal="left"/>
    </xf>
    <xf numFmtId="0" fontId="26" fillId="0" borderId="10" xfId="0" applyFont="1" applyBorder="1" applyAlignment="1">
      <alignment horizontal="left"/>
    </xf>
    <xf numFmtId="4" fontId="27" fillId="0" borderId="11" xfId="35" applyNumberFormat="1" applyFont="1" applyFill="1" applyBorder="1" applyAlignment="1" applyProtection="1">
      <alignment horizontal="right"/>
    </xf>
    <xf numFmtId="4" fontId="27" fillId="0" borderId="12" xfId="35" applyNumberFormat="1" applyFont="1" applyFill="1" applyBorder="1" applyAlignment="1" applyProtection="1">
      <alignment horizontal="right"/>
    </xf>
    <xf numFmtId="4" fontId="27" fillId="0" borderId="13" xfId="35" applyNumberFormat="1" applyFont="1" applyFill="1" applyBorder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4" fontId="26" fillId="26" borderId="10" xfId="0" applyNumberFormat="1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>
      <alignment horizontal="center"/>
    </xf>
    <xf numFmtId="4" fontId="27" fillId="0" borderId="10" xfId="0" applyNumberFormat="1" applyFont="1" applyFill="1" applyBorder="1" applyAlignment="1" applyProtection="1">
      <alignment horizontal="right"/>
    </xf>
    <xf numFmtId="0" fontId="26" fillId="0" borderId="10" xfId="0" applyFont="1" applyBorder="1" applyAlignment="1">
      <alignment horizontal="center" vertical="center"/>
    </xf>
    <xf numFmtId="4" fontId="27" fillId="0" borderId="11" xfId="33" applyNumberFormat="1" applyFont="1" applyFill="1" applyBorder="1" applyAlignment="1" applyProtection="1">
      <alignment horizontal="right"/>
    </xf>
    <xf numFmtId="4" fontId="27" fillId="0" borderId="12" xfId="33" applyNumberFormat="1" applyFont="1" applyFill="1" applyBorder="1" applyAlignment="1" applyProtection="1">
      <alignment horizontal="right"/>
    </xf>
    <xf numFmtId="4" fontId="27" fillId="0" borderId="13" xfId="33" applyNumberFormat="1" applyFont="1" applyFill="1" applyBorder="1" applyAlignment="1" applyProtection="1">
      <alignment horizontal="right"/>
    </xf>
    <xf numFmtId="0" fontId="26" fillId="26" borderId="10" xfId="0" applyFont="1" applyFill="1" applyBorder="1" applyAlignment="1" applyProtection="1">
      <alignment horizontal="left"/>
    </xf>
    <xf numFmtId="0" fontId="26" fillId="25" borderId="10" xfId="0" applyFont="1" applyFill="1" applyBorder="1" applyAlignment="1" applyProtection="1">
      <alignment horizontal="left"/>
    </xf>
    <xf numFmtId="4" fontId="26" fillId="26" borderId="11" xfId="35" applyNumberFormat="1" applyFont="1" applyFill="1" applyBorder="1" applyAlignment="1" applyProtection="1">
      <alignment horizontal="right"/>
    </xf>
    <xf numFmtId="4" fontId="26" fillId="26" borderId="12" xfId="35" applyNumberFormat="1" applyFont="1" applyFill="1" applyBorder="1" applyAlignment="1" applyProtection="1">
      <alignment horizontal="right"/>
    </xf>
    <xf numFmtId="4" fontId="26" fillId="26" borderId="13" xfId="35" applyNumberFormat="1" applyFont="1" applyFill="1" applyBorder="1" applyAlignment="1" applyProtection="1">
      <alignment horizontal="right"/>
    </xf>
    <xf numFmtId="0" fontId="26" fillId="26" borderId="10" xfId="0" applyFont="1" applyFill="1" applyBorder="1" applyAlignment="1">
      <alignment horizontal="left"/>
    </xf>
    <xf numFmtId="4" fontId="27" fillId="27" borderId="11" xfId="33" applyNumberFormat="1" applyFont="1" applyFill="1" applyBorder="1" applyAlignment="1" applyProtection="1">
      <alignment horizontal="right"/>
      <protection locked="0"/>
    </xf>
    <xf numFmtId="4" fontId="27" fillId="27" borderId="12" xfId="33" applyNumberFormat="1" applyFont="1" applyFill="1" applyBorder="1" applyAlignment="1" applyProtection="1">
      <alignment horizontal="right"/>
      <protection locked="0"/>
    </xf>
    <xf numFmtId="4" fontId="27" fillId="27" borderId="13" xfId="33" applyNumberFormat="1" applyFont="1" applyFill="1" applyBorder="1" applyAlignment="1" applyProtection="1">
      <alignment horizontal="right"/>
      <protection locked="0"/>
    </xf>
    <xf numFmtId="0" fontId="26" fillId="25" borderId="39" xfId="0" applyFont="1" applyFill="1" applyBorder="1" applyAlignment="1">
      <alignment horizontal="left"/>
    </xf>
    <xf numFmtId="0" fontId="26" fillId="0" borderId="10" xfId="0" applyFont="1" applyFill="1" applyBorder="1" applyAlignment="1" applyProtection="1">
      <alignment horizontal="left"/>
    </xf>
    <xf numFmtId="0" fontId="26" fillId="24" borderId="10" xfId="0" applyFont="1" applyFill="1" applyBorder="1" applyAlignment="1" applyProtection="1">
      <alignment horizontal="left"/>
    </xf>
    <xf numFmtId="0" fontId="26" fillId="28" borderId="10" xfId="0" applyFont="1" applyFill="1" applyBorder="1" applyAlignment="1" applyProtection="1">
      <alignment horizontal="left"/>
    </xf>
    <xf numFmtId="4" fontId="26" fillId="25" borderId="11" xfId="33" applyNumberFormat="1" applyFont="1" applyFill="1" applyBorder="1" applyAlignment="1" applyProtection="1">
      <alignment horizontal="right"/>
    </xf>
    <xf numFmtId="4" fontId="26" fillId="25" borderId="12" xfId="33" applyNumberFormat="1" applyFont="1" applyFill="1" applyBorder="1" applyAlignment="1" applyProtection="1">
      <alignment horizontal="right"/>
    </xf>
    <xf numFmtId="4" fontId="26" fillId="25" borderId="13" xfId="33" applyNumberFormat="1" applyFont="1" applyFill="1" applyBorder="1" applyAlignment="1" applyProtection="1">
      <alignment horizontal="right"/>
    </xf>
    <xf numFmtId="4" fontId="26" fillId="25" borderId="11" xfId="33" applyNumberFormat="1" applyFont="1" applyFill="1" applyBorder="1" applyAlignment="1" applyProtection="1">
      <alignment horizontal="right"/>
      <protection locked="0"/>
    </xf>
    <xf numFmtId="4" fontId="26" fillId="25" borderId="12" xfId="33" applyNumberFormat="1" applyFont="1" applyFill="1" applyBorder="1" applyAlignment="1" applyProtection="1">
      <alignment horizontal="right"/>
      <protection locked="0"/>
    </xf>
    <xf numFmtId="4" fontId="26" fillId="25" borderId="13" xfId="33" applyNumberFormat="1" applyFont="1" applyFill="1" applyBorder="1" applyAlignment="1" applyProtection="1">
      <alignment horizontal="right"/>
      <protection locked="0"/>
    </xf>
    <xf numFmtId="4" fontId="26" fillId="26" borderId="11" xfId="33" applyNumberFormat="1" applyFont="1" applyFill="1" applyBorder="1" applyAlignment="1" applyProtection="1">
      <alignment horizontal="right"/>
    </xf>
    <xf numFmtId="4" fontId="26" fillId="26" borderId="12" xfId="33" applyNumberFormat="1" applyFont="1" applyFill="1" applyBorder="1" applyAlignment="1" applyProtection="1">
      <alignment horizontal="right"/>
    </xf>
    <xf numFmtId="4" fontId="26" fillId="26" borderId="13" xfId="33" applyNumberFormat="1" applyFont="1" applyFill="1" applyBorder="1" applyAlignment="1" applyProtection="1">
      <alignment horizontal="right"/>
    </xf>
    <xf numFmtId="4" fontId="26" fillId="26" borderId="11" xfId="33" applyNumberFormat="1" applyFont="1" applyFill="1" applyBorder="1" applyAlignment="1" applyProtection="1">
      <alignment horizontal="right"/>
      <protection locked="0"/>
    </xf>
    <xf numFmtId="4" fontId="26" fillId="26" borderId="12" xfId="33" applyNumberFormat="1" applyFont="1" applyFill="1" applyBorder="1" applyAlignment="1" applyProtection="1">
      <alignment horizontal="right"/>
      <protection locked="0"/>
    </xf>
    <xf numFmtId="4" fontId="26" fillId="26" borderId="13" xfId="33" applyNumberFormat="1" applyFont="1" applyFill="1" applyBorder="1" applyAlignment="1" applyProtection="1">
      <alignment horizontal="right"/>
      <protection locked="0"/>
    </xf>
    <xf numFmtId="164" fontId="27" fillId="0" borderId="11" xfId="35" applyFont="1" applyFill="1" applyBorder="1" applyAlignment="1" applyProtection="1">
      <alignment horizontal="center"/>
    </xf>
    <xf numFmtId="164" fontId="27" fillId="0" borderId="12" xfId="35" applyFont="1" applyFill="1" applyBorder="1" applyAlignment="1" applyProtection="1">
      <alignment horizontal="center"/>
    </xf>
    <xf numFmtId="164" fontId="27" fillId="0" borderId="13" xfId="35" applyFont="1" applyFill="1" applyBorder="1" applyAlignment="1" applyProtection="1">
      <alignment horizontal="center"/>
    </xf>
    <xf numFmtId="164" fontId="26" fillId="25" borderId="10" xfId="0" applyNumberFormat="1" applyFont="1" applyFill="1" applyBorder="1" applyAlignment="1" applyProtection="1">
      <alignment horizontal="right"/>
    </xf>
    <xf numFmtId="164" fontId="26" fillId="25" borderId="11" xfId="35" applyFont="1" applyFill="1" applyBorder="1" applyAlignment="1" applyProtection="1">
      <alignment horizontal="center"/>
    </xf>
    <xf numFmtId="164" fontId="26" fillId="25" borderId="12" xfId="35" applyFont="1" applyFill="1" applyBorder="1" applyAlignment="1" applyProtection="1">
      <alignment horizontal="center"/>
    </xf>
    <xf numFmtId="164" fontId="26" fillId="25" borderId="13" xfId="35" applyFont="1" applyFill="1" applyBorder="1" applyAlignment="1" applyProtection="1">
      <alignment horizontal="center"/>
    </xf>
    <xf numFmtId="4" fontId="26" fillId="25" borderId="11" xfId="35" applyNumberFormat="1" applyFont="1" applyFill="1" applyBorder="1" applyAlignment="1" applyProtection="1">
      <alignment horizontal="right"/>
    </xf>
    <xf numFmtId="4" fontId="26" fillId="25" borderId="12" xfId="35" applyNumberFormat="1" applyFont="1" applyFill="1" applyBorder="1" applyAlignment="1" applyProtection="1">
      <alignment horizontal="right"/>
    </xf>
    <xf numFmtId="4" fontId="26" fillId="25" borderId="13" xfId="35" applyNumberFormat="1" applyFont="1" applyFill="1" applyBorder="1" applyAlignment="1" applyProtection="1">
      <alignment horizontal="right"/>
    </xf>
    <xf numFmtId="164" fontId="27" fillId="0" borderId="10" xfId="0" applyNumberFormat="1" applyFont="1" applyFill="1" applyBorder="1" applyAlignment="1" applyProtection="1">
      <alignment horizontal="right"/>
    </xf>
    <xf numFmtId="4" fontId="26" fillId="0" borderId="11" xfId="35" applyNumberFormat="1" applyFont="1" applyFill="1" applyBorder="1" applyAlignment="1" applyProtection="1">
      <alignment horizontal="right"/>
    </xf>
    <xf numFmtId="4" fontId="26" fillId="0" borderId="12" xfId="35" applyNumberFormat="1" applyFont="1" applyFill="1" applyBorder="1" applyAlignment="1" applyProtection="1">
      <alignment horizontal="right"/>
    </xf>
    <xf numFmtId="4" fontId="26" fillId="0" borderId="13" xfId="35" applyNumberFormat="1" applyFont="1" applyFill="1" applyBorder="1" applyAlignment="1" applyProtection="1">
      <alignment horizontal="right"/>
    </xf>
    <xf numFmtId="4" fontId="26" fillId="0" borderId="11" xfId="33" applyNumberFormat="1" applyFont="1" applyFill="1" applyBorder="1" applyAlignment="1" applyProtection="1">
      <alignment horizontal="right"/>
    </xf>
    <xf numFmtId="4" fontId="26" fillId="0" borderId="12" xfId="33" applyNumberFormat="1" applyFont="1" applyFill="1" applyBorder="1" applyAlignment="1" applyProtection="1">
      <alignment horizontal="right"/>
    </xf>
    <xf numFmtId="4" fontId="26" fillId="0" borderId="13" xfId="33" applyNumberFormat="1" applyFont="1" applyFill="1" applyBorder="1" applyAlignment="1" applyProtection="1">
      <alignment horizontal="right"/>
    </xf>
    <xf numFmtId="4" fontId="27" fillId="26" borderId="11" xfId="33" applyNumberFormat="1" applyFont="1" applyFill="1" applyBorder="1" applyAlignment="1" applyProtection="1">
      <alignment horizontal="right"/>
      <protection locked="0"/>
    </xf>
    <xf numFmtId="4" fontId="27" fillId="26" borderId="12" xfId="33" applyNumberFormat="1" applyFont="1" applyFill="1" applyBorder="1" applyAlignment="1" applyProtection="1">
      <alignment horizontal="right"/>
      <protection locked="0"/>
    </xf>
    <xf numFmtId="4" fontId="27" fillId="26" borderId="13" xfId="33" applyNumberFormat="1" applyFont="1" applyFill="1" applyBorder="1" applyAlignment="1" applyProtection="1">
      <alignment horizontal="right"/>
      <protection locked="0"/>
    </xf>
    <xf numFmtId="164" fontId="26" fillId="0" borderId="10" xfId="0" applyNumberFormat="1" applyFont="1" applyFill="1" applyBorder="1" applyAlignment="1" applyProtection="1">
      <alignment horizontal="right"/>
    </xf>
    <xf numFmtId="4" fontId="26" fillId="0" borderId="10" xfId="0" applyNumberFormat="1" applyFont="1" applyFill="1" applyBorder="1" applyAlignment="1" applyProtection="1">
      <alignment horizontal="right"/>
    </xf>
    <xf numFmtId="164" fontId="26" fillId="26" borderId="10" xfId="0" applyNumberFormat="1" applyFont="1" applyFill="1" applyBorder="1" applyAlignment="1" applyProtection="1">
      <alignment horizontal="right"/>
    </xf>
    <xf numFmtId="164" fontId="27" fillId="0" borderId="11" xfId="0" applyNumberFormat="1" applyFont="1" applyFill="1" applyBorder="1" applyAlignment="1" applyProtection="1">
      <alignment horizontal="right"/>
    </xf>
    <xf numFmtId="164" fontId="27" fillId="0" borderId="12" xfId="0" applyNumberFormat="1" applyFont="1" applyFill="1" applyBorder="1" applyAlignment="1" applyProtection="1">
      <alignment horizontal="right"/>
    </xf>
    <xf numFmtId="164" fontId="27" fillId="0" borderId="13" xfId="0" applyNumberFormat="1" applyFont="1" applyFill="1" applyBorder="1" applyAlignment="1" applyProtection="1">
      <alignment horizontal="right"/>
    </xf>
    <xf numFmtId="164" fontId="26" fillId="24" borderId="11" xfId="35" applyFont="1" applyFill="1" applyBorder="1" applyAlignment="1" applyProtection="1">
      <alignment horizontal="center"/>
    </xf>
    <xf numFmtId="164" fontId="26" fillId="24" borderId="12" xfId="35" applyFont="1" applyFill="1" applyBorder="1" applyAlignment="1" applyProtection="1">
      <alignment horizontal="center"/>
    </xf>
    <xf numFmtId="164" fontId="26" fillId="24" borderId="13" xfId="35" applyFont="1" applyFill="1" applyBorder="1" applyAlignment="1" applyProtection="1">
      <alignment horizontal="center"/>
    </xf>
    <xf numFmtId="4" fontId="26" fillId="24" borderId="11" xfId="33" applyNumberFormat="1" applyFont="1" applyFill="1" applyBorder="1" applyAlignment="1" applyProtection="1">
      <alignment horizontal="right"/>
      <protection locked="0"/>
    </xf>
    <xf numFmtId="4" fontId="26" fillId="24" borderId="12" xfId="33" applyNumberFormat="1" applyFont="1" applyFill="1" applyBorder="1" applyAlignment="1" applyProtection="1">
      <alignment horizontal="right"/>
      <protection locked="0"/>
    </xf>
    <xf numFmtId="4" fontId="26" fillId="24" borderId="13" xfId="33" applyNumberFormat="1" applyFont="1" applyFill="1" applyBorder="1" applyAlignment="1" applyProtection="1">
      <alignment horizontal="right"/>
      <protection locked="0"/>
    </xf>
    <xf numFmtId="4" fontId="26" fillId="24" borderId="11" xfId="35" applyNumberFormat="1" applyFont="1" applyFill="1" applyBorder="1" applyAlignment="1" applyProtection="1">
      <alignment horizontal="right"/>
    </xf>
    <xf numFmtId="4" fontId="26" fillId="24" borderId="12" xfId="35" applyNumberFormat="1" applyFont="1" applyFill="1" applyBorder="1" applyAlignment="1" applyProtection="1">
      <alignment horizontal="right"/>
    </xf>
    <xf numFmtId="4" fontId="26" fillId="24" borderId="13" xfId="35" applyNumberFormat="1" applyFont="1" applyFill="1" applyBorder="1" applyAlignment="1" applyProtection="1">
      <alignment horizontal="right"/>
    </xf>
    <xf numFmtId="4" fontId="26" fillId="24" borderId="11" xfId="33" applyNumberFormat="1" applyFont="1" applyFill="1" applyBorder="1" applyAlignment="1" applyProtection="1">
      <alignment horizontal="right"/>
    </xf>
    <xf numFmtId="4" fontId="26" fillId="24" borderId="12" xfId="33" applyNumberFormat="1" applyFont="1" applyFill="1" applyBorder="1" applyAlignment="1" applyProtection="1">
      <alignment horizontal="right"/>
    </xf>
    <xf numFmtId="4" fontId="26" fillId="24" borderId="13" xfId="33" applyNumberFormat="1" applyFont="1" applyFill="1" applyBorder="1" applyAlignment="1" applyProtection="1">
      <alignment horizontal="right"/>
    </xf>
    <xf numFmtId="164" fontId="26" fillId="24" borderId="11" xfId="0" applyNumberFormat="1" applyFont="1" applyFill="1" applyBorder="1" applyAlignment="1" applyProtection="1">
      <alignment horizontal="right"/>
    </xf>
    <xf numFmtId="164" fontId="26" fillId="24" borderId="12" xfId="0" applyNumberFormat="1" applyFont="1" applyFill="1" applyBorder="1" applyAlignment="1" applyProtection="1">
      <alignment horizontal="right"/>
    </xf>
    <xf numFmtId="164" fontId="26" fillId="24" borderId="13" xfId="0" applyNumberFormat="1" applyFont="1" applyFill="1" applyBorder="1" applyAlignment="1" applyProtection="1">
      <alignment horizontal="right"/>
    </xf>
    <xf numFmtId="164" fontId="26" fillId="25" borderId="11" xfId="0" applyNumberFormat="1" applyFont="1" applyFill="1" applyBorder="1" applyAlignment="1" applyProtection="1">
      <alignment horizontal="right"/>
    </xf>
    <xf numFmtId="164" fontId="26" fillId="25" borderId="12" xfId="0" applyNumberFormat="1" applyFont="1" applyFill="1" applyBorder="1" applyAlignment="1" applyProtection="1">
      <alignment horizontal="right"/>
    </xf>
    <xf numFmtId="164" fontId="26" fillId="25" borderId="13" xfId="0" applyNumberFormat="1" applyFont="1" applyFill="1" applyBorder="1" applyAlignment="1" applyProtection="1">
      <alignment horizontal="right"/>
    </xf>
    <xf numFmtId="4" fontId="26" fillId="27" borderId="11" xfId="33" applyNumberFormat="1" applyFont="1" applyFill="1" applyBorder="1" applyAlignment="1" applyProtection="1">
      <alignment horizontal="right"/>
      <protection locked="0"/>
    </xf>
    <xf numFmtId="4" fontId="26" fillId="27" borderId="12" xfId="33" applyNumberFormat="1" applyFont="1" applyFill="1" applyBorder="1" applyAlignment="1" applyProtection="1">
      <alignment horizontal="right"/>
      <protection locked="0"/>
    </xf>
    <xf numFmtId="4" fontId="26" fillId="27" borderId="13" xfId="33" applyNumberFormat="1" applyFont="1" applyFill="1" applyBorder="1" applyAlignment="1" applyProtection="1">
      <alignment horizontal="right"/>
      <protection locked="0"/>
    </xf>
    <xf numFmtId="164" fontId="26" fillId="0" borderId="11" xfId="35" applyFont="1" applyFill="1" applyBorder="1" applyAlignment="1" applyProtection="1">
      <alignment horizontal="center"/>
    </xf>
    <xf numFmtId="164" fontId="26" fillId="0" borderId="12" xfId="35" applyFont="1" applyFill="1" applyBorder="1" applyAlignment="1" applyProtection="1">
      <alignment horizontal="center"/>
    </xf>
    <xf numFmtId="164" fontId="26" fillId="0" borderId="13" xfId="35" applyFont="1" applyFill="1" applyBorder="1" applyAlignment="1" applyProtection="1">
      <alignment horizontal="center"/>
    </xf>
    <xf numFmtId="164" fontId="26" fillId="26" borderId="11" xfId="0" applyNumberFormat="1" applyFont="1" applyFill="1" applyBorder="1" applyAlignment="1" applyProtection="1">
      <alignment horizontal="right"/>
    </xf>
    <xf numFmtId="164" fontId="26" fillId="26" borderId="12" xfId="0" applyNumberFormat="1" applyFont="1" applyFill="1" applyBorder="1" applyAlignment="1" applyProtection="1">
      <alignment horizontal="right"/>
    </xf>
    <xf numFmtId="164" fontId="26" fillId="26" borderId="13" xfId="0" applyNumberFormat="1" applyFont="1" applyFill="1" applyBorder="1" applyAlignment="1" applyProtection="1">
      <alignment horizontal="right"/>
    </xf>
    <xf numFmtId="4" fontId="26" fillId="28" borderId="11" xfId="35" applyNumberFormat="1" applyFont="1" applyFill="1" applyBorder="1" applyAlignment="1" applyProtection="1">
      <alignment horizontal="right"/>
    </xf>
    <xf numFmtId="4" fontId="26" fillId="28" borderId="12" xfId="35" applyNumberFormat="1" applyFont="1" applyFill="1" applyBorder="1" applyAlignment="1" applyProtection="1">
      <alignment horizontal="right"/>
    </xf>
    <xf numFmtId="4" fontId="26" fillId="28" borderId="13" xfId="35" applyNumberFormat="1" applyFont="1" applyFill="1" applyBorder="1" applyAlignment="1" applyProtection="1">
      <alignment horizontal="right"/>
    </xf>
    <xf numFmtId="164" fontId="26" fillId="28" borderId="11" xfId="0" applyNumberFormat="1" applyFont="1" applyFill="1" applyBorder="1" applyAlignment="1" applyProtection="1">
      <alignment horizontal="right"/>
    </xf>
    <xf numFmtId="164" fontId="26" fillId="28" borderId="12" xfId="0" applyNumberFormat="1" applyFont="1" applyFill="1" applyBorder="1" applyAlignment="1" applyProtection="1">
      <alignment horizontal="right"/>
    </xf>
    <xf numFmtId="164" fontId="26" fillId="28" borderId="13" xfId="0" applyNumberFormat="1" applyFont="1" applyFill="1" applyBorder="1" applyAlignment="1" applyProtection="1">
      <alignment horizontal="right"/>
    </xf>
    <xf numFmtId="4" fontId="26" fillId="28" borderId="11" xfId="33" applyNumberFormat="1" applyFont="1" applyFill="1" applyBorder="1" applyAlignment="1" applyProtection="1">
      <alignment horizontal="right"/>
    </xf>
    <xf numFmtId="4" fontId="26" fillId="28" borderId="12" xfId="33" applyNumberFormat="1" applyFont="1" applyFill="1" applyBorder="1" applyAlignment="1" applyProtection="1">
      <alignment horizontal="right"/>
    </xf>
    <xf numFmtId="4" fontId="26" fillId="28" borderId="13" xfId="33" applyNumberFormat="1" applyFont="1" applyFill="1" applyBorder="1" applyAlignment="1" applyProtection="1">
      <alignment horizontal="right"/>
    </xf>
    <xf numFmtId="4" fontId="26" fillId="28" borderId="11" xfId="33" applyNumberFormat="1" applyFont="1" applyFill="1" applyBorder="1" applyAlignment="1" applyProtection="1">
      <alignment horizontal="right"/>
      <protection locked="0"/>
    </xf>
    <xf numFmtId="4" fontId="26" fillId="28" borderId="12" xfId="33" applyNumberFormat="1" applyFont="1" applyFill="1" applyBorder="1" applyAlignment="1" applyProtection="1">
      <alignment horizontal="right"/>
      <protection locked="0"/>
    </xf>
    <xf numFmtId="4" fontId="26" fillId="28" borderId="13" xfId="33" applyNumberFormat="1" applyFont="1" applyFill="1" applyBorder="1" applyAlignment="1" applyProtection="1">
      <alignment horizontal="right"/>
      <protection locked="0"/>
    </xf>
    <xf numFmtId="164" fontId="26" fillId="28" borderId="11" xfId="35" applyFont="1" applyFill="1" applyBorder="1" applyAlignment="1" applyProtection="1">
      <alignment horizontal="center"/>
    </xf>
    <xf numFmtId="164" fontId="26" fillId="28" borderId="12" xfId="35" applyFont="1" applyFill="1" applyBorder="1" applyAlignment="1" applyProtection="1">
      <alignment horizontal="center"/>
    </xf>
    <xf numFmtId="164" fontId="26" fillId="28" borderId="13" xfId="35" applyFont="1" applyFill="1" applyBorder="1" applyAlignment="1" applyProtection="1">
      <alignment horizontal="center"/>
    </xf>
    <xf numFmtId="4" fontId="27" fillId="0" borderId="10" xfId="35" applyNumberFormat="1" applyFont="1" applyFill="1" applyBorder="1" applyAlignment="1" applyProtection="1">
      <alignment horizontal="right"/>
    </xf>
    <xf numFmtId="4" fontId="27" fillId="26" borderId="11" xfId="33" applyNumberFormat="1" applyFont="1" applyFill="1" applyBorder="1" applyAlignment="1" applyProtection="1">
      <alignment horizontal="right"/>
    </xf>
    <xf numFmtId="4" fontId="27" fillId="26" borderId="12" xfId="33" applyNumberFormat="1" applyFont="1" applyFill="1" applyBorder="1" applyAlignment="1" applyProtection="1">
      <alignment horizontal="right"/>
    </xf>
    <xf numFmtId="4" fontId="27" fillId="26" borderId="13" xfId="33" applyNumberFormat="1" applyFont="1" applyFill="1" applyBorder="1" applyAlignment="1" applyProtection="1">
      <alignment horizontal="right"/>
    </xf>
    <xf numFmtId="4" fontId="27" fillId="25" borderId="11" xfId="33" applyNumberFormat="1" applyFont="1" applyFill="1" applyBorder="1" applyAlignment="1" applyProtection="1">
      <alignment horizontal="right"/>
    </xf>
    <xf numFmtId="4" fontId="27" fillId="25" borderId="12" xfId="33" applyNumberFormat="1" applyFont="1" applyFill="1" applyBorder="1" applyAlignment="1" applyProtection="1">
      <alignment horizontal="right"/>
    </xf>
    <xf numFmtId="4" fontId="27" fillId="25" borderId="13" xfId="33" applyNumberFormat="1" applyFont="1" applyFill="1" applyBorder="1" applyAlignment="1" applyProtection="1">
      <alignment horizontal="right"/>
    </xf>
    <xf numFmtId="4" fontId="27" fillId="25" borderId="11" xfId="33" applyNumberFormat="1" applyFont="1" applyFill="1" applyBorder="1" applyAlignment="1" applyProtection="1">
      <alignment horizontal="right"/>
      <protection locked="0"/>
    </xf>
    <xf numFmtId="4" fontId="27" fillId="25" borderId="12" xfId="33" applyNumberFormat="1" applyFont="1" applyFill="1" applyBorder="1" applyAlignment="1" applyProtection="1">
      <alignment horizontal="right"/>
      <protection locked="0"/>
    </xf>
    <xf numFmtId="4" fontId="27" fillId="25" borderId="13" xfId="33" applyNumberFormat="1" applyFont="1" applyFill="1" applyBorder="1" applyAlignment="1" applyProtection="1">
      <alignment horizontal="right"/>
      <protection locked="0"/>
    </xf>
    <xf numFmtId="4" fontId="27" fillId="24" borderId="11" xfId="33" applyNumberFormat="1" applyFont="1" applyFill="1" applyBorder="1" applyAlignment="1" applyProtection="1">
      <alignment horizontal="right"/>
    </xf>
    <xf numFmtId="4" fontId="27" fillId="24" borderId="12" xfId="33" applyNumberFormat="1" applyFont="1" applyFill="1" applyBorder="1" applyAlignment="1" applyProtection="1">
      <alignment horizontal="right"/>
    </xf>
    <xf numFmtId="4" fontId="27" fillId="24" borderId="13" xfId="33" applyNumberFormat="1" applyFont="1" applyFill="1" applyBorder="1" applyAlignment="1" applyProtection="1">
      <alignment horizontal="right"/>
    </xf>
    <xf numFmtId="4" fontId="26" fillId="25" borderId="11" xfId="0" applyNumberFormat="1" applyFont="1" applyFill="1" applyBorder="1" applyAlignment="1" applyProtection="1">
      <alignment horizontal="right"/>
    </xf>
    <xf numFmtId="4" fontId="26" fillId="25" borderId="12" xfId="0" applyNumberFormat="1" applyFont="1" applyFill="1" applyBorder="1" applyAlignment="1" applyProtection="1">
      <alignment horizontal="right"/>
    </xf>
    <xf numFmtId="4" fontId="26" fillId="25" borderId="13" xfId="0" applyNumberFormat="1" applyFont="1" applyFill="1" applyBorder="1" applyAlignment="1" applyProtection="1">
      <alignment horizontal="right"/>
    </xf>
    <xf numFmtId="4" fontId="27" fillId="0" borderId="11" xfId="33" applyNumberFormat="1" applyFont="1" applyFill="1" applyBorder="1" applyAlignment="1" applyProtection="1">
      <alignment horizontal="right"/>
      <protection locked="0"/>
    </xf>
    <xf numFmtId="4" fontId="27" fillId="0" borderId="12" xfId="33" applyNumberFormat="1" applyFont="1" applyFill="1" applyBorder="1" applyAlignment="1" applyProtection="1">
      <alignment horizontal="right"/>
      <protection locked="0"/>
    </xf>
    <xf numFmtId="4" fontId="27" fillId="0" borderId="13" xfId="33" applyNumberFormat="1" applyFont="1" applyFill="1" applyBorder="1" applyAlignment="1" applyProtection="1">
      <alignment horizontal="right"/>
      <protection locked="0"/>
    </xf>
    <xf numFmtId="164" fontId="22" fillId="30" borderId="11" xfId="0" applyNumberFormat="1" applyFont="1" applyFill="1" applyBorder="1" applyAlignment="1" applyProtection="1">
      <alignment horizontal="center" vertical="center"/>
    </xf>
    <xf numFmtId="164" fontId="22" fillId="30" borderId="12" xfId="0" applyNumberFormat="1" applyFont="1" applyFill="1" applyBorder="1" applyAlignment="1" applyProtection="1">
      <alignment horizontal="center" vertical="center"/>
    </xf>
    <xf numFmtId="164" fontId="22" fillId="30" borderId="13" xfId="0" applyNumberFormat="1" applyFont="1" applyFill="1" applyBorder="1" applyAlignment="1" applyProtection="1">
      <alignment horizontal="center" vertical="center"/>
    </xf>
    <xf numFmtId="10" fontId="22" fillId="30" borderId="11" xfId="33" applyNumberFormat="1" applyFont="1" applyFill="1" applyBorder="1" applyAlignment="1" applyProtection="1">
      <alignment horizontal="center" vertical="center"/>
    </xf>
    <xf numFmtId="10" fontId="22" fillId="30" borderId="12" xfId="33" applyNumberFormat="1" applyFont="1" applyFill="1" applyBorder="1" applyAlignment="1" applyProtection="1">
      <alignment horizontal="center" vertical="center"/>
    </xf>
    <xf numFmtId="10" fontId="22" fillId="30" borderId="13" xfId="33" applyNumberFormat="1" applyFont="1" applyFill="1" applyBorder="1" applyAlignment="1" applyProtection="1">
      <alignment horizontal="center" vertical="center"/>
    </xf>
    <xf numFmtId="4" fontId="27" fillId="0" borderId="10" xfId="33" applyNumberFormat="1" applyFont="1" applyFill="1" applyBorder="1" applyAlignment="1" applyProtection="1">
      <alignment horizontal="right"/>
    </xf>
    <xf numFmtId="4" fontId="26" fillId="25" borderId="10" xfId="0" applyNumberFormat="1" applyFont="1" applyFill="1" applyBorder="1" applyAlignment="1" applyProtection="1">
      <alignment horizontal="right"/>
    </xf>
    <xf numFmtId="4" fontId="26" fillId="24" borderId="10" xfId="0" applyNumberFormat="1" applyFont="1" applyFill="1" applyBorder="1" applyAlignment="1" applyProtection="1">
      <alignment horizontal="right"/>
    </xf>
    <xf numFmtId="4" fontId="27" fillId="24" borderId="11" xfId="33" applyNumberFormat="1" applyFont="1" applyFill="1" applyBorder="1" applyAlignment="1" applyProtection="1">
      <alignment horizontal="right"/>
      <protection locked="0"/>
    </xf>
    <xf numFmtId="4" fontId="27" fillId="24" borderId="12" xfId="33" applyNumberFormat="1" applyFont="1" applyFill="1" applyBorder="1" applyAlignment="1" applyProtection="1">
      <alignment horizontal="right"/>
      <protection locked="0"/>
    </xf>
    <xf numFmtId="4" fontId="27" fillId="24" borderId="13" xfId="33" applyNumberFormat="1" applyFont="1" applyFill="1" applyBorder="1" applyAlignment="1" applyProtection="1">
      <alignment horizontal="right"/>
      <protection locked="0"/>
    </xf>
    <xf numFmtId="0" fontId="26" fillId="24" borderId="10" xfId="0" applyFont="1" applyFill="1" applyBorder="1" applyAlignment="1">
      <alignment horizontal="center"/>
    </xf>
    <xf numFmtId="0" fontId="27" fillId="0" borderId="14" xfId="0" applyFont="1" applyBorder="1" applyAlignment="1" applyProtection="1">
      <alignment horizontal="center" vertical="top" wrapText="1"/>
    </xf>
    <xf numFmtId="0" fontId="27" fillId="0" borderId="15" xfId="0" applyFont="1" applyBorder="1" applyAlignment="1" applyProtection="1">
      <alignment horizontal="center" vertical="top" wrapText="1"/>
    </xf>
    <xf numFmtId="0" fontId="27" fillId="0" borderId="40" xfId="0" applyFont="1" applyBorder="1" applyAlignment="1" applyProtection="1">
      <alignment horizontal="center" vertical="top" wrapText="1"/>
    </xf>
    <xf numFmtId="0" fontId="27" fillId="0" borderId="16" xfId="0" applyFont="1" applyBorder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vertical="top" wrapText="1"/>
    </xf>
    <xf numFmtId="0" fontId="27" fillId="0" borderId="43" xfId="0" applyFont="1" applyBorder="1" applyAlignment="1" applyProtection="1">
      <alignment horizontal="center" vertical="top" wrapText="1"/>
    </xf>
    <xf numFmtId="0" fontId="27" fillId="0" borderId="17" xfId="0" applyFont="1" applyBorder="1" applyAlignment="1" applyProtection="1">
      <alignment horizontal="center" vertical="top" wrapText="1"/>
    </xf>
    <xf numFmtId="0" fontId="27" fillId="0" borderId="18" xfId="0" applyFont="1" applyBorder="1" applyAlignment="1" applyProtection="1">
      <alignment horizontal="center" vertical="top" wrapText="1"/>
    </xf>
    <xf numFmtId="0" fontId="27" fillId="0" borderId="42" xfId="0" applyFont="1" applyBorder="1" applyAlignment="1" applyProtection="1">
      <alignment horizontal="center" vertical="top" wrapText="1"/>
    </xf>
    <xf numFmtId="4" fontId="27" fillId="24" borderId="11" xfId="33" applyNumberFormat="1" applyFont="1" applyFill="1" applyBorder="1" applyAlignment="1" applyProtection="1">
      <alignment horizontal="right" vertical="center"/>
    </xf>
    <xf numFmtId="4" fontId="27" fillId="24" borderId="12" xfId="33" applyNumberFormat="1" applyFont="1" applyFill="1" applyBorder="1" applyAlignment="1" applyProtection="1">
      <alignment horizontal="right" vertical="center"/>
    </xf>
    <xf numFmtId="4" fontId="27" fillId="24" borderId="13" xfId="33" applyNumberFormat="1" applyFont="1" applyFill="1" applyBorder="1" applyAlignment="1" applyProtection="1">
      <alignment horizontal="right" vertical="center"/>
    </xf>
    <xf numFmtId="4" fontId="27" fillId="24" borderId="11" xfId="33" applyNumberFormat="1" applyFont="1" applyFill="1" applyBorder="1" applyAlignment="1" applyProtection="1">
      <alignment horizontal="right" vertical="center"/>
      <protection locked="0"/>
    </xf>
    <xf numFmtId="4" fontId="27" fillId="24" borderId="12" xfId="33" applyNumberFormat="1" applyFont="1" applyFill="1" applyBorder="1" applyAlignment="1" applyProtection="1">
      <alignment horizontal="right" vertical="center"/>
      <protection locked="0"/>
    </xf>
    <xf numFmtId="4" fontId="27" fillId="24" borderId="13" xfId="33" applyNumberFormat="1" applyFont="1" applyFill="1" applyBorder="1" applyAlignment="1" applyProtection="1">
      <alignment horizontal="right" vertical="center"/>
      <protection locked="0"/>
    </xf>
    <xf numFmtId="0" fontId="26" fillId="0" borderId="41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4" fontId="26" fillId="24" borderId="10" xfId="0" applyNumberFormat="1" applyFont="1" applyFill="1" applyBorder="1" applyAlignment="1" applyProtection="1">
      <alignment horizontal="right" vertical="center"/>
    </xf>
    <xf numFmtId="10" fontId="26" fillId="29" borderId="14" xfId="33" applyNumberFormat="1" applyFont="1" applyFill="1" applyBorder="1" applyAlignment="1" applyProtection="1">
      <alignment horizontal="center"/>
    </xf>
    <xf numFmtId="10" fontId="26" fillId="29" borderId="15" xfId="33" applyNumberFormat="1" applyFont="1" applyFill="1" applyBorder="1" applyAlignment="1" applyProtection="1">
      <alignment horizontal="center"/>
    </xf>
    <xf numFmtId="10" fontId="26" fillId="29" borderId="40" xfId="33" applyNumberFormat="1" applyFont="1" applyFill="1" applyBorder="1" applyAlignment="1" applyProtection="1">
      <alignment horizontal="center"/>
    </xf>
    <xf numFmtId="0" fontId="26" fillId="24" borderId="10" xfId="0" applyFont="1" applyFill="1" applyBorder="1" applyAlignment="1">
      <alignment horizontal="center" vertical="center"/>
    </xf>
    <xf numFmtId="0" fontId="24" fillId="29" borderId="16" xfId="0" applyFont="1" applyFill="1" applyBorder="1" applyAlignment="1" applyProtection="1">
      <alignment horizontal="left"/>
      <protection locked="0"/>
    </xf>
    <xf numFmtId="0" fontId="24" fillId="29" borderId="0" xfId="0" applyFont="1" applyFill="1" applyBorder="1" applyAlignment="1" applyProtection="1">
      <alignment horizontal="left"/>
      <protection locked="0"/>
    </xf>
    <xf numFmtId="0" fontId="27" fillId="0" borderId="14" xfId="0" applyFont="1" applyBorder="1" applyAlignment="1" applyProtection="1">
      <alignment horizontal="left" vertical="center" wrapText="1"/>
    </xf>
    <xf numFmtId="0" fontId="27" fillId="0" borderId="15" xfId="0" applyFont="1" applyBorder="1" applyAlignment="1" applyProtection="1">
      <alignment horizontal="left" vertical="center" wrapText="1"/>
    </xf>
    <xf numFmtId="0" fontId="27" fillId="0" borderId="40" xfId="0" applyFont="1" applyBorder="1" applyAlignment="1" applyProtection="1">
      <alignment horizontal="left" vertical="center" wrapText="1"/>
    </xf>
    <xf numFmtId="0" fontId="27" fillId="0" borderId="16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43" xfId="0" applyFont="1" applyBorder="1" applyAlignment="1" applyProtection="1">
      <alignment horizontal="left" vertical="center" wrapText="1"/>
    </xf>
    <xf numFmtId="0" fontId="27" fillId="0" borderId="17" xfId="0" applyFont="1" applyBorder="1" applyAlignment="1" applyProtection="1">
      <alignment horizontal="left" vertical="center" wrapText="1"/>
    </xf>
    <xf numFmtId="0" fontId="27" fillId="0" borderId="18" xfId="0" applyFont="1" applyBorder="1" applyAlignment="1" applyProtection="1">
      <alignment horizontal="left" vertical="center" wrapText="1"/>
    </xf>
    <xf numFmtId="0" fontId="27" fillId="0" borderId="42" xfId="0" applyFont="1" applyBorder="1" applyAlignment="1" applyProtection="1">
      <alignment horizontal="left" vertical="center" wrapText="1"/>
    </xf>
    <xf numFmtId="0" fontId="22" fillId="30" borderId="11" xfId="0" applyFont="1" applyFill="1" applyBorder="1" applyAlignment="1">
      <alignment horizontal="center" vertical="center"/>
    </xf>
    <xf numFmtId="0" fontId="22" fillId="30" borderId="12" xfId="0" applyFont="1" applyFill="1" applyBorder="1" applyAlignment="1">
      <alignment horizontal="center" vertical="center"/>
    </xf>
    <xf numFmtId="0" fontId="26" fillId="29" borderId="14" xfId="0" applyFont="1" applyFill="1" applyBorder="1" applyAlignment="1" applyProtection="1">
      <alignment horizontal="center" vertical="top" wrapText="1"/>
    </xf>
    <xf numFmtId="0" fontId="26" fillId="29" borderId="15" xfId="0" applyFont="1" applyFill="1" applyBorder="1" applyAlignment="1" applyProtection="1">
      <alignment horizontal="center" vertical="top" wrapText="1"/>
    </xf>
    <xf numFmtId="0" fontId="26" fillId="29" borderId="40" xfId="0" applyFont="1" applyFill="1" applyBorder="1" applyAlignment="1" applyProtection="1">
      <alignment horizontal="center" vertical="top" wrapText="1"/>
    </xf>
    <xf numFmtId="4" fontId="26" fillId="24" borderId="11" xfId="35" applyNumberFormat="1" applyFont="1" applyFill="1" applyBorder="1" applyAlignment="1" applyProtection="1">
      <alignment horizontal="right" vertical="center"/>
    </xf>
    <xf numFmtId="4" fontId="26" fillId="24" borderId="12" xfId="35" applyNumberFormat="1" applyFont="1" applyFill="1" applyBorder="1" applyAlignment="1" applyProtection="1">
      <alignment horizontal="right" vertical="center"/>
    </xf>
    <xf numFmtId="4" fontId="26" fillId="24" borderId="13" xfId="35" applyNumberFormat="1" applyFont="1" applyFill="1" applyBorder="1" applyAlignment="1" applyProtection="1">
      <alignment horizontal="right" vertical="center"/>
    </xf>
    <xf numFmtId="0" fontId="26" fillId="0" borderId="3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34" fillId="0" borderId="34" xfId="0" applyFont="1" applyFill="1" applyBorder="1" applyAlignment="1" applyProtection="1">
      <alignment horizontal="center" vertical="center" wrapText="1"/>
    </xf>
    <xf numFmtId="0" fontId="34" fillId="0" borderId="44" xfId="0" applyFont="1" applyFill="1" applyBorder="1" applyAlignment="1" applyProtection="1">
      <alignment horizontal="center" vertical="center" wrapText="1"/>
    </xf>
    <xf numFmtId="0" fontId="34" fillId="0" borderId="35" xfId="0" applyFont="1" applyFill="1" applyBorder="1" applyAlignment="1" applyProtection="1">
      <alignment horizontal="center" vertical="center" wrapText="1"/>
    </xf>
    <xf numFmtId="0" fontId="34" fillId="0" borderId="45" xfId="0" applyFont="1" applyFill="1" applyBorder="1" applyAlignment="1" applyProtection="1">
      <alignment horizontal="center" vertical="center" wrapText="1"/>
    </xf>
    <xf numFmtId="0" fontId="34" fillId="0" borderId="38" xfId="0" applyFont="1" applyFill="1" applyBorder="1" applyAlignment="1" applyProtection="1">
      <alignment horizontal="center" vertical="center" wrapText="1"/>
    </xf>
    <xf numFmtId="0" fontId="34" fillId="0" borderId="46" xfId="0" applyFont="1" applyFill="1" applyBorder="1" applyAlignment="1" applyProtection="1">
      <alignment horizontal="center" vertical="center" wrapText="1"/>
    </xf>
    <xf numFmtId="43" fontId="34" fillId="0" borderId="34" xfId="0" applyNumberFormat="1" applyFont="1" applyFill="1" applyBorder="1" applyAlignment="1">
      <alignment horizontal="center" vertical="center"/>
    </xf>
    <xf numFmtId="43" fontId="34" fillId="0" borderId="44" xfId="0" applyNumberFormat="1" applyFont="1" applyFill="1" applyBorder="1" applyAlignment="1">
      <alignment horizontal="center" vertical="center"/>
    </xf>
    <xf numFmtId="43" fontId="34" fillId="0" borderId="35" xfId="0" applyNumberFormat="1" applyFont="1" applyFill="1" applyBorder="1" applyAlignment="1">
      <alignment horizontal="center" vertical="center"/>
    </xf>
    <xf numFmtId="43" fontId="34" fillId="0" borderId="45" xfId="0" applyNumberFormat="1" applyFont="1" applyFill="1" applyBorder="1" applyAlignment="1">
      <alignment horizontal="center" vertical="center"/>
    </xf>
    <xf numFmtId="43" fontId="34" fillId="0" borderId="38" xfId="0" applyNumberFormat="1" applyFont="1" applyFill="1" applyBorder="1" applyAlignment="1">
      <alignment horizontal="center" vertical="center"/>
    </xf>
    <xf numFmtId="43" fontId="34" fillId="0" borderId="46" xfId="0" applyNumberFormat="1" applyFont="1" applyFill="1" applyBorder="1" applyAlignment="1">
      <alignment horizontal="center" vertical="center"/>
    </xf>
    <xf numFmtId="3" fontId="35" fillId="0" borderId="36" xfId="0" applyNumberFormat="1" applyFont="1" applyBorder="1" applyAlignment="1">
      <alignment horizontal="center" vertical="center" wrapText="1"/>
    </xf>
    <xf numFmtId="3" fontId="35" fillId="0" borderId="37" xfId="0" applyNumberFormat="1" applyFont="1" applyBorder="1" applyAlignment="1">
      <alignment horizontal="center" vertical="center" wrapText="1"/>
    </xf>
    <xf numFmtId="3" fontId="35" fillId="0" borderId="29" xfId="0" applyNumberFormat="1" applyFont="1" applyBorder="1" applyAlignment="1">
      <alignment horizontal="center" vertical="center" wrapText="1"/>
    </xf>
    <xf numFmtId="43" fontId="35" fillId="0" borderId="47" xfId="0" applyNumberFormat="1" applyFont="1" applyFill="1" applyBorder="1" applyAlignment="1">
      <alignment horizontal="center" vertical="center"/>
    </xf>
    <xf numFmtId="43" fontId="35" fillId="0" borderId="48" xfId="0" applyNumberFormat="1" applyFont="1" applyFill="1" applyBorder="1" applyAlignment="1">
      <alignment horizontal="center" vertical="center"/>
    </xf>
    <xf numFmtId="43" fontId="35" fillId="0" borderId="49" xfId="0" applyNumberFormat="1" applyFont="1" applyFill="1" applyBorder="1" applyAlignment="1">
      <alignment horizontal="center" vertical="center"/>
    </xf>
    <xf numFmtId="4" fontId="35" fillId="0" borderId="36" xfId="0" applyNumberFormat="1" applyFont="1" applyBorder="1" applyAlignment="1">
      <alignment horizontal="right" vertical="center"/>
    </xf>
    <xf numFmtId="4" fontId="35" fillId="0" borderId="37" xfId="0" applyNumberFormat="1" applyFont="1" applyBorder="1" applyAlignment="1">
      <alignment horizontal="right" vertical="center"/>
    </xf>
    <xf numFmtId="4" fontId="35" fillId="0" borderId="29" xfId="0" applyNumberFormat="1" applyFont="1" applyBorder="1" applyAlignment="1">
      <alignment horizontal="right" vertical="center"/>
    </xf>
    <xf numFmtId="3" fontId="35" fillId="0" borderId="36" xfId="0" applyNumberFormat="1" applyFont="1" applyBorder="1" applyAlignment="1">
      <alignment horizontal="center" vertical="center"/>
    </xf>
    <xf numFmtId="3" fontId="35" fillId="0" borderId="37" xfId="0" applyNumberFormat="1" applyFont="1" applyBorder="1" applyAlignment="1">
      <alignment horizontal="center" vertical="center"/>
    </xf>
    <xf numFmtId="3" fontId="35" fillId="0" borderId="29" xfId="0" applyNumberFormat="1" applyFont="1" applyBorder="1" applyAlignment="1">
      <alignment horizontal="center" vertical="center"/>
    </xf>
    <xf numFmtId="43" fontId="35" fillId="0" borderId="36" xfId="0" applyNumberFormat="1" applyFont="1" applyFill="1" applyBorder="1" applyAlignment="1">
      <alignment horizontal="center" vertical="center"/>
    </xf>
    <xf numFmtId="43" fontId="35" fillId="0" borderId="37" xfId="0" applyNumberFormat="1" applyFont="1" applyFill="1" applyBorder="1" applyAlignment="1">
      <alignment horizontal="center" vertical="center"/>
    </xf>
    <xf numFmtId="43" fontId="35" fillId="0" borderId="29" xfId="0" applyNumberFormat="1" applyFont="1" applyFill="1" applyBorder="1" applyAlignment="1">
      <alignment horizontal="center" vertical="center"/>
    </xf>
    <xf numFmtId="3" fontId="37" fillId="0" borderId="36" xfId="0" applyNumberFormat="1" applyFont="1" applyBorder="1" applyAlignment="1">
      <alignment horizontal="center" vertical="center"/>
    </xf>
    <xf numFmtId="3" fontId="37" fillId="0" borderId="37" xfId="0" applyNumberFormat="1" applyFont="1" applyBorder="1" applyAlignment="1">
      <alignment horizontal="center" vertical="center"/>
    </xf>
    <xf numFmtId="3" fontId="37" fillId="0" borderId="29" xfId="0" applyNumberFormat="1" applyFont="1" applyBorder="1" applyAlignment="1">
      <alignment horizontal="center" vertical="center"/>
    </xf>
    <xf numFmtId="0" fontId="35" fillId="31" borderId="36" xfId="0" applyFont="1" applyFill="1" applyBorder="1" applyAlignment="1">
      <alignment horizontal="center" vertical="center"/>
    </xf>
    <xf numFmtId="0" fontId="35" fillId="31" borderId="37" xfId="0" applyFont="1" applyFill="1" applyBorder="1" applyAlignment="1">
      <alignment horizontal="center" vertical="center"/>
    </xf>
    <xf numFmtId="0" fontId="35" fillId="31" borderId="29" xfId="0" applyFont="1" applyFill="1" applyBorder="1" applyAlignment="1">
      <alignment horizontal="center" vertical="center"/>
    </xf>
    <xf numFmtId="0" fontId="35" fillId="31" borderId="34" xfId="0" applyFont="1" applyFill="1" applyBorder="1" applyAlignment="1">
      <alignment horizontal="center" vertical="center"/>
    </xf>
    <xf numFmtId="0" fontId="35" fillId="31" borderId="44" xfId="0" applyFont="1" applyFill="1" applyBorder="1" applyAlignment="1">
      <alignment horizontal="center" vertical="center"/>
    </xf>
    <xf numFmtId="0" fontId="35" fillId="31" borderId="35" xfId="0" applyFont="1" applyFill="1" applyBorder="1" applyAlignment="1">
      <alignment horizontal="center" vertical="center"/>
    </xf>
    <xf numFmtId="0" fontId="35" fillId="31" borderId="45" xfId="0" applyFont="1" applyFill="1" applyBorder="1" applyAlignment="1">
      <alignment horizontal="center" vertical="center"/>
    </xf>
    <xf numFmtId="0" fontId="35" fillId="31" borderId="38" xfId="0" applyFont="1" applyFill="1" applyBorder="1" applyAlignment="1">
      <alignment horizontal="center" vertical="center"/>
    </xf>
    <xf numFmtId="0" fontId="35" fillId="31" borderId="46" xfId="0" applyFont="1" applyFill="1" applyBorder="1" applyAlignment="1">
      <alignment horizontal="center" vertical="center"/>
    </xf>
    <xf numFmtId="4" fontId="35" fillId="0" borderId="34" xfId="0" applyNumberFormat="1" applyFont="1" applyBorder="1" applyAlignment="1" applyProtection="1">
      <alignment horizontal="center" vertical="center"/>
    </xf>
    <xf numFmtId="4" fontId="35" fillId="0" borderId="50" xfId="0" applyNumberFormat="1" applyFont="1" applyBorder="1" applyAlignment="1" applyProtection="1">
      <alignment horizontal="center" vertical="center"/>
    </xf>
    <xf numFmtId="4" fontId="35" fillId="0" borderId="44" xfId="0" applyNumberFormat="1" applyFont="1" applyBorder="1" applyAlignment="1" applyProtection="1">
      <alignment horizontal="center" vertical="center"/>
    </xf>
    <xf numFmtId="4" fontId="35" fillId="0" borderId="35" xfId="0" applyNumberFormat="1" applyFont="1" applyBorder="1" applyAlignment="1" applyProtection="1">
      <alignment horizontal="center" vertical="center"/>
    </xf>
    <xf numFmtId="4" fontId="35" fillId="0" borderId="0" xfId="0" applyNumberFormat="1" applyFont="1" applyBorder="1" applyAlignment="1" applyProtection="1">
      <alignment horizontal="center" vertical="center"/>
    </xf>
    <xf numFmtId="4" fontId="35" fillId="0" borderId="45" xfId="0" applyNumberFormat="1" applyFont="1" applyBorder="1" applyAlignment="1" applyProtection="1">
      <alignment horizontal="center" vertical="center"/>
    </xf>
    <xf numFmtId="4" fontId="35" fillId="0" borderId="38" xfId="0" applyNumberFormat="1" applyFont="1" applyBorder="1" applyAlignment="1" applyProtection="1">
      <alignment horizontal="center" vertical="center"/>
    </xf>
    <xf numFmtId="4" fontId="35" fillId="0" borderId="30" xfId="0" applyNumberFormat="1" applyFont="1" applyBorder="1" applyAlignment="1" applyProtection="1">
      <alignment horizontal="center" vertical="center"/>
    </xf>
    <xf numFmtId="4" fontId="35" fillId="0" borderId="46" xfId="0" applyNumberFormat="1" applyFont="1" applyBorder="1" applyAlignment="1" applyProtection="1">
      <alignment horizontal="center" vertical="center"/>
    </xf>
    <xf numFmtId="3" fontId="37" fillId="0" borderId="36" xfId="0" applyNumberFormat="1" applyFont="1" applyBorder="1" applyAlignment="1">
      <alignment horizontal="center" vertical="center" wrapText="1"/>
    </xf>
    <xf numFmtId="3" fontId="37" fillId="0" borderId="37" xfId="0" applyNumberFormat="1" applyFont="1" applyBorder="1" applyAlignment="1">
      <alignment horizontal="center" vertical="center" wrapText="1"/>
    </xf>
    <xf numFmtId="3" fontId="37" fillId="0" borderId="29" xfId="0" applyNumberFormat="1" applyFont="1" applyBorder="1" applyAlignment="1">
      <alignment horizontal="center" vertical="center" wrapText="1"/>
    </xf>
    <xf numFmtId="3" fontId="37" fillId="0" borderId="36" xfId="0" applyNumberFormat="1" applyFont="1" applyBorder="1" applyAlignment="1">
      <alignment horizontal="left" vertical="center" wrapText="1"/>
    </xf>
    <xf numFmtId="3" fontId="37" fillId="0" borderId="37" xfId="0" applyNumberFormat="1" applyFont="1" applyBorder="1" applyAlignment="1">
      <alignment horizontal="left" vertical="center" wrapText="1"/>
    </xf>
    <xf numFmtId="3" fontId="37" fillId="0" borderId="29" xfId="0" applyNumberFormat="1" applyFont="1" applyBorder="1" applyAlignment="1">
      <alignment horizontal="left" vertical="center" wrapText="1"/>
    </xf>
    <xf numFmtId="0" fontId="40" fillId="31" borderId="35" xfId="0" applyFont="1" applyFill="1" applyBorder="1" applyAlignment="1" applyProtection="1">
      <alignment horizontal="left" vertical="center" wrapText="1"/>
    </xf>
    <xf numFmtId="0" fontId="40" fillId="31" borderId="0" xfId="0" applyFont="1" applyFill="1" applyBorder="1" applyAlignment="1" applyProtection="1">
      <alignment horizontal="left" vertical="center" wrapText="1"/>
    </xf>
    <xf numFmtId="0" fontId="38" fillId="31" borderId="35" xfId="0" applyFont="1" applyFill="1" applyBorder="1" applyAlignment="1" applyProtection="1">
      <alignment horizontal="center" vertical="center"/>
    </xf>
    <xf numFmtId="0" fontId="38" fillId="31" borderId="0" xfId="0" applyFont="1" applyFill="1" applyBorder="1" applyAlignment="1" applyProtection="1">
      <alignment horizontal="center" vertical="center"/>
    </xf>
    <xf numFmtId="0" fontId="39" fillId="31" borderId="35" xfId="0" applyFont="1" applyFill="1" applyBorder="1" applyAlignment="1" applyProtection="1">
      <alignment horizontal="center" vertical="center"/>
    </xf>
    <xf numFmtId="0" fontId="39" fillId="31" borderId="0" xfId="0" applyFont="1" applyFill="1" applyBorder="1" applyAlignment="1" applyProtection="1">
      <alignment horizontal="center" vertical="center"/>
    </xf>
    <xf numFmtId="0" fontId="40" fillId="31" borderId="35" xfId="0" applyFont="1" applyFill="1" applyBorder="1" applyAlignment="1" applyProtection="1">
      <alignment horizontal="center" vertical="center"/>
    </xf>
    <xf numFmtId="0" fontId="40" fillId="31" borderId="0" xfId="0" applyFont="1" applyFill="1" applyBorder="1" applyAlignment="1" applyProtection="1">
      <alignment horizontal="center" vertical="center"/>
    </xf>
    <xf numFmtId="0" fontId="35" fillId="31" borderId="35" xfId="0" applyFont="1" applyFill="1" applyBorder="1" applyAlignment="1" applyProtection="1">
      <alignment horizontal="left"/>
    </xf>
    <xf numFmtId="0" fontId="35" fillId="31" borderId="0" xfId="0" applyFont="1" applyFill="1" applyBorder="1" applyAlignment="1" applyProtection="1">
      <alignment horizontal="left"/>
    </xf>
    <xf numFmtId="0" fontId="38" fillId="31" borderId="34" xfId="0" applyFont="1" applyFill="1" applyBorder="1" applyAlignment="1" applyProtection="1">
      <alignment horizontal="center" vertical="center"/>
    </xf>
    <xf numFmtId="0" fontId="38" fillId="31" borderId="50" xfId="0" applyFont="1" applyFill="1" applyBorder="1" applyAlignment="1" applyProtection="1">
      <alignment horizontal="center" vertical="center"/>
    </xf>
    <xf numFmtId="0" fontId="38" fillId="31" borderId="44" xfId="0" applyFont="1" applyFill="1" applyBorder="1" applyAlignment="1" applyProtection="1">
      <alignment horizontal="center" vertical="center"/>
    </xf>
    <xf numFmtId="0" fontId="38" fillId="31" borderId="45" xfId="0" applyFont="1" applyFill="1" applyBorder="1" applyAlignment="1" applyProtection="1">
      <alignment horizontal="center" vertical="center"/>
    </xf>
    <xf numFmtId="0" fontId="39" fillId="31" borderId="45" xfId="0" applyFont="1" applyFill="1" applyBorder="1" applyAlignment="1" applyProtection="1">
      <alignment horizontal="center" vertical="center"/>
    </xf>
    <xf numFmtId="0" fontId="35" fillId="31" borderId="45" xfId="0" applyFont="1" applyFill="1" applyBorder="1" applyAlignment="1" applyProtection="1">
      <alignment horizontal="left"/>
    </xf>
    <xf numFmtId="0" fontId="40" fillId="31" borderId="51" xfId="0" applyFont="1" applyFill="1" applyBorder="1" applyAlignment="1" applyProtection="1">
      <alignment horizontal="left" vertical="center" wrapText="1"/>
    </xf>
    <xf numFmtId="0" fontId="40" fillId="31" borderId="52" xfId="0" applyFont="1" applyFill="1" applyBorder="1" applyAlignment="1" applyProtection="1">
      <alignment horizontal="left" vertical="center" wrapText="1"/>
    </xf>
    <xf numFmtId="0" fontId="40" fillId="31" borderId="53" xfId="0" applyFont="1" applyFill="1" applyBorder="1" applyAlignment="1" applyProtection="1">
      <alignment horizontal="left" vertical="center" wrapText="1"/>
    </xf>
    <xf numFmtId="0" fontId="40" fillId="31" borderId="45" xfId="0" applyFont="1" applyFill="1" applyBorder="1" applyAlignment="1" applyProtection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4" fillId="0" borderId="0" xfId="0" applyFont="1" applyFill="1" applyBorder="1" applyAlignment="1" applyProtection="1">
      <alignment horizontal="center" vertical="center" wrapText="1"/>
    </xf>
    <xf numFmtId="43" fontId="34" fillId="0" borderId="0" xfId="0" applyNumberFormat="1" applyFont="1" applyFill="1" applyBorder="1" applyAlignment="1">
      <alignment vertical="center"/>
    </xf>
    <xf numFmtId="43" fontId="34" fillId="0" borderId="0" xfId="0" applyNumberFormat="1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4" fontId="34" fillId="0" borderId="45" xfId="0" applyNumberFormat="1" applyFont="1" applyFill="1" applyBorder="1" applyAlignment="1">
      <alignment vertical="center"/>
    </xf>
    <xf numFmtId="0" fontId="31" fillId="0" borderId="18" xfId="0" applyFont="1" applyBorder="1" applyAlignment="1">
      <alignment horizontal="center"/>
    </xf>
    <xf numFmtId="0" fontId="0" fillId="0" borderId="18" xfId="0" applyBorder="1"/>
    <xf numFmtId="4" fontId="27" fillId="0" borderId="18" xfId="0" applyNumberFormat="1" applyFont="1" applyBorder="1"/>
  </cellXfs>
  <cellStyles count="45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Porcentagem" xfId="33" builtinId="5"/>
    <cellStyle name="Saída" xfId="34" builtinId="21" customBuiltin="1"/>
    <cellStyle name="Separador de milhares" xfId="35" builtinId="3"/>
    <cellStyle name="Separador de milhares 2" xfId="36"/>
    <cellStyle name="Texto de Aviso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9</xdr:row>
      <xdr:rowOff>0</xdr:rowOff>
    </xdr:from>
    <xdr:to>
      <xdr:col>11</xdr:col>
      <xdr:colOff>828675</xdr:colOff>
      <xdr:row>9</xdr:row>
      <xdr:rowOff>0</xdr:rowOff>
    </xdr:to>
    <xdr:pic>
      <xdr:nvPicPr>
        <xdr:cNvPr id="33900" name="Picture 4" descr="2009-2012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72450" y="2809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504825</xdr:colOff>
      <xdr:row>0</xdr:row>
      <xdr:rowOff>238125</xdr:rowOff>
    </xdr:from>
    <xdr:to>
      <xdr:col>3</xdr:col>
      <xdr:colOff>590550</xdr:colOff>
      <xdr:row>3</xdr:row>
      <xdr:rowOff>142875</xdr:rowOff>
    </xdr:to>
    <xdr:pic>
      <xdr:nvPicPr>
        <xdr:cNvPr id="33901" name="Picture 9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238125"/>
          <a:ext cx="13049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51958</xdr:colOff>
      <xdr:row>0</xdr:row>
      <xdr:rowOff>73602</xdr:rowOff>
    </xdr:from>
    <xdr:to>
      <xdr:col>0</xdr:col>
      <xdr:colOff>2169886</xdr:colOff>
      <xdr:row>5</xdr:row>
      <xdr:rowOff>69274</xdr:rowOff>
    </xdr:to>
    <xdr:pic>
      <xdr:nvPicPr>
        <xdr:cNvPr id="2" name="Imagem 8" descr="Contagem_bandei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958" y="73602"/>
          <a:ext cx="2117928" cy="1935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1229591</xdr:colOff>
      <xdr:row>0</xdr:row>
      <xdr:rowOff>86591</xdr:rowOff>
    </xdr:from>
    <xdr:to>
      <xdr:col>7</xdr:col>
      <xdr:colOff>1368135</xdr:colOff>
      <xdr:row>7</xdr:row>
      <xdr:rowOff>34633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655636" y="86591"/>
          <a:ext cx="3394363" cy="200890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346364</xdr:colOff>
      <xdr:row>0</xdr:row>
      <xdr:rowOff>119062</xdr:rowOff>
    </xdr:from>
    <xdr:to>
      <xdr:col>1</xdr:col>
      <xdr:colOff>363682</xdr:colOff>
      <xdr:row>5</xdr:row>
      <xdr:rowOff>45460</xdr:rowOff>
    </xdr:to>
    <xdr:pic>
      <xdr:nvPicPr>
        <xdr:cNvPr id="31833" name="Imagem 8" descr="Contagem_bandei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364" y="119062"/>
          <a:ext cx="2208068" cy="1855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1407101</xdr:colOff>
      <xdr:row>0</xdr:row>
      <xdr:rowOff>51959</xdr:rowOff>
    </xdr:from>
    <xdr:to>
      <xdr:col>13</xdr:col>
      <xdr:colOff>1452566</xdr:colOff>
      <xdr:row>4</xdr:row>
      <xdr:rowOff>452438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05226" y="51959"/>
          <a:ext cx="3807840" cy="185304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BA1101"/>
  <sheetViews>
    <sheetView view="pageBreakPreview" zoomScale="55" zoomScaleNormal="80" zoomScaleSheetLayoutView="110" workbookViewId="0">
      <selection activeCell="AP1090" sqref="AP1090:AS1090"/>
    </sheetView>
  </sheetViews>
  <sheetFormatPr defaultRowHeight="15"/>
  <cols>
    <col min="1" max="1" width="12.85546875" style="1" bestFit="1" customWidth="1"/>
    <col min="10" max="10" width="36.5703125" customWidth="1"/>
    <col min="11" max="11" width="9.140625" hidden="1" customWidth="1"/>
    <col min="12" max="12" width="2.28515625" hidden="1" customWidth="1"/>
    <col min="13" max="19" width="9.140625" hidden="1" customWidth="1"/>
    <col min="20" max="20" width="8.7109375" bestFit="1" customWidth="1"/>
    <col min="21" max="21" width="13.140625" bestFit="1" customWidth="1"/>
    <col min="22" max="22" width="13.140625" customWidth="1"/>
    <col min="23" max="23" width="24.28515625" bestFit="1" customWidth="1"/>
    <col min="24" max="26" width="9.140625" hidden="1" customWidth="1"/>
    <col min="27" max="27" width="14.7109375" customWidth="1"/>
    <col min="28" max="30" width="9.140625" hidden="1" customWidth="1"/>
    <col min="31" max="31" width="11.140625" customWidth="1"/>
    <col min="32" max="34" width="9.140625" hidden="1" customWidth="1"/>
    <col min="35" max="35" width="22.42578125" customWidth="1"/>
    <col min="36" max="36" width="0.42578125" hidden="1" customWidth="1"/>
    <col min="37" max="37" width="0.85546875" hidden="1" customWidth="1"/>
    <col min="38" max="38" width="0.140625" customWidth="1"/>
    <col min="39" max="39" width="23.42578125" customWidth="1"/>
    <col min="40" max="40" width="1.7109375" hidden="1" customWidth="1"/>
    <col min="41" max="41" width="1.42578125" hidden="1" customWidth="1"/>
    <col min="42" max="42" width="17.85546875" customWidth="1"/>
    <col min="43" max="44" width="9.140625" hidden="1" customWidth="1"/>
    <col min="45" max="45" width="1.5703125" hidden="1" customWidth="1"/>
    <col min="46" max="46" width="21.85546875" customWidth="1"/>
    <col min="47" max="47" width="3.28515625" hidden="1" customWidth="1"/>
    <col min="48" max="48" width="8.5703125" hidden="1" customWidth="1"/>
    <col min="49" max="49" width="3.28515625" hidden="1" customWidth="1"/>
    <col min="50" max="50" width="13.140625" style="2" bestFit="1" customWidth="1"/>
    <col min="51" max="51" width="21.42578125" customWidth="1"/>
    <col min="52" max="52" width="15.140625" style="91" bestFit="1" customWidth="1"/>
    <col min="53" max="53" width="14.7109375" style="91" bestFit="1" customWidth="1"/>
  </cols>
  <sheetData>
    <row r="1" spans="1:53" ht="28.5" customHeight="1">
      <c r="A1" s="226" t="s">
        <v>1213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84"/>
      <c r="BA1" s="84"/>
    </row>
    <row r="2" spans="1:53" s="4" customFormat="1" ht="27" customHeight="1">
      <c r="A2" s="226" t="s">
        <v>1085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85"/>
      <c r="BA2" s="85"/>
    </row>
    <row r="3" spans="1:53" ht="29.25" customHeight="1">
      <c r="A3" s="226" t="s">
        <v>761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84"/>
      <c r="BA3" s="84"/>
    </row>
    <row r="4" spans="1:53" ht="29.25" customHeight="1">
      <c r="A4" s="226" t="s">
        <v>929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84"/>
      <c r="BA4" s="84"/>
    </row>
    <row r="5" spans="1:53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84"/>
      <c r="BA5" s="84"/>
    </row>
    <row r="6" spans="1:53" ht="26.25">
      <c r="A6" s="227" t="s">
        <v>105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230" t="s">
        <v>10</v>
      </c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84"/>
      <c r="BA6" s="84"/>
    </row>
    <row r="7" spans="1:53" ht="26.25">
      <c r="A7" s="227" t="s">
        <v>106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3"/>
      <c r="AK7" s="113"/>
      <c r="AL7" s="113"/>
      <c r="AM7" s="112"/>
      <c r="AN7" s="113"/>
      <c r="AO7" s="113"/>
      <c r="AP7" s="113"/>
      <c r="AQ7" s="112"/>
      <c r="AR7" s="112"/>
      <c r="AS7" s="112"/>
      <c r="AT7" s="112"/>
      <c r="AU7" s="112"/>
      <c r="AV7" s="112"/>
      <c r="AW7" s="112"/>
      <c r="AX7" s="112"/>
      <c r="AY7" s="116"/>
      <c r="AZ7" s="84"/>
      <c r="BA7" s="84"/>
    </row>
    <row r="8" spans="1:53" ht="26.25">
      <c r="A8" s="227" t="s">
        <v>107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111"/>
      <c r="X8" s="114"/>
      <c r="Y8" s="114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6"/>
      <c r="AZ8" s="84"/>
      <c r="BA8" s="84"/>
    </row>
    <row r="9" spans="1:53" ht="18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7"/>
      <c r="AU9" s="5"/>
      <c r="AV9" s="5"/>
      <c r="AW9" s="5"/>
      <c r="AX9" s="5"/>
      <c r="AY9" s="6"/>
      <c r="AZ9" s="84"/>
      <c r="BA9" s="84"/>
    </row>
    <row r="10" spans="1:53" ht="15" customHeight="1">
      <c r="A10" s="402" t="s">
        <v>341</v>
      </c>
      <c r="B10" s="406" t="s">
        <v>342</v>
      </c>
      <c r="C10" s="410"/>
      <c r="D10" s="410"/>
      <c r="E10" s="410"/>
      <c r="F10" s="410"/>
      <c r="G10" s="410"/>
      <c r="H10" s="410"/>
      <c r="I10" s="410"/>
      <c r="J10" s="407"/>
      <c r="K10" s="8"/>
      <c r="L10" s="8"/>
      <c r="M10" s="8"/>
      <c r="N10" s="8"/>
      <c r="O10" s="8"/>
      <c r="P10" s="8"/>
      <c r="Q10" s="8"/>
      <c r="R10" s="8"/>
      <c r="S10" s="8"/>
      <c r="T10" s="402" t="s">
        <v>332</v>
      </c>
      <c r="U10" s="403" t="s">
        <v>1121</v>
      </c>
      <c r="V10" s="404"/>
      <c r="W10" s="405"/>
      <c r="X10" s="8"/>
      <c r="Y10" s="8"/>
      <c r="Z10" s="8"/>
      <c r="AA10" s="232" t="s">
        <v>1083</v>
      </c>
      <c r="AB10" s="232"/>
      <c r="AC10" s="232"/>
      <c r="AD10" s="232"/>
      <c r="AE10" s="232"/>
      <c r="AF10" s="232"/>
      <c r="AG10" s="232"/>
      <c r="AH10" s="232"/>
      <c r="AI10" s="232"/>
      <c r="AJ10" s="8"/>
      <c r="AK10" s="8"/>
      <c r="AL10" s="8"/>
      <c r="AM10" s="232" t="s">
        <v>340</v>
      </c>
      <c r="AN10" s="232"/>
      <c r="AO10" s="232"/>
      <c r="AP10" s="232"/>
      <c r="AQ10" s="232"/>
      <c r="AR10" s="232"/>
      <c r="AS10" s="232"/>
      <c r="AT10" s="232"/>
      <c r="AU10" s="8"/>
      <c r="AV10" s="8"/>
      <c r="AW10" s="8"/>
      <c r="AX10" s="406" t="s">
        <v>1084</v>
      </c>
      <c r="AY10" s="407"/>
      <c r="BA10" s="84"/>
    </row>
    <row r="11" spans="1:53" ht="20.25" customHeight="1">
      <c r="A11" s="376"/>
      <c r="B11" s="411"/>
      <c r="C11" s="412"/>
      <c r="D11" s="412"/>
      <c r="E11" s="412"/>
      <c r="F11" s="412"/>
      <c r="G11" s="412"/>
      <c r="H11" s="412"/>
      <c r="I11" s="412"/>
      <c r="J11" s="413"/>
      <c r="K11" s="8"/>
      <c r="L11" s="8"/>
      <c r="M11" s="8"/>
      <c r="N11" s="8"/>
      <c r="O11" s="8"/>
      <c r="P11" s="8"/>
      <c r="Q11" s="8"/>
      <c r="R11" s="8"/>
      <c r="S11" s="8"/>
      <c r="T11" s="376"/>
      <c r="U11" s="376" t="s">
        <v>333</v>
      </c>
      <c r="V11" s="376" t="s">
        <v>334</v>
      </c>
      <c r="W11" s="376" t="s">
        <v>335</v>
      </c>
      <c r="X11" s="8"/>
      <c r="Y11" s="8"/>
      <c r="Z11" s="8"/>
      <c r="AA11" s="232" t="s">
        <v>336</v>
      </c>
      <c r="AB11" s="232"/>
      <c r="AC11" s="232"/>
      <c r="AD11" s="232"/>
      <c r="AE11" s="232"/>
      <c r="AF11" s="232"/>
      <c r="AG11" s="232"/>
      <c r="AH11" s="232"/>
      <c r="AI11" s="232"/>
      <c r="AJ11" s="8"/>
      <c r="AK11" s="8"/>
      <c r="AL11" s="8"/>
      <c r="AM11" s="232" t="s">
        <v>336</v>
      </c>
      <c r="AN11" s="232"/>
      <c r="AO11" s="232"/>
      <c r="AP11" s="232"/>
      <c r="AQ11" s="232"/>
      <c r="AR11" s="232"/>
      <c r="AS11" s="232"/>
      <c r="AT11" s="232"/>
      <c r="AU11" s="8"/>
      <c r="AV11" s="8"/>
      <c r="AW11" s="8"/>
      <c r="AX11" s="408"/>
      <c r="AY11" s="409"/>
    </row>
    <row r="12" spans="1:53" ht="15.75">
      <c r="A12" s="377"/>
      <c r="B12" s="408"/>
      <c r="C12" s="414"/>
      <c r="D12" s="414"/>
      <c r="E12" s="414"/>
      <c r="F12" s="414"/>
      <c r="G12" s="414"/>
      <c r="H12" s="414"/>
      <c r="I12" s="414"/>
      <c r="J12" s="409"/>
      <c r="K12" s="8"/>
      <c r="L12" s="8"/>
      <c r="M12" s="8"/>
      <c r="N12" s="8"/>
      <c r="O12" s="8"/>
      <c r="P12" s="8"/>
      <c r="Q12" s="8"/>
      <c r="R12" s="8"/>
      <c r="S12" s="8"/>
      <c r="T12" s="377"/>
      <c r="U12" s="377"/>
      <c r="V12" s="377"/>
      <c r="W12" s="377"/>
      <c r="X12" s="8"/>
      <c r="Y12" s="8"/>
      <c r="Z12" s="8"/>
      <c r="AA12" s="9" t="s">
        <v>338</v>
      </c>
      <c r="AB12" s="9"/>
      <c r="AC12" s="9"/>
      <c r="AD12" s="9"/>
      <c r="AE12" s="9" t="s">
        <v>337</v>
      </c>
      <c r="AF12" s="9"/>
      <c r="AG12" s="9"/>
      <c r="AH12" s="9"/>
      <c r="AI12" s="9" t="s">
        <v>339</v>
      </c>
      <c r="AJ12" s="8"/>
      <c r="AK12" s="8"/>
      <c r="AL12" s="8"/>
      <c r="AM12" s="9" t="s">
        <v>338</v>
      </c>
      <c r="AN12" s="9"/>
      <c r="AO12" s="9"/>
      <c r="AP12" s="9" t="s">
        <v>337</v>
      </c>
      <c r="AQ12" s="9"/>
      <c r="AR12" s="9"/>
      <c r="AS12" s="9"/>
      <c r="AT12" s="9" t="s">
        <v>339</v>
      </c>
      <c r="AU12" s="8"/>
      <c r="AV12" s="8"/>
      <c r="AW12" s="8"/>
      <c r="AX12" s="10" t="s">
        <v>333</v>
      </c>
      <c r="AY12" s="92" t="s">
        <v>340</v>
      </c>
    </row>
    <row r="13" spans="1:53" ht="26.25" customHeight="1">
      <c r="A13" s="394" t="s">
        <v>865</v>
      </c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104">
        <f>W14+W15+W728</f>
        <v>33116669.7535</v>
      </c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6"/>
      <c r="AM13" s="107">
        <f>AM14+AM15+AM728</f>
        <v>21780195.1723276</v>
      </c>
      <c r="AN13" s="103"/>
      <c r="AO13" s="108"/>
      <c r="AP13" s="118">
        <f>AP14+AP15+AP728</f>
        <v>360909.86569999997</v>
      </c>
      <c r="AQ13" s="103"/>
      <c r="AR13" s="103"/>
      <c r="AS13" s="108"/>
      <c r="AT13" s="107">
        <f>AM13+AP13</f>
        <v>22141105.038027599</v>
      </c>
      <c r="AU13" s="105"/>
      <c r="AV13" s="105"/>
      <c r="AW13" s="106"/>
      <c r="AX13" s="109"/>
      <c r="AY13" s="117">
        <f>W13-AT13-0.01</f>
        <v>10975564.7054724</v>
      </c>
    </row>
    <row r="14" spans="1:53" ht="16.5" customHeight="1">
      <c r="A14" s="11"/>
      <c r="B14" s="382" t="s">
        <v>805</v>
      </c>
      <c r="C14" s="382"/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12" t="s">
        <v>1139</v>
      </c>
      <c r="U14" s="13">
        <v>1</v>
      </c>
      <c r="V14" s="14">
        <v>74814.66</v>
      </c>
      <c r="W14" s="378">
        <f>U14*V14</f>
        <v>74814.66</v>
      </c>
      <c r="X14" s="378"/>
      <c r="Y14" s="378"/>
      <c r="Z14" s="378"/>
      <c r="AA14" s="370">
        <v>1</v>
      </c>
      <c r="AB14" s="371"/>
      <c r="AC14" s="371"/>
      <c r="AD14" s="372"/>
      <c r="AE14" s="373"/>
      <c r="AF14" s="374"/>
      <c r="AG14" s="374"/>
      <c r="AH14" s="375"/>
      <c r="AI14" s="370"/>
      <c r="AJ14" s="371"/>
      <c r="AK14" s="371"/>
      <c r="AL14" s="372"/>
      <c r="AM14" s="399">
        <f>V14*AA14</f>
        <v>74814.66</v>
      </c>
      <c r="AN14" s="400"/>
      <c r="AO14" s="401"/>
      <c r="AP14" s="399">
        <v>0</v>
      </c>
      <c r="AQ14" s="400"/>
      <c r="AR14" s="400"/>
      <c r="AS14" s="401"/>
      <c r="AT14" s="399">
        <f t="shared" ref="AT14:AT29" si="0">AM14+AP14</f>
        <v>74814.66</v>
      </c>
      <c r="AU14" s="400"/>
      <c r="AV14" s="400"/>
      <c r="AW14" s="401"/>
      <c r="AX14" s="14"/>
      <c r="AY14" s="93">
        <f>W14-AT14</f>
        <v>0</v>
      </c>
    </row>
    <row r="15" spans="1:53" ht="18" customHeight="1">
      <c r="A15" s="15"/>
      <c r="B15" s="360" t="s">
        <v>1124</v>
      </c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16"/>
      <c r="U15" s="17"/>
      <c r="V15" s="18"/>
      <c r="W15" s="356">
        <f>W16+W31+W129+W170+W226+W368+W429+W525+W543+W651</f>
        <v>20702984.709100001</v>
      </c>
      <c r="X15" s="356"/>
      <c r="Y15" s="356"/>
      <c r="Z15" s="356"/>
      <c r="AA15" s="339"/>
      <c r="AB15" s="340"/>
      <c r="AC15" s="340"/>
      <c r="AD15" s="341"/>
      <c r="AE15" s="357"/>
      <c r="AF15" s="358"/>
      <c r="AG15" s="358"/>
      <c r="AH15" s="359"/>
      <c r="AI15" s="339"/>
      <c r="AJ15" s="340"/>
      <c r="AK15" s="340"/>
      <c r="AL15" s="341"/>
      <c r="AM15" s="293">
        <f>AM16+AM31+AM129+AM170+AM226+AM368+AM429+AM525+AM543+AM651</f>
        <v>13643125.0381476</v>
      </c>
      <c r="AN15" s="294"/>
      <c r="AO15" s="295"/>
      <c r="AP15" s="293">
        <f>AP16+AP31+AP129+AP170+AP226+AP368+AP429+AP525+AP543+AP651+AP660</f>
        <v>75938.049899999998</v>
      </c>
      <c r="AQ15" s="294"/>
      <c r="AR15" s="294"/>
      <c r="AS15" s="295"/>
      <c r="AT15" s="293">
        <f t="shared" si="0"/>
        <v>13719063.088047601</v>
      </c>
      <c r="AU15" s="294"/>
      <c r="AV15" s="294"/>
      <c r="AW15" s="295"/>
      <c r="AX15" s="18"/>
      <c r="AY15" s="94">
        <f>W15-AT15</f>
        <v>6983921.6210523993</v>
      </c>
    </row>
    <row r="16" spans="1:53" ht="15.75">
      <c r="A16" s="19">
        <v>1</v>
      </c>
      <c r="B16" s="245" t="s">
        <v>1138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0"/>
      <c r="U16" s="21"/>
      <c r="V16" s="22"/>
      <c r="W16" s="355">
        <f>W17+W21</f>
        <v>537907.30000000005</v>
      </c>
      <c r="X16" s="355"/>
      <c r="Y16" s="355"/>
      <c r="Z16" s="355"/>
      <c r="AA16" s="333"/>
      <c r="AB16" s="334"/>
      <c r="AC16" s="334"/>
      <c r="AD16" s="335"/>
      <c r="AE16" s="336"/>
      <c r="AF16" s="337"/>
      <c r="AG16" s="337"/>
      <c r="AH16" s="338"/>
      <c r="AI16" s="333"/>
      <c r="AJ16" s="334"/>
      <c r="AK16" s="334"/>
      <c r="AL16" s="335"/>
      <c r="AM16" s="342">
        <f>AM17+AM21</f>
        <v>370171.40149999992</v>
      </c>
      <c r="AN16" s="343"/>
      <c r="AO16" s="344"/>
      <c r="AP16" s="268">
        <v>0</v>
      </c>
      <c r="AQ16" s="269"/>
      <c r="AR16" s="269"/>
      <c r="AS16" s="270"/>
      <c r="AT16" s="268">
        <f t="shared" si="0"/>
        <v>370171.40149999992</v>
      </c>
      <c r="AU16" s="269"/>
      <c r="AV16" s="269"/>
      <c r="AW16" s="270"/>
      <c r="AX16" s="22"/>
      <c r="AY16" s="95">
        <f t="shared" ref="AY16:AY22" si="1">W16-AT16</f>
        <v>167735.89850000013</v>
      </c>
    </row>
    <row r="17" spans="1:51" ht="15.75">
      <c r="A17" s="24" t="s">
        <v>1064</v>
      </c>
      <c r="B17" s="241" t="s">
        <v>1125</v>
      </c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5"/>
      <c r="U17" s="26"/>
      <c r="V17" s="27"/>
      <c r="W17" s="229">
        <f>SUM(W18:Z20)</f>
        <v>269224.53000000003</v>
      </c>
      <c r="X17" s="229"/>
      <c r="Y17" s="229"/>
      <c r="Z17" s="229"/>
      <c r="AA17" s="255"/>
      <c r="AB17" s="256"/>
      <c r="AC17" s="256"/>
      <c r="AD17" s="257"/>
      <c r="AE17" s="278"/>
      <c r="AF17" s="279"/>
      <c r="AG17" s="279"/>
      <c r="AH17" s="280"/>
      <c r="AI17" s="330"/>
      <c r="AJ17" s="331"/>
      <c r="AK17" s="331"/>
      <c r="AL17" s="332"/>
      <c r="AM17" s="238">
        <f>SUM(AM18:AO20)</f>
        <v>154234.74</v>
      </c>
      <c r="AN17" s="239"/>
      <c r="AO17" s="240"/>
      <c r="AP17" s="238">
        <f>SUM(AP18:AS20)</f>
        <v>0</v>
      </c>
      <c r="AQ17" s="239"/>
      <c r="AR17" s="239"/>
      <c r="AS17" s="240"/>
      <c r="AT17" s="238">
        <f t="shared" si="0"/>
        <v>154234.74</v>
      </c>
      <c r="AU17" s="239"/>
      <c r="AV17" s="239"/>
      <c r="AW17" s="240"/>
      <c r="AX17" s="27"/>
      <c r="AY17" s="96">
        <f t="shared" si="1"/>
        <v>114989.79000000004</v>
      </c>
    </row>
    <row r="18" spans="1:51">
      <c r="A18" s="28" t="s">
        <v>1065</v>
      </c>
      <c r="B18" s="221" t="s">
        <v>1126</v>
      </c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30" t="s">
        <v>1139</v>
      </c>
      <c r="U18" s="31">
        <v>1</v>
      </c>
      <c r="V18" s="32">
        <v>206040</v>
      </c>
      <c r="W18" s="231">
        <f>U18*V18</f>
        <v>206040</v>
      </c>
      <c r="X18" s="231"/>
      <c r="Y18" s="231"/>
      <c r="Z18" s="231"/>
      <c r="AA18" s="233">
        <v>0.7</v>
      </c>
      <c r="AB18" s="234"/>
      <c r="AC18" s="234"/>
      <c r="AD18" s="235"/>
      <c r="AE18" s="242"/>
      <c r="AF18" s="243"/>
      <c r="AG18" s="243"/>
      <c r="AH18" s="244"/>
      <c r="AI18" s="233">
        <f>AA18+AE18</f>
        <v>0.7</v>
      </c>
      <c r="AJ18" s="234"/>
      <c r="AK18" s="234"/>
      <c r="AL18" s="235"/>
      <c r="AM18" s="223">
        <f>V18*AA18</f>
        <v>144228</v>
      </c>
      <c r="AN18" s="224"/>
      <c r="AO18" s="225"/>
      <c r="AP18" s="223">
        <f>V18*AE18</f>
        <v>0</v>
      </c>
      <c r="AQ18" s="224"/>
      <c r="AR18" s="224"/>
      <c r="AS18" s="225"/>
      <c r="AT18" s="223">
        <f t="shared" si="0"/>
        <v>144228</v>
      </c>
      <c r="AU18" s="224"/>
      <c r="AV18" s="224"/>
      <c r="AW18" s="225"/>
      <c r="AX18" s="32">
        <f>U18-AI18</f>
        <v>0.30000000000000004</v>
      </c>
      <c r="AY18" s="97">
        <f t="shared" si="1"/>
        <v>61812</v>
      </c>
    </row>
    <row r="19" spans="1:51">
      <c r="A19" s="28" t="s">
        <v>1066</v>
      </c>
      <c r="B19" s="221" t="s">
        <v>1127</v>
      </c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30" t="s">
        <v>1139</v>
      </c>
      <c r="U19" s="31">
        <v>1</v>
      </c>
      <c r="V19" s="32">
        <v>51510</v>
      </c>
      <c r="W19" s="231">
        <f>U19*V19</f>
        <v>51510</v>
      </c>
      <c r="X19" s="231"/>
      <c r="Y19" s="231"/>
      <c r="Z19" s="231"/>
      <c r="AA19" s="233">
        <v>0</v>
      </c>
      <c r="AB19" s="234"/>
      <c r="AC19" s="234"/>
      <c r="AD19" s="235"/>
      <c r="AE19" s="242"/>
      <c r="AF19" s="243"/>
      <c r="AG19" s="243"/>
      <c r="AH19" s="244"/>
      <c r="AI19" s="233">
        <f>AA19+AE19</f>
        <v>0</v>
      </c>
      <c r="AJ19" s="234"/>
      <c r="AK19" s="234"/>
      <c r="AL19" s="235"/>
      <c r="AM19" s="223">
        <f>V19*AA19</f>
        <v>0</v>
      </c>
      <c r="AN19" s="224"/>
      <c r="AO19" s="225"/>
      <c r="AP19" s="223">
        <f>V19*AE19</f>
        <v>0</v>
      </c>
      <c r="AQ19" s="224"/>
      <c r="AR19" s="224"/>
      <c r="AS19" s="225"/>
      <c r="AT19" s="223">
        <f t="shared" si="0"/>
        <v>0</v>
      </c>
      <c r="AU19" s="224"/>
      <c r="AV19" s="224"/>
      <c r="AW19" s="225"/>
      <c r="AX19" s="32">
        <f>U19-AI19</f>
        <v>1</v>
      </c>
      <c r="AY19" s="98">
        <f t="shared" si="1"/>
        <v>51510</v>
      </c>
    </row>
    <row r="20" spans="1:51">
      <c r="A20" s="28" t="s">
        <v>1067</v>
      </c>
      <c r="B20" s="221" t="s">
        <v>1128</v>
      </c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30" t="s">
        <v>1060</v>
      </c>
      <c r="U20" s="31">
        <v>63</v>
      </c>
      <c r="V20" s="32">
        <v>185.31</v>
      </c>
      <c r="W20" s="231">
        <f>U20*V20</f>
        <v>11674.53</v>
      </c>
      <c r="X20" s="231"/>
      <c r="Y20" s="231"/>
      <c r="Z20" s="231"/>
      <c r="AA20" s="233">
        <v>54</v>
      </c>
      <c r="AB20" s="234"/>
      <c r="AC20" s="234"/>
      <c r="AD20" s="235"/>
      <c r="AE20" s="242"/>
      <c r="AF20" s="243"/>
      <c r="AG20" s="243"/>
      <c r="AH20" s="244"/>
      <c r="AI20" s="233">
        <f>AA20+AE20</f>
        <v>54</v>
      </c>
      <c r="AJ20" s="234"/>
      <c r="AK20" s="234"/>
      <c r="AL20" s="235"/>
      <c r="AM20" s="223">
        <f>V20*AA20</f>
        <v>10006.74</v>
      </c>
      <c r="AN20" s="224"/>
      <c r="AO20" s="225"/>
      <c r="AP20" s="223">
        <f>V20*AE20</f>
        <v>0</v>
      </c>
      <c r="AQ20" s="224"/>
      <c r="AR20" s="224"/>
      <c r="AS20" s="225"/>
      <c r="AT20" s="223">
        <f t="shared" si="0"/>
        <v>10006.74</v>
      </c>
      <c r="AU20" s="224"/>
      <c r="AV20" s="224"/>
      <c r="AW20" s="225"/>
      <c r="AX20" s="32">
        <f>U20-AI20</f>
        <v>9</v>
      </c>
      <c r="AY20" s="98">
        <f t="shared" si="1"/>
        <v>1667.7900000000009</v>
      </c>
    </row>
    <row r="21" spans="1:51" ht="15.75">
      <c r="A21" s="24" t="s">
        <v>1068</v>
      </c>
      <c r="B21" s="241" t="s">
        <v>1129</v>
      </c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5"/>
      <c r="U21" s="26"/>
      <c r="V21" s="27"/>
      <c r="W21" s="229">
        <f>W22+W26+W28</f>
        <v>268682.77</v>
      </c>
      <c r="X21" s="229"/>
      <c r="Y21" s="229"/>
      <c r="Z21" s="229"/>
      <c r="AA21" s="330"/>
      <c r="AB21" s="331"/>
      <c r="AC21" s="331"/>
      <c r="AD21" s="332"/>
      <c r="AE21" s="278"/>
      <c r="AF21" s="279"/>
      <c r="AG21" s="279"/>
      <c r="AH21" s="280"/>
      <c r="AI21" s="330"/>
      <c r="AJ21" s="331"/>
      <c r="AK21" s="331"/>
      <c r="AL21" s="332"/>
      <c r="AM21" s="238">
        <f>AM22+AM26+AM28</f>
        <v>215936.66149999996</v>
      </c>
      <c r="AN21" s="239"/>
      <c r="AO21" s="240"/>
      <c r="AP21" s="238">
        <f>AP22+AP26+AP28</f>
        <v>0</v>
      </c>
      <c r="AQ21" s="239"/>
      <c r="AR21" s="239"/>
      <c r="AS21" s="240"/>
      <c r="AT21" s="238">
        <f t="shared" si="0"/>
        <v>215936.66149999996</v>
      </c>
      <c r="AU21" s="239"/>
      <c r="AV21" s="239"/>
      <c r="AW21" s="240"/>
      <c r="AX21" s="27"/>
      <c r="AY21" s="96">
        <f t="shared" si="1"/>
        <v>52746.10850000006</v>
      </c>
    </row>
    <row r="22" spans="1:51" ht="15.75">
      <c r="A22" s="43" t="s">
        <v>1069</v>
      </c>
      <c r="B22" s="222" t="s">
        <v>1130</v>
      </c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30"/>
      <c r="U22" s="31"/>
      <c r="V22" s="32"/>
      <c r="W22" s="282">
        <f>SUM(W23:Z25)</f>
        <v>47082.780000000006</v>
      </c>
      <c r="X22" s="282"/>
      <c r="Y22" s="282"/>
      <c r="Z22" s="282"/>
      <c r="AA22" s="233"/>
      <c r="AB22" s="234"/>
      <c r="AC22" s="234"/>
      <c r="AD22" s="235"/>
      <c r="AE22" s="242"/>
      <c r="AF22" s="243"/>
      <c r="AG22" s="243"/>
      <c r="AH22" s="244"/>
      <c r="AI22" s="233"/>
      <c r="AJ22" s="234"/>
      <c r="AK22" s="234"/>
      <c r="AL22" s="235"/>
      <c r="AM22" s="272">
        <f>SUM(AM23:AO25)</f>
        <v>4232.7539999999999</v>
      </c>
      <c r="AN22" s="273"/>
      <c r="AO22" s="274"/>
      <c r="AP22" s="272">
        <f>SUM(AP23:AS25)</f>
        <v>0</v>
      </c>
      <c r="AQ22" s="273"/>
      <c r="AR22" s="273"/>
      <c r="AS22" s="274"/>
      <c r="AT22" s="272">
        <f t="shared" si="0"/>
        <v>4232.7539999999999</v>
      </c>
      <c r="AU22" s="273"/>
      <c r="AV22" s="273"/>
      <c r="AW22" s="274"/>
      <c r="AX22" s="32"/>
      <c r="AY22" s="97">
        <f t="shared" si="1"/>
        <v>42850.026000000005</v>
      </c>
    </row>
    <row r="23" spans="1:51">
      <c r="A23" s="28" t="s">
        <v>1070</v>
      </c>
      <c r="B23" s="221" t="s">
        <v>1131</v>
      </c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30" t="s">
        <v>1059</v>
      </c>
      <c r="U23" s="31">
        <v>0</v>
      </c>
      <c r="V23" s="32">
        <v>1.55</v>
      </c>
      <c r="W23" s="231">
        <f>U23*V23</f>
        <v>0</v>
      </c>
      <c r="X23" s="231"/>
      <c r="Y23" s="231"/>
      <c r="Z23" s="231"/>
      <c r="AA23" s="233">
        <v>0</v>
      </c>
      <c r="AB23" s="234"/>
      <c r="AC23" s="234"/>
      <c r="AD23" s="235"/>
      <c r="AE23" s="242"/>
      <c r="AF23" s="243"/>
      <c r="AG23" s="243"/>
      <c r="AH23" s="244"/>
      <c r="AI23" s="233">
        <f t="shared" ref="AI23:AI29" si="2">AA23+AE23</f>
        <v>0</v>
      </c>
      <c r="AJ23" s="234"/>
      <c r="AK23" s="234"/>
      <c r="AL23" s="235"/>
      <c r="AM23" s="223">
        <f>V23*AA23</f>
        <v>0</v>
      </c>
      <c r="AN23" s="224"/>
      <c r="AO23" s="225"/>
      <c r="AP23" s="223">
        <f>V23*AE23</f>
        <v>0</v>
      </c>
      <c r="AQ23" s="224"/>
      <c r="AR23" s="224"/>
      <c r="AS23" s="225"/>
      <c r="AT23" s="223">
        <f t="shared" si="0"/>
        <v>0</v>
      </c>
      <c r="AU23" s="224"/>
      <c r="AV23" s="224"/>
      <c r="AW23" s="225"/>
      <c r="AX23" s="32">
        <f>U23-AI23</f>
        <v>0</v>
      </c>
      <c r="AY23" s="97">
        <f t="shared" ref="AY23:AY29" si="3">W23-AT23</f>
        <v>0</v>
      </c>
    </row>
    <row r="24" spans="1:51">
      <c r="A24" s="30" t="s">
        <v>1071</v>
      </c>
      <c r="B24" s="221" t="s">
        <v>1132</v>
      </c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30" t="s">
        <v>1059</v>
      </c>
      <c r="U24" s="31">
        <v>7494</v>
      </c>
      <c r="V24" s="32">
        <v>4.4000000000000004</v>
      </c>
      <c r="W24" s="231">
        <f>U24*V24</f>
        <v>32973.600000000006</v>
      </c>
      <c r="X24" s="231"/>
      <c r="Y24" s="231"/>
      <c r="Z24" s="231"/>
      <c r="AA24" s="233">
        <v>0</v>
      </c>
      <c r="AB24" s="234"/>
      <c r="AC24" s="234"/>
      <c r="AD24" s="235"/>
      <c r="AE24" s="242"/>
      <c r="AF24" s="243"/>
      <c r="AG24" s="243"/>
      <c r="AH24" s="244"/>
      <c r="AI24" s="233">
        <f t="shared" si="2"/>
        <v>0</v>
      </c>
      <c r="AJ24" s="234"/>
      <c r="AK24" s="234"/>
      <c r="AL24" s="235"/>
      <c r="AM24" s="223">
        <f>V24*AA24</f>
        <v>0</v>
      </c>
      <c r="AN24" s="224"/>
      <c r="AO24" s="225"/>
      <c r="AP24" s="223">
        <f>V24*AE24</f>
        <v>0</v>
      </c>
      <c r="AQ24" s="224"/>
      <c r="AR24" s="224"/>
      <c r="AS24" s="225"/>
      <c r="AT24" s="223">
        <f t="shared" si="0"/>
        <v>0</v>
      </c>
      <c r="AU24" s="224"/>
      <c r="AV24" s="224"/>
      <c r="AW24" s="225"/>
      <c r="AX24" s="32">
        <f>U24-AI24</f>
        <v>7494</v>
      </c>
      <c r="AY24" s="97">
        <f t="shared" si="3"/>
        <v>32973.600000000006</v>
      </c>
    </row>
    <row r="25" spans="1:51">
      <c r="A25" s="30" t="s">
        <v>1072</v>
      </c>
      <c r="B25" s="221" t="s">
        <v>1133</v>
      </c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30" t="s">
        <v>1140</v>
      </c>
      <c r="U25" s="31">
        <v>2</v>
      </c>
      <c r="V25" s="32">
        <v>7054.59</v>
      </c>
      <c r="W25" s="231">
        <f>U25*V25</f>
        <v>14109.18</v>
      </c>
      <c r="X25" s="231"/>
      <c r="Y25" s="231"/>
      <c r="Z25" s="231"/>
      <c r="AA25" s="233">
        <v>0.6</v>
      </c>
      <c r="AB25" s="234"/>
      <c r="AC25" s="234"/>
      <c r="AD25" s="235"/>
      <c r="AE25" s="242"/>
      <c r="AF25" s="243"/>
      <c r="AG25" s="243"/>
      <c r="AH25" s="244"/>
      <c r="AI25" s="233">
        <f t="shared" si="2"/>
        <v>0.6</v>
      </c>
      <c r="AJ25" s="234"/>
      <c r="AK25" s="234"/>
      <c r="AL25" s="235"/>
      <c r="AM25" s="223">
        <f>V25*AA25</f>
        <v>4232.7539999999999</v>
      </c>
      <c r="AN25" s="224"/>
      <c r="AO25" s="225"/>
      <c r="AP25" s="223">
        <f>V25*AE25</f>
        <v>0</v>
      </c>
      <c r="AQ25" s="224"/>
      <c r="AR25" s="224"/>
      <c r="AS25" s="225"/>
      <c r="AT25" s="223">
        <f t="shared" si="0"/>
        <v>4232.7539999999999</v>
      </c>
      <c r="AU25" s="224"/>
      <c r="AV25" s="224"/>
      <c r="AW25" s="225"/>
      <c r="AX25" s="32">
        <f>U25-AI25</f>
        <v>1.4</v>
      </c>
      <c r="AY25" s="97">
        <f t="shared" si="3"/>
        <v>9876.4259999999995</v>
      </c>
    </row>
    <row r="26" spans="1:51" ht="15.75">
      <c r="A26" s="44" t="s">
        <v>1069</v>
      </c>
      <c r="B26" s="222" t="s">
        <v>1134</v>
      </c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30"/>
      <c r="U26" s="31"/>
      <c r="V26" s="32"/>
      <c r="W26" s="282">
        <f>SUM(W27)</f>
        <v>150806.03999999998</v>
      </c>
      <c r="X26" s="282"/>
      <c r="Y26" s="282"/>
      <c r="Z26" s="282"/>
      <c r="AA26" s="233"/>
      <c r="AB26" s="234"/>
      <c r="AC26" s="234"/>
      <c r="AD26" s="235"/>
      <c r="AE26" s="242"/>
      <c r="AF26" s="243"/>
      <c r="AG26" s="243"/>
      <c r="AH26" s="244"/>
      <c r="AI26" s="233"/>
      <c r="AJ26" s="234"/>
      <c r="AK26" s="234"/>
      <c r="AL26" s="235"/>
      <c r="AM26" s="272">
        <f>SUM(AM27)</f>
        <v>150806.03999999998</v>
      </c>
      <c r="AN26" s="273"/>
      <c r="AO26" s="274"/>
      <c r="AP26" s="272">
        <f>SUM(AP27)</f>
        <v>0</v>
      </c>
      <c r="AQ26" s="273"/>
      <c r="AR26" s="273"/>
      <c r="AS26" s="274"/>
      <c r="AT26" s="272">
        <f t="shared" si="0"/>
        <v>150806.03999999998</v>
      </c>
      <c r="AU26" s="273"/>
      <c r="AV26" s="273"/>
      <c r="AW26" s="274"/>
      <c r="AX26" s="32">
        <f t="shared" ref="AX26:AX78" si="4">U26-AI26</f>
        <v>0</v>
      </c>
      <c r="AY26" s="97">
        <f t="shared" si="3"/>
        <v>0</v>
      </c>
    </row>
    <row r="27" spans="1:51">
      <c r="A27" s="30" t="s">
        <v>1070</v>
      </c>
      <c r="B27" s="221" t="s">
        <v>1135</v>
      </c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30" t="s">
        <v>1059</v>
      </c>
      <c r="U27" s="31">
        <v>13709.64</v>
      </c>
      <c r="V27" s="32">
        <v>11</v>
      </c>
      <c r="W27" s="231">
        <f>U27*V27</f>
        <v>150806.03999999998</v>
      </c>
      <c r="X27" s="231"/>
      <c r="Y27" s="231"/>
      <c r="Z27" s="231"/>
      <c r="AA27" s="233">
        <v>13709.64</v>
      </c>
      <c r="AB27" s="234"/>
      <c r="AC27" s="234"/>
      <c r="AD27" s="235"/>
      <c r="AE27" s="242"/>
      <c r="AF27" s="243"/>
      <c r="AG27" s="243"/>
      <c r="AH27" s="244"/>
      <c r="AI27" s="233">
        <f t="shared" si="2"/>
        <v>13709.64</v>
      </c>
      <c r="AJ27" s="234"/>
      <c r="AK27" s="234"/>
      <c r="AL27" s="235"/>
      <c r="AM27" s="223">
        <f>V27*AA27</f>
        <v>150806.03999999998</v>
      </c>
      <c r="AN27" s="224"/>
      <c r="AO27" s="225"/>
      <c r="AP27" s="223">
        <f>V27*AE27</f>
        <v>0</v>
      </c>
      <c r="AQ27" s="224"/>
      <c r="AR27" s="224"/>
      <c r="AS27" s="225"/>
      <c r="AT27" s="223">
        <f t="shared" si="0"/>
        <v>150806.03999999998</v>
      </c>
      <c r="AU27" s="224"/>
      <c r="AV27" s="224"/>
      <c r="AW27" s="225"/>
      <c r="AX27" s="32">
        <f>U27-AI27</f>
        <v>0</v>
      </c>
      <c r="AY27" s="97">
        <f t="shared" si="3"/>
        <v>0</v>
      </c>
    </row>
    <row r="28" spans="1:51" ht="15.75">
      <c r="A28" s="44" t="s">
        <v>1073</v>
      </c>
      <c r="B28" s="222" t="s">
        <v>1136</v>
      </c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30"/>
      <c r="U28" s="31"/>
      <c r="V28" s="32"/>
      <c r="W28" s="282">
        <f>SUM(W29)</f>
        <v>70793.950000000012</v>
      </c>
      <c r="X28" s="282"/>
      <c r="Y28" s="282"/>
      <c r="Z28" s="282"/>
      <c r="AA28" s="233"/>
      <c r="AB28" s="234"/>
      <c r="AC28" s="234"/>
      <c r="AD28" s="235"/>
      <c r="AE28" s="242"/>
      <c r="AF28" s="243"/>
      <c r="AG28" s="243"/>
      <c r="AH28" s="244"/>
      <c r="AI28" s="233"/>
      <c r="AJ28" s="234"/>
      <c r="AK28" s="234"/>
      <c r="AL28" s="235"/>
      <c r="AM28" s="272">
        <f>SUM(AM29)</f>
        <v>60897.8675</v>
      </c>
      <c r="AN28" s="273"/>
      <c r="AO28" s="274"/>
      <c r="AP28" s="272">
        <f>SUM(AP29)</f>
        <v>0</v>
      </c>
      <c r="AQ28" s="273"/>
      <c r="AR28" s="273"/>
      <c r="AS28" s="274"/>
      <c r="AT28" s="272">
        <f t="shared" si="0"/>
        <v>60897.8675</v>
      </c>
      <c r="AU28" s="273"/>
      <c r="AV28" s="273"/>
      <c r="AW28" s="274"/>
      <c r="AX28" s="32">
        <f t="shared" si="4"/>
        <v>0</v>
      </c>
      <c r="AY28" s="97">
        <f t="shared" si="3"/>
        <v>9896.0825000000114</v>
      </c>
    </row>
    <row r="29" spans="1:51">
      <c r="A29" s="30" t="s">
        <v>1074</v>
      </c>
      <c r="B29" s="221" t="s">
        <v>1123</v>
      </c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30" t="s">
        <v>1059</v>
      </c>
      <c r="U29" s="31">
        <v>16657.400000000001</v>
      </c>
      <c r="V29" s="32">
        <v>4.25</v>
      </c>
      <c r="W29" s="231">
        <f>U29*V29</f>
        <v>70793.950000000012</v>
      </c>
      <c r="X29" s="231"/>
      <c r="Y29" s="231"/>
      <c r="Z29" s="231"/>
      <c r="AA29" s="233">
        <v>14328.91</v>
      </c>
      <c r="AB29" s="234"/>
      <c r="AC29" s="234"/>
      <c r="AD29" s="235"/>
      <c r="AE29" s="242"/>
      <c r="AF29" s="243"/>
      <c r="AG29" s="243"/>
      <c r="AH29" s="244"/>
      <c r="AI29" s="233">
        <f t="shared" si="2"/>
        <v>14328.91</v>
      </c>
      <c r="AJ29" s="234"/>
      <c r="AK29" s="234"/>
      <c r="AL29" s="235"/>
      <c r="AM29" s="223">
        <f>V29*AA29</f>
        <v>60897.8675</v>
      </c>
      <c r="AN29" s="224"/>
      <c r="AO29" s="225"/>
      <c r="AP29" s="223">
        <f>V29*AE29</f>
        <v>0</v>
      </c>
      <c r="AQ29" s="224"/>
      <c r="AR29" s="224"/>
      <c r="AS29" s="225"/>
      <c r="AT29" s="223">
        <f t="shared" si="0"/>
        <v>60897.8675</v>
      </c>
      <c r="AU29" s="224"/>
      <c r="AV29" s="224"/>
      <c r="AW29" s="225"/>
      <c r="AX29" s="32">
        <f>U29-AI29</f>
        <v>2328.4900000000016</v>
      </c>
      <c r="AY29" s="97">
        <f t="shared" si="3"/>
        <v>9896.0825000000114</v>
      </c>
    </row>
    <row r="30" spans="1:51">
      <c r="A30" s="30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30"/>
      <c r="U30" s="31"/>
      <c r="V30" s="32"/>
      <c r="W30" s="231"/>
      <c r="X30" s="231"/>
      <c r="Y30" s="231"/>
      <c r="Z30" s="231"/>
      <c r="AA30" s="233"/>
      <c r="AB30" s="234"/>
      <c r="AC30" s="234"/>
      <c r="AD30" s="235"/>
      <c r="AE30" s="242"/>
      <c r="AF30" s="243"/>
      <c r="AG30" s="243"/>
      <c r="AH30" s="244"/>
      <c r="AI30" s="233"/>
      <c r="AJ30" s="234"/>
      <c r="AK30" s="234"/>
      <c r="AL30" s="235"/>
      <c r="AM30" s="223"/>
      <c r="AN30" s="224"/>
      <c r="AO30" s="225"/>
      <c r="AP30" s="223"/>
      <c r="AQ30" s="224"/>
      <c r="AR30" s="224"/>
      <c r="AS30" s="225"/>
      <c r="AT30" s="223"/>
      <c r="AU30" s="224"/>
      <c r="AV30" s="224"/>
      <c r="AW30" s="225"/>
      <c r="AX30" s="32"/>
      <c r="AY30" s="99"/>
    </row>
    <row r="31" spans="1:51" ht="15.75">
      <c r="A31" s="19">
        <v>2</v>
      </c>
      <c r="B31" s="245" t="s">
        <v>1220</v>
      </c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0"/>
      <c r="U31" s="21"/>
      <c r="V31" s="22"/>
      <c r="W31" s="355">
        <f>W32+W85</f>
        <v>3084750.8498</v>
      </c>
      <c r="X31" s="355"/>
      <c r="Y31" s="355"/>
      <c r="Z31" s="355"/>
      <c r="AA31" s="333"/>
      <c r="AB31" s="334"/>
      <c r="AC31" s="334"/>
      <c r="AD31" s="335"/>
      <c r="AE31" s="336"/>
      <c r="AF31" s="337"/>
      <c r="AG31" s="337"/>
      <c r="AH31" s="338"/>
      <c r="AI31" s="333"/>
      <c r="AJ31" s="334"/>
      <c r="AK31" s="334"/>
      <c r="AL31" s="335"/>
      <c r="AM31" s="268">
        <f>AM32+AM85</f>
        <v>2938345.5933000003</v>
      </c>
      <c r="AN31" s="269"/>
      <c r="AO31" s="270"/>
      <c r="AP31" s="268">
        <f>AP32+AP85</f>
        <v>0</v>
      </c>
      <c r="AQ31" s="269"/>
      <c r="AR31" s="269"/>
      <c r="AS31" s="270"/>
      <c r="AT31" s="268">
        <f>AM31+AP31</f>
        <v>2938345.5933000003</v>
      </c>
      <c r="AU31" s="269"/>
      <c r="AV31" s="269"/>
      <c r="AW31" s="270"/>
      <c r="AX31" s="22"/>
      <c r="AY31" s="95">
        <f t="shared" ref="AY31:AY94" si="5">W31-AT31</f>
        <v>146405.25649999967</v>
      </c>
    </row>
    <row r="32" spans="1:51" ht="15.75">
      <c r="A32" s="45" t="s">
        <v>1141</v>
      </c>
      <c r="B32" s="241" t="s">
        <v>1221</v>
      </c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5"/>
      <c r="U32" s="26"/>
      <c r="V32" s="27"/>
      <c r="W32" s="229">
        <f>SUM(W33:Z83)</f>
        <v>1440979.6111000001</v>
      </c>
      <c r="X32" s="229"/>
      <c r="Y32" s="229"/>
      <c r="Z32" s="229"/>
      <c r="AA32" s="330"/>
      <c r="AB32" s="331"/>
      <c r="AC32" s="331"/>
      <c r="AD32" s="332"/>
      <c r="AE32" s="278"/>
      <c r="AF32" s="279"/>
      <c r="AG32" s="279"/>
      <c r="AH32" s="280"/>
      <c r="AI32" s="330"/>
      <c r="AJ32" s="331"/>
      <c r="AK32" s="331"/>
      <c r="AL32" s="332"/>
      <c r="AM32" s="238">
        <f>SUM(AM33:AO83)</f>
        <v>1387569.8308000003</v>
      </c>
      <c r="AN32" s="239"/>
      <c r="AO32" s="240"/>
      <c r="AP32" s="238">
        <f>SUM(AP33:AS83)</f>
        <v>0</v>
      </c>
      <c r="AQ32" s="239"/>
      <c r="AR32" s="239"/>
      <c r="AS32" s="240"/>
      <c r="AT32" s="238">
        <f>AM32+AP32</f>
        <v>1387569.8308000003</v>
      </c>
      <c r="AU32" s="239"/>
      <c r="AV32" s="239"/>
      <c r="AW32" s="240"/>
      <c r="AX32" s="27"/>
      <c r="AY32" s="96">
        <f t="shared" si="5"/>
        <v>53409.780299999751</v>
      </c>
    </row>
    <row r="33" spans="1:51">
      <c r="A33" s="30" t="s">
        <v>1142</v>
      </c>
      <c r="B33" s="221" t="s">
        <v>1088</v>
      </c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30" t="s">
        <v>1059</v>
      </c>
      <c r="U33" s="31">
        <v>16760</v>
      </c>
      <c r="V33" s="32">
        <v>1.33</v>
      </c>
      <c r="W33" s="231">
        <f t="shared" ref="W33:W83" si="6">U33*V33</f>
        <v>22290.800000000003</v>
      </c>
      <c r="X33" s="231"/>
      <c r="Y33" s="231"/>
      <c r="Z33" s="231"/>
      <c r="AA33" s="233">
        <v>16044.05</v>
      </c>
      <c r="AB33" s="234"/>
      <c r="AC33" s="234"/>
      <c r="AD33" s="235"/>
      <c r="AE33" s="242"/>
      <c r="AF33" s="243"/>
      <c r="AG33" s="243"/>
      <c r="AH33" s="244"/>
      <c r="AI33" s="233">
        <f t="shared" ref="AI33:AI83" si="7">AA33+AE33</f>
        <v>16044.05</v>
      </c>
      <c r="AJ33" s="234"/>
      <c r="AK33" s="234"/>
      <c r="AL33" s="235"/>
      <c r="AM33" s="223">
        <f t="shared" ref="AM33:AM83" si="8">V33*AA33</f>
        <v>21338.586500000001</v>
      </c>
      <c r="AN33" s="224"/>
      <c r="AO33" s="225"/>
      <c r="AP33" s="345"/>
      <c r="AQ33" s="346"/>
      <c r="AR33" s="346"/>
      <c r="AS33" s="347"/>
      <c r="AT33" s="223">
        <f t="shared" ref="AT33:AT83" si="9">AM33+AP33</f>
        <v>21338.586500000001</v>
      </c>
      <c r="AU33" s="224"/>
      <c r="AV33" s="224"/>
      <c r="AW33" s="225"/>
      <c r="AX33" s="32">
        <f t="shared" si="4"/>
        <v>715.95000000000073</v>
      </c>
      <c r="AY33" s="97">
        <f t="shared" si="5"/>
        <v>952.21350000000166</v>
      </c>
    </row>
    <row r="34" spans="1:51">
      <c r="A34" s="30" t="s">
        <v>1143</v>
      </c>
      <c r="B34" s="221" t="s">
        <v>1223</v>
      </c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30" t="s">
        <v>31</v>
      </c>
      <c r="U34" s="31">
        <v>16.760000000000002</v>
      </c>
      <c r="V34" s="32">
        <v>522.98</v>
      </c>
      <c r="W34" s="231">
        <f t="shared" si="6"/>
        <v>8765.1448000000019</v>
      </c>
      <c r="X34" s="231"/>
      <c r="Y34" s="231"/>
      <c r="Z34" s="231"/>
      <c r="AA34" s="233">
        <v>0</v>
      </c>
      <c r="AB34" s="234"/>
      <c r="AC34" s="234"/>
      <c r="AD34" s="235"/>
      <c r="AE34" s="242"/>
      <c r="AF34" s="243"/>
      <c r="AG34" s="243"/>
      <c r="AH34" s="244"/>
      <c r="AI34" s="233">
        <f t="shared" si="7"/>
        <v>0</v>
      </c>
      <c r="AJ34" s="234"/>
      <c r="AK34" s="234"/>
      <c r="AL34" s="235"/>
      <c r="AM34" s="223">
        <f t="shared" si="8"/>
        <v>0</v>
      </c>
      <c r="AN34" s="224"/>
      <c r="AO34" s="225"/>
      <c r="AP34" s="223">
        <f t="shared" ref="AP34:AP83" si="10">V34*AE34</f>
        <v>0</v>
      </c>
      <c r="AQ34" s="224"/>
      <c r="AR34" s="224"/>
      <c r="AS34" s="225"/>
      <c r="AT34" s="223">
        <f t="shared" si="9"/>
        <v>0</v>
      </c>
      <c r="AU34" s="224"/>
      <c r="AV34" s="224"/>
      <c r="AW34" s="225"/>
      <c r="AX34" s="32">
        <f t="shared" si="4"/>
        <v>16.760000000000002</v>
      </c>
      <c r="AY34" s="97">
        <f t="shared" si="5"/>
        <v>8765.1448000000019</v>
      </c>
    </row>
    <row r="35" spans="1:51">
      <c r="A35" s="30" t="s">
        <v>1144</v>
      </c>
      <c r="B35" s="221" t="s">
        <v>1224</v>
      </c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30" t="s">
        <v>32</v>
      </c>
      <c r="U35" s="31">
        <v>1281</v>
      </c>
      <c r="V35" s="32">
        <v>0.81</v>
      </c>
      <c r="W35" s="231">
        <f t="shared" si="6"/>
        <v>1037.6100000000001</v>
      </c>
      <c r="X35" s="231"/>
      <c r="Y35" s="231"/>
      <c r="Z35" s="231"/>
      <c r="AA35" s="233">
        <v>1281</v>
      </c>
      <c r="AB35" s="234"/>
      <c r="AC35" s="234"/>
      <c r="AD35" s="235"/>
      <c r="AE35" s="242"/>
      <c r="AF35" s="243"/>
      <c r="AG35" s="243"/>
      <c r="AH35" s="244"/>
      <c r="AI35" s="233">
        <f t="shared" si="7"/>
        <v>1281</v>
      </c>
      <c r="AJ35" s="234"/>
      <c r="AK35" s="234"/>
      <c r="AL35" s="235"/>
      <c r="AM35" s="223">
        <f t="shared" si="8"/>
        <v>1037.6100000000001</v>
      </c>
      <c r="AN35" s="224"/>
      <c r="AO35" s="225"/>
      <c r="AP35" s="223">
        <f t="shared" si="10"/>
        <v>0</v>
      </c>
      <c r="AQ35" s="224"/>
      <c r="AR35" s="224"/>
      <c r="AS35" s="225"/>
      <c r="AT35" s="223">
        <f t="shared" si="9"/>
        <v>1037.6100000000001</v>
      </c>
      <c r="AU35" s="224"/>
      <c r="AV35" s="224"/>
      <c r="AW35" s="225"/>
      <c r="AX35" s="32">
        <f t="shared" si="4"/>
        <v>0</v>
      </c>
      <c r="AY35" s="97">
        <f t="shared" si="5"/>
        <v>0</v>
      </c>
    </row>
    <row r="36" spans="1:51">
      <c r="A36" s="30" t="s">
        <v>1145</v>
      </c>
      <c r="B36" s="221" t="s">
        <v>1089</v>
      </c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30" t="s">
        <v>32</v>
      </c>
      <c r="U36" s="31">
        <v>1221</v>
      </c>
      <c r="V36" s="32">
        <v>1.37</v>
      </c>
      <c r="W36" s="231">
        <f t="shared" si="6"/>
        <v>1672.7700000000002</v>
      </c>
      <c r="X36" s="231"/>
      <c r="Y36" s="231"/>
      <c r="Z36" s="231"/>
      <c r="AA36" s="233">
        <v>1221</v>
      </c>
      <c r="AB36" s="234"/>
      <c r="AC36" s="234"/>
      <c r="AD36" s="235"/>
      <c r="AE36" s="242"/>
      <c r="AF36" s="243"/>
      <c r="AG36" s="243"/>
      <c r="AH36" s="244"/>
      <c r="AI36" s="233">
        <f t="shared" si="7"/>
        <v>1221</v>
      </c>
      <c r="AJ36" s="234"/>
      <c r="AK36" s="234"/>
      <c r="AL36" s="235"/>
      <c r="AM36" s="223">
        <f t="shared" si="8"/>
        <v>1672.7700000000002</v>
      </c>
      <c r="AN36" s="224"/>
      <c r="AO36" s="225"/>
      <c r="AP36" s="223">
        <f t="shared" si="10"/>
        <v>0</v>
      </c>
      <c r="AQ36" s="224"/>
      <c r="AR36" s="224"/>
      <c r="AS36" s="225"/>
      <c r="AT36" s="223">
        <f t="shared" si="9"/>
        <v>1672.7700000000002</v>
      </c>
      <c r="AU36" s="224"/>
      <c r="AV36" s="224"/>
      <c r="AW36" s="225"/>
      <c r="AX36" s="32">
        <f t="shared" si="4"/>
        <v>0</v>
      </c>
      <c r="AY36" s="97">
        <f t="shared" si="5"/>
        <v>0</v>
      </c>
    </row>
    <row r="37" spans="1:51">
      <c r="A37" s="30" t="s">
        <v>1146</v>
      </c>
      <c r="B37" s="221" t="s">
        <v>1225</v>
      </c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30" t="s">
        <v>1060</v>
      </c>
      <c r="U37" s="31">
        <v>102</v>
      </c>
      <c r="V37" s="32">
        <v>32.72</v>
      </c>
      <c r="W37" s="231">
        <f t="shared" si="6"/>
        <v>3337.44</v>
      </c>
      <c r="X37" s="231"/>
      <c r="Y37" s="231"/>
      <c r="Z37" s="231"/>
      <c r="AA37" s="233">
        <v>102</v>
      </c>
      <c r="AB37" s="234"/>
      <c r="AC37" s="234"/>
      <c r="AD37" s="235"/>
      <c r="AE37" s="242"/>
      <c r="AF37" s="243"/>
      <c r="AG37" s="243"/>
      <c r="AH37" s="244"/>
      <c r="AI37" s="233">
        <f t="shared" si="7"/>
        <v>102</v>
      </c>
      <c r="AJ37" s="234"/>
      <c r="AK37" s="234"/>
      <c r="AL37" s="235"/>
      <c r="AM37" s="223">
        <f t="shared" si="8"/>
        <v>3337.44</v>
      </c>
      <c r="AN37" s="224"/>
      <c r="AO37" s="225"/>
      <c r="AP37" s="223">
        <f t="shared" si="10"/>
        <v>0</v>
      </c>
      <c r="AQ37" s="224"/>
      <c r="AR37" s="224"/>
      <c r="AS37" s="225"/>
      <c r="AT37" s="223">
        <f t="shared" si="9"/>
        <v>3337.44</v>
      </c>
      <c r="AU37" s="224"/>
      <c r="AV37" s="224"/>
      <c r="AW37" s="225"/>
      <c r="AX37" s="32">
        <f t="shared" si="4"/>
        <v>0</v>
      </c>
      <c r="AY37" s="97">
        <f t="shared" si="5"/>
        <v>0</v>
      </c>
    </row>
    <row r="38" spans="1:51">
      <c r="A38" s="30" t="s">
        <v>1147</v>
      </c>
      <c r="B38" s="221" t="s">
        <v>1090</v>
      </c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30" t="s">
        <v>1060</v>
      </c>
      <c r="U38" s="31">
        <v>100</v>
      </c>
      <c r="V38" s="32">
        <v>25.32</v>
      </c>
      <c r="W38" s="231">
        <f t="shared" si="6"/>
        <v>2532</v>
      </c>
      <c r="X38" s="231"/>
      <c r="Y38" s="231"/>
      <c r="Z38" s="231"/>
      <c r="AA38" s="233">
        <v>100</v>
      </c>
      <c r="AB38" s="234"/>
      <c r="AC38" s="234"/>
      <c r="AD38" s="235"/>
      <c r="AE38" s="242"/>
      <c r="AF38" s="243"/>
      <c r="AG38" s="243"/>
      <c r="AH38" s="244"/>
      <c r="AI38" s="233">
        <f t="shared" si="7"/>
        <v>100</v>
      </c>
      <c r="AJ38" s="234"/>
      <c r="AK38" s="234"/>
      <c r="AL38" s="235"/>
      <c r="AM38" s="223">
        <f t="shared" si="8"/>
        <v>2532</v>
      </c>
      <c r="AN38" s="224"/>
      <c r="AO38" s="225"/>
      <c r="AP38" s="223">
        <f t="shared" si="10"/>
        <v>0</v>
      </c>
      <c r="AQ38" s="224"/>
      <c r="AR38" s="224"/>
      <c r="AS38" s="225"/>
      <c r="AT38" s="223">
        <f t="shared" si="9"/>
        <v>2532</v>
      </c>
      <c r="AU38" s="224"/>
      <c r="AV38" s="224"/>
      <c r="AW38" s="225"/>
      <c r="AX38" s="32">
        <f t="shared" si="4"/>
        <v>0</v>
      </c>
      <c r="AY38" s="97">
        <f t="shared" si="5"/>
        <v>0</v>
      </c>
    </row>
    <row r="39" spans="1:51">
      <c r="A39" s="30" t="s">
        <v>1148</v>
      </c>
      <c r="B39" s="221" t="s">
        <v>1227</v>
      </c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30" t="s">
        <v>32</v>
      </c>
      <c r="U39" s="31">
        <v>1456</v>
      </c>
      <c r="V39" s="32">
        <v>1.66</v>
      </c>
      <c r="W39" s="231">
        <f t="shared" si="6"/>
        <v>2416.96</v>
      </c>
      <c r="X39" s="231"/>
      <c r="Y39" s="231"/>
      <c r="Z39" s="231"/>
      <c r="AA39" s="233">
        <v>1456</v>
      </c>
      <c r="AB39" s="234"/>
      <c r="AC39" s="234"/>
      <c r="AD39" s="235"/>
      <c r="AE39" s="242"/>
      <c r="AF39" s="243"/>
      <c r="AG39" s="243"/>
      <c r="AH39" s="244"/>
      <c r="AI39" s="233">
        <f t="shared" si="7"/>
        <v>1456</v>
      </c>
      <c r="AJ39" s="234"/>
      <c r="AK39" s="234"/>
      <c r="AL39" s="235"/>
      <c r="AM39" s="223">
        <f t="shared" si="8"/>
        <v>2416.96</v>
      </c>
      <c r="AN39" s="224"/>
      <c r="AO39" s="225"/>
      <c r="AP39" s="223">
        <f t="shared" si="10"/>
        <v>0</v>
      </c>
      <c r="AQ39" s="224"/>
      <c r="AR39" s="224"/>
      <c r="AS39" s="225"/>
      <c r="AT39" s="223">
        <f t="shared" si="9"/>
        <v>2416.96</v>
      </c>
      <c r="AU39" s="224"/>
      <c r="AV39" s="224"/>
      <c r="AW39" s="225"/>
      <c r="AX39" s="32">
        <f t="shared" si="4"/>
        <v>0</v>
      </c>
      <c r="AY39" s="97">
        <f t="shared" si="5"/>
        <v>0</v>
      </c>
    </row>
    <row r="40" spans="1:51">
      <c r="A40" s="30" t="s">
        <v>1149</v>
      </c>
      <c r="B40" s="221" t="s">
        <v>1228</v>
      </c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30" t="s">
        <v>32</v>
      </c>
      <c r="U40" s="31">
        <v>5405</v>
      </c>
      <c r="V40" s="32">
        <v>0.43</v>
      </c>
      <c r="W40" s="231">
        <f t="shared" si="6"/>
        <v>2324.15</v>
      </c>
      <c r="X40" s="231"/>
      <c r="Y40" s="231"/>
      <c r="Z40" s="231"/>
      <c r="AA40" s="233">
        <v>5405</v>
      </c>
      <c r="AB40" s="234"/>
      <c r="AC40" s="234"/>
      <c r="AD40" s="235"/>
      <c r="AE40" s="242"/>
      <c r="AF40" s="243"/>
      <c r="AG40" s="243"/>
      <c r="AH40" s="244"/>
      <c r="AI40" s="233">
        <f t="shared" si="7"/>
        <v>5405</v>
      </c>
      <c r="AJ40" s="234"/>
      <c r="AK40" s="234"/>
      <c r="AL40" s="235"/>
      <c r="AM40" s="223">
        <f t="shared" si="8"/>
        <v>2324.15</v>
      </c>
      <c r="AN40" s="224"/>
      <c r="AO40" s="225"/>
      <c r="AP40" s="223">
        <f t="shared" si="10"/>
        <v>0</v>
      </c>
      <c r="AQ40" s="224"/>
      <c r="AR40" s="224"/>
      <c r="AS40" s="225"/>
      <c r="AT40" s="223">
        <f t="shared" si="9"/>
        <v>2324.15</v>
      </c>
      <c r="AU40" s="224"/>
      <c r="AV40" s="224"/>
      <c r="AW40" s="225"/>
      <c r="AX40" s="32">
        <f t="shared" si="4"/>
        <v>0</v>
      </c>
      <c r="AY40" s="97">
        <f t="shared" si="5"/>
        <v>0</v>
      </c>
    </row>
    <row r="41" spans="1:51">
      <c r="A41" s="30" t="s">
        <v>1150</v>
      </c>
      <c r="B41" s="221" t="s">
        <v>1229</v>
      </c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30" t="s">
        <v>1061</v>
      </c>
      <c r="U41" s="31">
        <v>115.96</v>
      </c>
      <c r="V41" s="32">
        <v>16.739999999999998</v>
      </c>
      <c r="W41" s="231">
        <f t="shared" si="6"/>
        <v>1941.1703999999997</v>
      </c>
      <c r="X41" s="231"/>
      <c r="Y41" s="231"/>
      <c r="Z41" s="231"/>
      <c r="AA41" s="233">
        <v>115.96</v>
      </c>
      <c r="AB41" s="234"/>
      <c r="AC41" s="234"/>
      <c r="AD41" s="235"/>
      <c r="AE41" s="242"/>
      <c r="AF41" s="243"/>
      <c r="AG41" s="243"/>
      <c r="AH41" s="244"/>
      <c r="AI41" s="233">
        <f t="shared" si="7"/>
        <v>115.96</v>
      </c>
      <c r="AJ41" s="234"/>
      <c r="AK41" s="234"/>
      <c r="AL41" s="235"/>
      <c r="AM41" s="223">
        <f t="shared" si="8"/>
        <v>1941.1703999999997</v>
      </c>
      <c r="AN41" s="224"/>
      <c r="AO41" s="225"/>
      <c r="AP41" s="223">
        <f t="shared" si="10"/>
        <v>0</v>
      </c>
      <c r="AQ41" s="224"/>
      <c r="AR41" s="224"/>
      <c r="AS41" s="225"/>
      <c r="AT41" s="223">
        <f t="shared" si="9"/>
        <v>1941.1703999999997</v>
      </c>
      <c r="AU41" s="224"/>
      <c r="AV41" s="224"/>
      <c r="AW41" s="225"/>
      <c r="AX41" s="32">
        <f t="shared" si="4"/>
        <v>0</v>
      </c>
      <c r="AY41" s="97">
        <f t="shared" si="5"/>
        <v>0</v>
      </c>
    </row>
    <row r="42" spans="1:51">
      <c r="A42" s="30" t="s">
        <v>1151</v>
      </c>
      <c r="B42" s="221" t="s">
        <v>1230</v>
      </c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30" t="s">
        <v>1061</v>
      </c>
      <c r="U42" s="31">
        <v>0</v>
      </c>
      <c r="V42" s="32">
        <v>18.72</v>
      </c>
      <c r="W42" s="231">
        <f t="shared" si="6"/>
        <v>0</v>
      </c>
      <c r="X42" s="231"/>
      <c r="Y42" s="231"/>
      <c r="Z42" s="231"/>
      <c r="AA42" s="233">
        <v>0</v>
      </c>
      <c r="AB42" s="234"/>
      <c r="AC42" s="234"/>
      <c r="AD42" s="235"/>
      <c r="AE42" s="242"/>
      <c r="AF42" s="243"/>
      <c r="AG42" s="243"/>
      <c r="AH42" s="244"/>
      <c r="AI42" s="233">
        <f t="shared" si="7"/>
        <v>0</v>
      </c>
      <c r="AJ42" s="234"/>
      <c r="AK42" s="234"/>
      <c r="AL42" s="235"/>
      <c r="AM42" s="223">
        <f t="shared" si="8"/>
        <v>0</v>
      </c>
      <c r="AN42" s="224"/>
      <c r="AO42" s="225"/>
      <c r="AP42" s="223">
        <f t="shared" si="10"/>
        <v>0</v>
      </c>
      <c r="AQ42" s="224"/>
      <c r="AR42" s="224"/>
      <c r="AS42" s="225"/>
      <c r="AT42" s="223">
        <f t="shared" si="9"/>
        <v>0</v>
      </c>
      <c r="AU42" s="224"/>
      <c r="AV42" s="224"/>
      <c r="AW42" s="225"/>
      <c r="AX42" s="32">
        <f t="shared" si="4"/>
        <v>0</v>
      </c>
      <c r="AY42" s="97">
        <f t="shared" si="5"/>
        <v>0</v>
      </c>
    </row>
    <row r="43" spans="1:51">
      <c r="A43" s="30" t="s">
        <v>1152</v>
      </c>
      <c r="B43" s="221" t="s">
        <v>1231</v>
      </c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30" t="s">
        <v>1061</v>
      </c>
      <c r="U43" s="31">
        <v>17398.71</v>
      </c>
      <c r="V43" s="32">
        <v>5.58</v>
      </c>
      <c r="W43" s="231">
        <f t="shared" si="6"/>
        <v>97084.801800000001</v>
      </c>
      <c r="X43" s="231"/>
      <c r="Y43" s="231"/>
      <c r="Z43" s="231"/>
      <c r="AA43" s="233">
        <v>17398.71</v>
      </c>
      <c r="AB43" s="234"/>
      <c r="AC43" s="234"/>
      <c r="AD43" s="235"/>
      <c r="AE43" s="242"/>
      <c r="AF43" s="243"/>
      <c r="AG43" s="243"/>
      <c r="AH43" s="244"/>
      <c r="AI43" s="233">
        <f t="shared" si="7"/>
        <v>17398.71</v>
      </c>
      <c r="AJ43" s="234"/>
      <c r="AK43" s="234"/>
      <c r="AL43" s="235"/>
      <c r="AM43" s="223">
        <f t="shared" si="8"/>
        <v>97084.801800000001</v>
      </c>
      <c r="AN43" s="224"/>
      <c r="AO43" s="225"/>
      <c r="AP43" s="223">
        <f t="shared" si="10"/>
        <v>0</v>
      </c>
      <c r="AQ43" s="224"/>
      <c r="AR43" s="224"/>
      <c r="AS43" s="225"/>
      <c r="AT43" s="223">
        <f t="shared" si="9"/>
        <v>97084.801800000001</v>
      </c>
      <c r="AU43" s="224"/>
      <c r="AV43" s="224"/>
      <c r="AW43" s="225"/>
      <c r="AX43" s="32">
        <f t="shared" si="4"/>
        <v>0</v>
      </c>
      <c r="AY43" s="97">
        <f t="shared" si="5"/>
        <v>0</v>
      </c>
    </row>
    <row r="44" spans="1:51">
      <c r="A44" s="30" t="s">
        <v>1153</v>
      </c>
      <c r="B44" s="221" t="s">
        <v>1232</v>
      </c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30" t="s">
        <v>1061</v>
      </c>
      <c r="U44" s="31">
        <v>115.98</v>
      </c>
      <c r="V44" s="32">
        <v>6.72</v>
      </c>
      <c r="W44" s="231">
        <f t="shared" si="6"/>
        <v>779.38559999999995</v>
      </c>
      <c r="X44" s="231"/>
      <c r="Y44" s="231"/>
      <c r="Z44" s="231"/>
      <c r="AA44" s="233">
        <v>115.98</v>
      </c>
      <c r="AB44" s="234"/>
      <c r="AC44" s="234"/>
      <c r="AD44" s="235"/>
      <c r="AE44" s="242"/>
      <c r="AF44" s="243"/>
      <c r="AG44" s="243"/>
      <c r="AH44" s="244"/>
      <c r="AI44" s="233">
        <f t="shared" si="7"/>
        <v>115.98</v>
      </c>
      <c r="AJ44" s="234"/>
      <c r="AK44" s="234"/>
      <c r="AL44" s="235"/>
      <c r="AM44" s="223">
        <f t="shared" si="8"/>
        <v>779.38559999999995</v>
      </c>
      <c r="AN44" s="224"/>
      <c r="AO44" s="225"/>
      <c r="AP44" s="223">
        <f t="shared" si="10"/>
        <v>0</v>
      </c>
      <c r="AQ44" s="224"/>
      <c r="AR44" s="224"/>
      <c r="AS44" s="225"/>
      <c r="AT44" s="223">
        <f t="shared" si="9"/>
        <v>779.38559999999995</v>
      </c>
      <c r="AU44" s="224"/>
      <c r="AV44" s="224"/>
      <c r="AW44" s="225"/>
      <c r="AX44" s="32">
        <f t="shared" si="4"/>
        <v>0</v>
      </c>
      <c r="AY44" s="97">
        <f t="shared" si="5"/>
        <v>0</v>
      </c>
    </row>
    <row r="45" spans="1:51">
      <c r="A45" s="30" t="s">
        <v>1154</v>
      </c>
      <c r="B45" s="221" t="s">
        <v>1233</v>
      </c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30" t="s">
        <v>1061</v>
      </c>
      <c r="U45" s="31">
        <v>1924.48</v>
      </c>
      <c r="V45" s="32">
        <v>7.54</v>
      </c>
      <c r="W45" s="231">
        <f t="shared" si="6"/>
        <v>14510.5792</v>
      </c>
      <c r="X45" s="231"/>
      <c r="Y45" s="231"/>
      <c r="Z45" s="231"/>
      <c r="AA45" s="233">
        <v>1924.48</v>
      </c>
      <c r="AB45" s="234"/>
      <c r="AC45" s="234"/>
      <c r="AD45" s="235"/>
      <c r="AE45" s="242"/>
      <c r="AF45" s="243"/>
      <c r="AG45" s="243"/>
      <c r="AH45" s="244"/>
      <c r="AI45" s="233">
        <f t="shared" si="7"/>
        <v>1924.48</v>
      </c>
      <c r="AJ45" s="234"/>
      <c r="AK45" s="234"/>
      <c r="AL45" s="235"/>
      <c r="AM45" s="223">
        <f t="shared" si="8"/>
        <v>14510.5792</v>
      </c>
      <c r="AN45" s="224"/>
      <c r="AO45" s="225"/>
      <c r="AP45" s="223">
        <f t="shared" si="10"/>
        <v>0</v>
      </c>
      <c r="AQ45" s="224"/>
      <c r="AR45" s="224"/>
      <c r="AS45" s="225"/>
      <c r="AT45" s="223">
        <f t="shared" si="9"/>
        <v>14510.5792</v>
      </c>
      <c r="AU45" s="224"/>
      <c r="AV45" s="224"/>
      <c r="AW45" s="225"/>
      <c r="AX45" s="32">
        <f t="shared" si="4"/>
        <v>0</v>
      </c>
      <c r="AY45" s="97">
        <f t="shared" si="5"/>
        <v>0</v>
      </c>
    </row>
    <row r="46" spans="1:51">
      <c r="A46" s="30" t="s">
        <v>1155</v>
      </c>
      <c r="B46" s="221" t="s">
        <v>1093</v>
      </c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30" t="s">
        <v>1061</v>
      </c>
      <c r="U46" s="31">
        <v>16.420000000000002</v>
      </c>
      <c r="V46" s="32">
        <v>9.43</v>
      </c>
      <c r="W46" s="231">
        <f t="shared" si="6"/>
        <v>154.84060000000002</v>
      </c>
      <c r="X46" s="231"/>
      <c r="Y46" s="231"/>
      <c r="Z46" s="231"/>
      <c r="AA46" s="233">
        <v>16.420000000000002</v>
      </c>
      <c r="AB46" s="234"/>
      <c r="AC46" s="234"/>
      <c r="AD46" s="235"/>
      <c r="AE46" s="242"/>
      <c r="AF46" s="243"/>
      <c r="AG46" s="243"/>
      <c r="AH46" s="244"/>
      <c r="AI46" s="233">
        <f t="shared" si="7"/>
        <v>16.420000000000002</v>
      </c>
      <c r="AJ46" s="234"/>
      <c r="AK46" s="234"/>
      <c r="AL46" s="235"/>
      <c r="AM46" s="223">
        <f t="shared" si="8"/>
        <v>154.84060000000002</v>
      </c>
      <c r="AN46" s="224"/>
      <c r="AO46" s="225"/>
      <c r="AP46" s="223">
        <f t="shared" si="10"/>
        <v>0</v>
      </c>
      <c r="AQ46" s="224"/>
      <c r="AR46" s="224"/>
      <c r="AS46" s="225"/>
      <c r="AT46" s="223">
        <f t="shared" si="9"/>
        <v>154.84060000000002</v>
      </c>
      <c r="AU46" s="224"/>
      <c r="AV46" s="224"/>
      <c r="AW46" s="225"/>
      <c r="AX46" s="32">
        <f t="shared" si="4"/>
        <v>0</v>
      </c>
      <c r="AY46" s="97">
        <f t="shared" si="5"/>
        <v>0</v>
      </c>
    </row>
    <row r="47" spans="1:51">
      <c r="A47" s="30" t="s">
        <v>1156</v>
      </c>
      <c r="B47" s="221" t="s">
        <v>1122</v>
      </c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30" t="s">
        <v>1061</v>
      </c>
      <c r="U47" s="31">
        <v>7.27</v>
      </c>
      <c r="V47" s="32">
        <v>9.9499999999999993</v>
      </c>
      <c r="W47" s="231">
        <f t="shared" si="6"/>
        <v>72.336499999999987</v>
      </c>
      <c r="X47" s="231"/>
      <c r="Y47" s="231"/>
      <c r="Z47" s="231"/>
      <c r="AA47" s="233">
        <v>7.27</v>
      </c>
      <c r="AB47" s="234"/>
      <c r="AC47" s="234"/>
      <c r="AD47" s="235"/>
      <c r="AE47" s="242"/>
      <c r="AF47" s="243"/>
      <c r="AG47" s="243"/>
      <c r="AH47" s="244"/>
      <c r="AI47" s="233">
        <f t="shared" si="7"/>
        <v>7.27</v>
      </c>
      <c r="AJ47" s="234"/>
      <c r="AK47" s="234"/>
      <c r="AL47" s="235"/>
      <c r="AM47" s="223">
        <f t="shared" si="8"/>
        <v>72.336499999999987</v>
      </c>
      <c r="AN47" s="224"/>
      <c r="AO47" s="225"/>
      <c r="AP47" s="223">
        <f t="shared" si="10"/>
        <v>0</v>
      </c>
      <c r="AQ47" s="224"/>
      <c r="AR47" s="224"/>
      <c r="AS47" s="225"/>
      <c r="AT47" s="223">
        <f t="shared" si="9"/>
        <v>72.336499999999987</v>
      </c>
      <c r="AU47" s="224"/>
      <c r="AV47" s="224"/>
      <c r="AW47" s="225"/>
      <c r="AX47" s="32">
        <f t="shared" si="4"/>
        <v>0</v>
      </c>
      <c r="AY47" s="97">
        <f t="shared" si="5"/>
        <v>0</v>
      </c>
    </row>
    <row r="48" spans="1:51">
      <c r="A48" s="30" t="s">
        <v>1157</v>
      </c>
      <c r="B48" s="221" t="s">
        <v>1100</v>
      </c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30" t="s">
        <v>1061</v>
      </c>
      <c r="U48" s="31">
        <v>0</v>
      </c>
      <c r="V48" s="32">
        <v>12.44</v>
      </c>
      <c r="W48" s="231">
        <f t="shared" si="6"/>
        <v>0</v>
      </c>
      <c r="X48" s="231"/>
      <c r="Y48" s="231"/>
      <c r="Z48" s="231"/>
      <c r="AA48" s="233">
        <v>0</v>
      </c>
      <c r="AB48" s="234"/>
      <c r="AC48" s="234"/>
      <c r="AD48" s="235"/>
      <c r="AE48" s="242"/>
      <c r="AF48" s="243"/>
      <c r="AG48" s="243"/>
      <c r="AH48" s="244"/>
      <c r="AI48" s="233">
        <f t="shared" si="7"/>
        <v>0</v>
      </c>
      <c r="AJ48" s="234"/>
      <c r="AK48" s="234"/>
      <c r="AL48" s="235"/>
      <c r="AM48" s="223">
        <f t="shared" si="8"/>
        <v>0</v>
      </c>
      <c r="AN48" s="224"/>
      <c r="AO48" s="225"/>
      <c r="AP48" s="223">
        <f t="shared" si="10"/>
        <v>0</v>
      </c>
      <c r="AQ48" s="224"/>
      <c r="AR48" s="224"/>
      <c r="AS48" s="225"/>
      <c r="AT48" s="223">
        <f t="shared" si="9"/>
        <v>0</v>
      </c>
      <c r="AU48" s="224"/>
      <c r="AV48" s="224"/>
      <c r="AW48" s="225"/>
      <c r="AX48" s="32">
        <f t="shared" si="4"/>
        <v>0</v>
      </c>
      <c r="AY48" s="97">
        <f t="shared" si="5"/>
        <v>0</v>
      </c>
    </row>
    <row r="49" spans="1:51">
      <c r="A49" s="30" t="s">
        <v>1158</v>
      </c>
      <c r="B49" s="221" t="s">
        <v>1240</v>
      </c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30" t="s">
        <v>1061</v>
      </c>
      <c r="U49" s="31">
        <v>0</v>
      </c>
      <c r="V49" s="32">
        <v>95.53</v>
      </c>
      <c r="W49" s="231">
        <f t="shared" si="6"/>
        <v>0</v>
      </c>
      <c r="X49" s="231"/>
      <c r="Y49" s="231"/>
      <c r="Z49" s="231"/>
      <c r="AA49" s="233">
        <v>0</v>
      </c>
      <c r="AB49" s="234"/>
      <c r="AC49" s="234"/>
      <c r="AD49" s="235"/>
      <c r="AE49" s="242"/>
      <c r="AF49" s="243"/>
      <c r="AG49" s="243"/>
      <c r="AH49" s="244"/>
      <c r="AI49" s="233">
        <f t="shared" si="7"/>
        <v>0</v>
      </c>
      <c r="AJ49" s="234"/>
      <c r="AK49" s="234"/>
      <c r="AL49" s="235"/>
      <c r="AM49" s="223">
        <f t="shared" si="8"/>
        <v>0</v>
      </c>
      <c r="AN49" s="224"/>
      <c r="AO49" s="225"/>
      <c r="AP49" s="223">
        <f t="shared" si="10"/>
        <v>0</v>
      </c>
      <c r="AQ49" s="224"/>
      <c r="AR49" s="224"/>
      <c r="AS49" s="225"/>
      <c r="AT49" s="223">
        <f t="shared" si="9"/>
        <v>0</v>
      </c>
      <c r="AU49" s="224"/>
      <c r="AV49" s="224"/>
      <c r="AW49" s="225"/>
      <c r="AX49" s="32">
        <f t="shared" si="4"/>
        <v>0</v>
      </c>
      <c r="AY49" s="97">
        <f t="shared" si="5"/>
        <v>0</v>
      </c>
    </row>
    <row r="50" spans="1:51">
      <c r="A50" s="30" t="s">
        <v>1159</v>
      </c>
      <c r="B50" s="221" t="s">
        <v>1241</v>
      </c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30" t="s">
        <v>1060</v>
      </c>
      <c r="U50" s="31">
        <v>11291.74</v>
      </c>
      <c r="V50" s="32">
        <v>2.72</v>
      </c>
      <c r="W50" s="231">
        <f t="shared" si="6"/>
        <v>30713.532800000001</v>
      </c>
      <c r="X50" s="231"/>
      <c r="Y50" s="231"/>
      <c r="Z50" s="231"/>
      <c r="AA50" s="233">
        <v>11291.74</v>
      </c>
      <c r="AB50" s="234"/>
      <c r="AC50" s="234"/>
      <c r="AD50" s="235"/>
      <c r="AE50" s="242"/>
      <c r="AF50" s="243"/>
      <c r="AG50" s="243"/>
      <c r="AH50" s="244"/>
      <c r="AI50" s="233">
        <f t="shared" si="7"/>
        <v>11291.74</v>
      </c>
      <c r="AJ50" s="234"/>
      <c r="AK50" s="234"/>
      <c r="AL50" s="235"/>
      <c r="AM50" s="223">
        <f t="shared" si="8"/>
        <v>30713.532800000001</v>
      </c>
      <c r="AN50" s="224"/>
      <c r="AO50" s="225"/>
      <c r="AP50" s="223">
        <f t="shared" si="10"/>
        <v>0</v>
      </c>
      <c r="AQ50" s="224"/>
      <c r="AR50" s="224"/>
      <c r="AS50" s="225"/>
      <c r="AT50" s="223">
        <f t="shared" si="9"/>
        <v>30713.532800000001</v>
      </c>
      <c r="AU50" s="224"/>
      <c r="AV50" s="224"/>
      <c r="AW50" s="225"/>
      <c r="AX50" s="32">
        <f t="shared" si="4"/>
        <v>0</v>
      </c>
      <c r="AY50" s="97">
        <f t="shared" si="5"/>
        <v>0</v>
      </c>
    </row>
    <row r="51" spans="1:51">
      <c r="A51" s="30" t="s">
        <v>1160</v>
      </c>
      <c r="B51" s="221" t="s">
        <v>1077</v>
      </c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30" t="s">
        <v>1061</v>
      </c>
      <c r="U51" s="31">
        <v>18285.18</v>
      </c>
      <c r="V51" s="32">
        <v>10.66</v>
      </c>
      <c r="W51" s="231">
        <f t="shared" si="6"/>
        <v>194920.01880000002</v>
      </c>
      <c r="X51" s="231"/>
      <c r="Y51" s="231"/>
      <c r="Z51" s="231"/>
      <c r="AA51" s="233">
        <v>18285.18</v>
      </c>
      <c r="AB51" s="234"/>
      <c r="AC51" s="234"/>
      <c r="AD51" s="235"/>
      <c r="AE51" s="242"/>
      <c r="AF51" s="243"/>
      <c r="AG51" s="243"/>
      <c r="AH51" s="244"/>
      <c r="AI51" s="233">
        <f t="shared" si="7"/>
        <v>18285.18</v>
      </c>
      <c r="AJ51" s="234"/>
      <c r="AK51" s="234"/>
      <c r="AL51" s="235"/>
      <c r="AM51" s="223">
        <f t="shared" si="8"/>
        <v>194920.01880000002</v>
      </c>
      <c r="AN51" s="224"/>
      <c r="AO51" s="225"/>
      <c r="AP51" s="223">
        <f t="shared" si="10"/>
        <v>0</v>
      </c>
      <c r="AQ51" s="224"/>
      <c r="AR51" s="224"/>
      <c r="AS51" s="225"/>
      <c r="AT51" s="223">
        <f t="shared" si="9"/>
        <v>194920.01880000002</v>
      </c>
      <c r="AU51" s="224"/>
      <c r="AV51" s="224"/>
      <c r="AW51" s="225"/>
      <c r="AX51" s="32">
        <f t="shared" si="4"/>
        <v>0</v>
      </c>
      <c r="AY51" s="97">
        <f t="shared" si="5"/>
        <v>0</v>
      </c>
    </row>
    <row r="52" spans="1:51">
      <c r="A52" s="30" t="s">
        <v>1161</v>
      </c>
      <c r="B52" s="221" t="s">
        <v>1243</v>
      </c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30" t="s">
        <v>1061</v>
      </c>
      <c r="U52" s="31">
        <v>7984.83</v>
      </c>
      <c r="V52" s="32">
        <v>1.18</v>
      </c>
      <c r="W52" s="231">
        <f t="shared" si="6"/>
        <v>9422.0993999999992</v>
      </c>
      <c r="X52" s="231"/>
      <c r="Y52" s="231"/>
      <c r="Z52" s="231"/>
      <c r="AA52" s="233">
        <v>7984.83</v>
      </c>
      <c r="AB52" s="234"/>
      <c r="AC52" s="234"/>
      <c r="AD52" s="235"/>
      <c r="AE52" s="242"/>
      <c r="AF52" s="243"/>
      <c r="AG52" s="243"/>
      <c r="AH52" s="244"/>
      <c r="AI52" s="233">
        <f t="shared" si="7"/>
        <v>7984.83</v>
      </c>
      <c r="AJ52" s="234"/>
      <c r="AK52" s="234"/>
      <c r="AL52" s="235"/>
      <c r="AM52" s="223">
        <f t="shared" si="8"/>
        <v>9422.0993999999992</v>
      </c>
      <c r="AN52" s="224"/>
      <c r="AO52" s="225"/>
      <c r="AP52" s="223">
        <f t="shared" si="10"/>
        <v>0</v>
      </c>
      <c r="AQ52" s="224"/>
      <c r="AR52" s="224"/>
      <c r="AS52" s="225"/>
      <c r="AT52" s="223">
        <f t="shared" si="9"/>
        <v>9422.0993999999992</v>
      </c>
      <c r="AU52" s="224"/>
      <c r="AV52" s="224"/>
      <c r="AW52" s="225"/>
      <c r="AX52" s="32">
        <f t="shared" si="4"/>
        <v>0</v>
      </c>
      <c r="AY52" s="97">
        <f t="shared" si="5"/>
        <v>0</v>
      </c>
    </row>
    <row r="53" spans="1:51">
      <c r="A53" s="30" t="s">
        <v>1162</v>
      </c>
      <c r="B53" s="221" t="s">
        <v>0</v>
      </c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30" t="s">
        <v>33</v>
      </c>
      <c r="U53" s="31">
        <v>40480.51</v>
      </c>
      <c r="V53" s="32">
        <v>1.51</v>
      </c>
      <c r="W53" s="231">
        <f t="shared" si="6"/>
        <v>61125.570100000004</v>
      </c>
      <c r="X53" s="231"/>
      <c r="Y53" s="231"/>
      <c r="Z53" s="231"/>
      <c r="AA53" s="233">
        <v>40480.51</v>
      </c>
      <c r="AB53" s="234"/>
      <c r="AC53" s="234"/>
      <c r="AD53" s="235"/>
      <c r="AE53" s="242"/>
      <c r="AF53" s="243"/>
      <c r="AG53" s="243"/>
      <c r="AH53" s="244"/>
      <c r="AI53" s="233">
        <f t="shared" si="7"/>
        <v>40480.51</v>
      </c>
      <c r="AJ53" s="234"/>
      <c r="AK53" s="234"/>
      <c r="AL53" s="235"/>
      <c r="AM53" s="223">
        <f t="shared" si="8"/>
        <v>61125.570100000004</v>
      </c>
      <c r="AN53" s="224"/>
      <c r="AO53" s="225"/>
      <c r="AP53" s="223">
        <f t="shared" si="10"/>
        <v>0</v>
      </c>
      <c r="AQ53" s="224"/>
      <c r="AR53" s="224"/>
      <c r="AS53" s="225"/>
      <c r="AT53" s="223">
        <f t="shared" si="9"/>
        <v>61125.570100000004</v>
      </c>
      <c r="AU53" s="224"/>
      <c r="AV53" s="224"/>
      <c r="AW53" s="225"/>
      <c r="AX53" s="32">
        <f t="shared" si="4"/>
        <v>0</v>
      </c>
      <c r="AY53" s="97">
        <f t="shared" si="5"/>
        <v>0</v>
      </c>
    </row>
    <row r="54" spans="1:51">
      <c r="A54" s="30" t="s">
        <v>1163</v>
      </c>
      <c r="B54" s="221" t="s">
        <v>1</v>
      </c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30" t="s">
        <v>1061</v>
      </c>
      <c r="U54" s="31">
        <v>5228.7</v>
      </c>
      <c r="V54" s="32">
        <v>1.8</v>
      </c>
      <c r="W54" s="231">
        <f t="shared" si="6"/>
        <v>9411.66</v>
      </c>
      <c r="X54" s="231"/>
      <c r="Y54" s="231"/>
      <c r="Z54" s="231"/>
      <c r="AA54" s="233">
        <v>4575</v>
      </c>
      <c r="AB54" s="234"/>
      <c r="AC54" s="234"/>
      <c r="AD54" s="235"/>
      <c r="AE54" s="242"/>
      <c r="AF54" s="243"/>
      <c r="AG54" s="243"/>
      <c r="AH54" s="244"/>
      <c r="AI54" s="233">
        <f t="shared" si="7"/>
        <v>4575</v>
      </c>
      <c r="AJ54" s="234"/>
      <c r="AK54" s="234"/>
      <c r="AL54" s="235"/>
      <c r="AM54" s="223">
        <f t="shared" si="8"/>
        <v>8235</v>
      </c>
      <c r="AN54" s="224"/>
      <c r="AO54" s="225"/>
      <c r="AP54" s="223">
        <f t="shared" si="10"/>
        <v>0</v>
      </c>
      <c r="AQ54" s="224"/>
      <c r="AR54" s="224"/>
      <c r="AS54" s="225"/>
      <c r="AT54" s="223">
        <f t="shared" si="9"/>
        <v>8235</v>
      </c>
      <c r="AU54" s="224"/>
      <c r="AV54" s="224"/>
      <c r="AW54" s="225"/>
      <c r="AX54" s="32">
        <f t="shared" si="4"/>
        <v>653.69999999999982</v>
      </c>
      <c r="AY54" s="97">
        <f t="shared" si="5"/>
        <v>1176.6599999999999</v>
      </c>
    </row>
    <row r="55" spans="1:51">
      <c r="A55" s="30" t="s">
        <v>1164</v>
      </c>
      <c r="B55" s="221" t="s">
        <v>2</v>
      </c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30" t="s">
        <v>1061</v>
      </c>
      <c r="U55" s="31">
        <v>0</v>
      </c>
      <c r="V55" s="32">
        <v>1.89</v>
      </c>
      <c r="W55" s="231">
        <f t="shared" si="6"/>
        <v>0</v>
      </c>
      <c r="X55" s="231"/>
      <c r="Y55" s="231"/>
      <c r="Z55" s="231"/>
      <c r="AA55" s="233">
        <v>0</v>
      </c>
      <c r="AB55" s="234"/>
      <c r="AC55" s="234"/>
      <c r="AD55" s="235"/>
      <c r="AE55" s="242"/>
      <c r="AF55" s="243"/>
      <c r="AG55" s="243"/>
      <c r="AH55" s="244"/>
      <c r="AI55" s="233">
        <f t="shared" si="7"/>
        <v>0</v>
      </c>
      <c r="AJ55" s="234"/>
      <c r="AK55" s="234"/>
      <c r="AL55" s="235"/>
      <c r="AM55" s="223">
        <f t="shared" si="8"/>
        <v>0</v>
      </c>
      <c r="AN55" s="224"/>
      <c r="AO55" s="225"/>
      <c r="AP55" s="223">
        <f t="shared" si="10"/>
        <v>0</v>
      </c>
      <c r="AQ55" s="224"/>
      <c r="AR55" s="224"/>
      <c r="AS55" s="225"/>
      <c r="AT55" s="223">
        <f t="shared" si="9"/>
        <v>0</v>
      </c>
      <c r="AU55" s="224"/>
      <c r="AV55" s="224"/>
      <c r="AW55" s="225"/>
      <c r="AX55" s="32">
        <f t="shared" si="4"/>
        <v>0</v>
      </c>
      <c r="AY55" s="97">
        <f t="shared" si="5"/>
        <v>0</v>
      </c>
    </row>
    <row r="56" spans="1:51">
      <c r="A56" s="30" t="s">
        <v>1165</v>
      </c>
      <c r="B56" s="221" t="s">
        <v>3</v>
      </c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30" t="s">
        <v>1060</v>
      </c>
      <c r="U56" s="31">
        <v>35903.699999999997</v>
      </c>
      <c r="V56" s="32">
        <v>5.67</v>
      </c>
      <c r="W56" s="231">
        <f t="shared" si="6"/>
        <v>203573.97899999999</v>
      </c>
      <c r="X56" s="231"/>
      <c r="Y56" s="231"/>
      <c r="Z56" s="231"/>
      <c r="AA56" s="233">
        <v>35903.699999999997</v>
      </c>
      <c r="AB56" s="234"/>
      <c r="AC56" s="234"/>
      <c r="AD56" s="235"/>
      <c r="AE56" s="242"/>
      <c r="AF56" s="243"/>
      <c r="AG56" s="243"/>
      <c r="AH56" s="244"/>
      <c r="AI56" s="233">
        <f t="shared" si="7"/>
        <v>35903.699999999997</v>
      </c>
      <c r="AJ56" s="234"/>
      <c r="AK56" s="234"/>
      <c r="AL56" s="235"/>
      <c r="AM56" s="223">
        <f t="shared" si="8"/>
        <v>203573.97899999999</v>
      </c>
      <c r="AN56" s="224"/>
      <c r="AO56" s="225"/>
      <c r="AP56" s="223">
        <f t="shared" si="10"/>
        <v>0</v>
      </c>
      <c r="AQ56" s="224"/>
      <c r="AR56" s="224"/>
      <c r="AS56" s="225"/>
      <c r="AT56" s="223">
        <f t="shared" si="9"/>
        <v>203573.97899999999</v>
      </c>
      <c r="AU56" s="224"/>
      <c r="AV56" s="224"/>
      <c r="AW56" s="225"/>
      <c r="AX56" s="32">
        <f t="shared" si="4"/>
        <v>0</v>
      </c>
      <c r="AY56" s="97">
        <f t="shared" si="5"/>
        <v>0</v>
      </c>
    </row>
    <row r="57" spans="1:51">
      <c r="A57" s="30" t="s">
        <v>1166</v>
      </c>
      <c r="B57" s="221" t="s">
        <v>4</v>
      </c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30" t="s">
        <v>1060</v>
      </c>
      <c r="U57" s="31">
        <v>8720.9</v>
      </c>
      <c r="V57" s="32">
        <v>12.42</v>
      </c>
      <c r="W57" s="231">
        <f t="shared" si="6"/>
        <v>108313.57799999999</v>
      </c>
      <c r="X57" s="231"/>
      <c r="Y57" s="231"/>
      <c r="Z57" s="231"/>
      <c r="AA57" s="233">
        <v>8720.9</v>
      </c>
      <c r="AB57" s="234"/>
      <c r="AC57" s="234"/>
      <c r="AD57" s="235"/>
      <c r="AE57" s="242"/>
      <c r="AF57" s="243"/>
      <c r="AG57" s="243"/>
      <c r="AH57" s="244"/>
      <c r="AI57" s="233">
        <f t="shared" si="7"/>
        <v>8720.9</v>
      </c>
      <c r="AJ57" s="234"/>
      <c r="AK57" s="234"/>
      <c r="AL57" s="235"/>
      <c r="AM57" s="223">
        <f t="shared" si="8"/>
        <v>108313.57799999999</v>
      </c>
      <c r="AN57" s="224"/>
      <c r="AO57" s="225"/>
      <c r="AP57" s="223">
        <f t="shared" si="10"/>
        <v>0</v>
      </c>
      <c r="AQ57" s="224"/>
      <c r="AR57" s="224"/>
      <c r="AS57" s="225"/>
      <c r="AT57" s="223">
        <f t="shared" si="9"/>
        <v>108313.57799999999</v>
      </c>
      <c r="AU57" s="224"/>
      <c r="AV57" s="224"/>
      <c r="AW57" s="225"/>
      <c r="AX57" s="32">
        <f t="shared" si="4"/>
        <v>0</v>
      </c>
      <c r="AY57" s="97">
        <f t="shared" si="5"/>
        <v>0</v>
      </c>
    </row>
    <row r="58" spans="1:51">
      <c r="A58" s="30" t="s">
        <v>1167</v>
      </c>
      <c r="B58" s="221" t="s">
        <v>5</v>
      </c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30" t="s">
        <v>1060</v>
      </c>
      <c r="U58" s="31">
        <v>4210.17</v>
      </c>
      <c r="V58" s="32">
        <v>31.15</v>
      </c>
      <c r="W58" s="231">
        <f t="shared" si="6"/>
        <v>131146.79550000001</v>
      </c>
      <c r="X58" s="231"/>
      <c r="Y58" s="231"/>
      <c r="Z58" s="231"/>
      <c r="AA58" s="233">
        <v>4210.17</v>
      </c>
      <c r="AB58" s="234"/>
      <c r="AC58" s="234"/>
      <c r="AD58" s="235"/>
      <c r="AE58" s="242"/>
      <c r="AF58" s="243"/>
      <c r="AG58" s="243"/>
      <c r="AH58" s="244"/>
      <c r="AI58" s="233">
        <f t="shared" si="7"/>
        <v>4210.17</v>
      </c>
      <c r="AJ58" s="234"/>
      <c r="AK58" s="234"/>
      <c r="AL58" s="235"/>
      <c r="AM58" s="223">
        <f t="shared" si="8"/>
        <v>131146.79550000001</v>
      </c>
      <c r="AN58" s="224"/>
      <c r="AO58" s="225"/>
      <c r="AP58" s="223">
        <f t="shared" si="10"/>
        <v>0</v>
      </c>
      <c r="AQ58" s="224"/>
      <c r="AR58" s="224"/>
      <c r="AS58" s="225"/>
      <c r="AT58" s="223">
        <f t="shared" si="9"/>
        <v>131146.79550000001</v>
      </c>
      <c r="AU58" s="224"/>
      <c r="AV58" s="224"/>
      <c r="AW58" s="225"/>
      <c r="AX58" s="32">
        <f t="shared" si="4"/>
        <v>0</v>
      </c>
      <c r="AY58" s="97">
        <f t="shared" si="5"/>
        <v>0</v>
      </c>
    </row>
    <row r="59" spans="1:51">
      <c r="A59" s="30" t="s">
        <v>856</v>
      </c>
      <c r="B59" s="221" t="s">
        <v>6</v>
      </c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30" t="s">
        <v>1060</v>
      </c>
      <c r="U59" s="31">
        <v>0</v>
      </c>
      <c r="V59" s="32">
        <v>0</v>
      </c>
      <c r="W59" s="231">
        <f t="shared" si="6"/>
        <v>0</v>
      </c>
      <c r="X59" s="231"/>
      <c r="Y59" s="231"/>
      <c r="Z59" s="231"/>
      <c r="AA59" s="233">
        <v>0</v>
      </c>
      <c r="AB59" s="234"/>
      <c r="AC59" s="234"/>
      <c r="AD59" s="235"/>
      <c r="AE59" s="242"/>
      <c r="AF59" s="243"/>
      <c r="AG59" s="243"/>
      <c r="AH59" s="244"/>
      <c r="AI59" s="233">
        <f t="shared" si="7"/>
        <v>0</v>
      </c>
      <c r="AJ59" s="234"/>
      <c r="AK59" s="234"/>
      <c r="AL59" s="235"/>
      <c r="AM59" s="223">
        <f t="shared" si="8"/>
        <v>0</v>
      </c>
      <c r="AN59" s="224"/>
      <c r="AO59" s="225"/>
      <c r="AP59" s="223">
        <f t="shared" si="10"/>
        <v>0</v>
      </c>
      <c r="AQ59" s="224"/>
      <c r="AR59" s="224"/>
      <c r="AS59" s="225"/>
      <c r="AT59" s="223">
        <f t="shared" si="9"/>
        <v>0</v>
      </c>
      <c r="AU59" s="224"/>
      <c r="AV59" s="224"/>
      <c r="AW59" s="225"/>
      <c r="AX59" s="32">
        <f t="shared" si="4"/>
        <v>0</v>
      </c>
      <c r="AY59" s="97">
        <f t="shared" si="5"/>
        <v>0</v>
      </c>
    </row>
    <row r="60" spans="1:51">
      <c r="A60" s="30" t="s">
        <v>1168</v>
      </c>
      <c r="B60" s="221" t="s">
        <v>7</v>
      </c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30" t="s">
        <v>1062</v>
      </c>
      <c r="U60" s="31">
        <v>0</v>
      </c>
      <c r="V60" s="32">
        <v>1.05</v>
      </c>
      <c r="W60" s="231">
        <f t="shared" si="6"/>
        <v>0</v>
      </c>
      <c r="X60" s="231"/>
      <c r="Y60" s="231"/>
      <c r="Z60" s="231"/>
      <c r="AA60" s="233">
        <v>0</v>
      </c>
      <c r="AB60" s="234"/>
      <c r="AC60" s="234"/>
      <c r="AD60" s="235"/>
      <c r="AE60" s="242"/>
      <c r="AF60" s="243"/>
      <c r="AG60" s="243"/>
      <c r="AH60" s="244"/>
      <c r="AI60" s="233">
        <f t="shared" si="7"/>
        <v>0</v>
      </c>
      <c r="AJ60" s="234"/>
      <c r="AK60" s="234"/>
      <c r="AL60" s="235"/>
      <c r="AM60" s="223">
        <f t="shared" si="8"/>
        <v>0</v>
      </c>
      <c r="AN60" s="224"/>
      <c r="AO60" s="225"/>
      <c r="AP60" s="223">
        <f t="shared" si="10"/>
        <v>0</v>
      </c>
      <c r="AQ60" s="224"/>
      <c r="AR60" s="224"/>
      <c r="AS60" s="225"/>
      <c r="AT60" s="223">
        <f t="shared" si="9"/>
        <v>0</v>
      </c>
      <c r="AU60" s="224"/>
      <c r="AV60" s="224"/>
      <c r="AW60" s="225"/>
      <c r="AX60" s="32">
        <f t="shared" si="4"/>
        <v>0</v>
      </c>
      <c r="AY60" s="97">
        <f t="shared" si="5"/>
        <v>0</v>
      </c>
    </row>
    <row r="61" spans="1:51">
      <c r="A61" s="30" t="s">
        <v>1169</v>
      </c>
      <c r="B61" s="221" t="s">
        <v>8</v>
      </c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30" t="s">
        <v>1061</v>
      </c>
      <c r="U61" s="31">
        <v>1.31</v>
      </c>
      <c r="V61" s="32">
        <v>72.91</v>
      </c>
      <c r="W61" s="231">
        <f t="shared" si="6"/>
        <v>95.512100000000004</v>
      </c>
      <c r="X61" s="231"/>
      <c r="Y61" s="231"/>
      <c r="Z61" s="231"/>
      <c r="AA61" s="233">
        <v>1.31</v>
      </c>
      <c r="AB61" s="234"/>
      <c r="AC61" s="234"/>
      <c r="AD61" s="235"/>
      <c r="AE61" s="242"/>
      <c r="AF61" s="243"/>
      <c r="AG61" s="243"/>
      <c r="AH61" s="244"/>
      <c r="AI61" s="233">
        <f t="shared" si="7"/>
        <v>1.31</v>
      </c>
      <c r="AJ61" s="234"/>
      <c r="AK61" s="234"/>
      <c r="AL61" s="235"/>
      <c r="AM61" s="223">
        <f t="shared" si="8"/>
        <v>95.512100000000004</v>
      </c>
      <c r="AN61" s="224"/>
      <c r="AO61" s="225"/>
      <c r="AP61" s="223">
        <f t="shared" si="10"/>
        <v>0</v>
      </c>
      <c r="AQ61" s="224"/>
      <c r="AR61" s="224"/>
      <c r="AS61" s="225"/>
      <c r="AT61" s="223">
        <f t="shared" si="9"/>
        <v>95.512100000000004</v>
      </c>
      <c r="AU61" s="224"/>
      <c r="AV61" s="224"/>
      <c r="AW61" s="225"/>
      <c r="AX61" s="32">
        <f t="shared" si="4"/>
        <v>0</v>
      </c>
      <c r="AY61" s="97">
        <f t="shared" si="5"/>
        <v>0</v>
      </c>
    </row>
    <row r="62" spans="1:51">
      <c r="A62" s="30" t="s">
        <v>1170</v>
      </c>
      <c r="B62" s="221" t="s">
        <v>11</v>
      </c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30" t="s">
        <v>1059</v>
      </c>
      <c r="U62" s="31">
        <v>0</v>
      </c>
      <c r="V62" s="32">
        <v>18.36</v>
      </c>
      <c r="W62" s="231">
        <f t="shared" si="6"/>
        <v>0</v>
      </c>
      <c r="X62" s="231"/>
      <c r="Y62" s="231"/>
      <c r="Z62" s="231"/>
      <c r="AA62" s="233">
        <v>0</v>
      </c>
      <c r="AB62" s="234"/>
      <c r="AC62" s="234"/>
      <c r="AD62" s="235"/>
      <c r="AE62" s="242"/>
      <c r="AF62" s="243"/>
      <c r="AG62" s="243"/>
      <c r="AH62" s="244"/>
      <c r="AI62" s="233">
        <f t="shared" si="7"/>
        <v>0</v>
      </c>
      <c r="AJ62" s="234"/>
      <c r="AK62" s="234"/>
      <c r="AL62" s="235"/>
      <c r="AM62" s="223">
        <f t="shared" si="8"/>
        <v>0</v>
      </c>
      <c r="AN62" s="224"/>
      <c r="AO62" s="225"/>
      <c r="AP62" s="223">
        <f t="shared" si="10"/>
        <v>0</v>
      </c>
      <c r="AQ62" s="224"/>
      <c r="AR62" s="224"/>
      <c r="AS62" s="225"/>
      <c r="AT62" s="223">
        <f t="shared" si="9"/>
        <v>0</v>
      </c>
      <c r="AU62" s="224"/>
      <c r="AV62" s="224"/>
      <c r="AW62" s="225"/>
      <c r="AX62" s="32">
        <f t="shared" si="4"/>
        <v>0</v>
      </c>
      <c r="AY62" s="97">
        <f t="shared" si="5"/>
        <v>0</v>
      </c>
    </row>
    <row r="63" spans="1:51">
      <c r="A63" s="30" t="s">
        <v>857</v>
      </c>
      <c r="B63" s="221" t="s">
        <v>12</v>
      </c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30" t="s">
        <v>1061</v>
      </c>
      <c r="U63" s="31">
        <v>0</v>
      </c>
      <c r="V63" s="32">
        <v>0</v>
      </c>
      <c r="W63" s="231">
        <f t="shared" si="6"/>
        <v>0</v>
      </c>
      <c r="X63" s="231"/>
      <c r="Y63" s="231"/>
      <c r="Z63" s="231"/>
      <c r="AA63" s="233">
        <v>0</v>
      </c>
      <c r="AB63" s="234"/>
      <c r="AC63" s="234"/>
      <c r="AD63" s="235"/>
      <c r="AE63" s="242"/>
      <c r="AF63" s="243"/>
      <c r="AG63" s="243"/>
      <c r="AH63" s="244"/>
      <c r="AI63" s="233">
        <f t="shared" si="7"/>
        <v>0</v>
      </c>
      <c r="AJ63" s="234"/>
      <c r="AK63" s="234"/>
      <c r="AL63" s="235"/>
      <c r="AM63" s="223">
        <f t="shared" si="8"/>
        <v>0</v>
      </c>
      <c r="AN63" s="224"/>
      <c r="AO63" s="225"/>
      <c r="AP63" s="223">
        <f t="shared" si="10"/>
        <v>0</v>
      </c>
      <c r="AQ63" s="224"/>
      <c r="AR63" s="224"/>
      <c r="AS63" s="225"/>
      <c r="AT63" s="223">
        <f t="shared" si="9"/>
        <v>0</v>
      </c>
      <c r="AU63" s="224"/>
      <c r="AV63" s="224"/>
      <c r="AW63" s="225"/>
      <c r="AX63" s="32">
        <f t="shared" si="4"/>
        <v>0</v>
      </c>
      <c r="AY63" s="97">
        <f t="shared" si="5"/>
        <v>0</v>
      </c>
    </row>
    <row r="64" spans="1:51">
      <c r="A64" s="30" t="s">
        <v>858</v>
      </c>
      <c r="B64" s="221" t="s">
        <v>13</v>
      </c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30" t="s">
        <v>1060</v>
      </c>
      <c r="U64" s="31">
        <v>0</v>
      </c>
      <c r="V64" s="32">
        <v>0</v>
      </c>
      <c r="W64" s="231">
        <f t="shared" si="6"/>
        <v>0</v>
      </c>
      <c r="X64" s="231"/>
      <c r="Y64" s="231"/>
      <c r="Z64" s="231"/>
      <c r="AA64" s="233">
        <v>0</v>
      </c>
      <c r="AB64" s="234"/>
      <c r="AC64" s="234"/>
      <c r="AD64" s="235"/>
      <c r="AE64" s="242"/>
      <c r="AF64" s="243"/>
      <c r="AG64" s="243"/>
      <c r="AH64" s="244"/>
      <c r="AI64" s="233">
        <f t="shared" si="7"/>
        <v>0</v>
      </c>
      <c r="AJ64" s="234"/>
      <c r="AK64" s="234"/>
      <c r="AL64" s="235"/>
      <c r="AM64" s="223">
        <f t="shared" si="8"/>
        <v>0</v>
      </c>
      <c r="AN64" s="224"/>
      <c r="AO64" s="225"/>
      <c r="AP64" s="223">
        <f t="shared" si="10"/>
        <v>0</v>
      </c>
      <c r="AQ64" s="224"/>
      <c r="AR64" s="224"/>
      <c r="AS64" s="225"/>
      <c r="AT64" s="223">
        <f t="shared" si="9"/>
        <v>0</v>
      </c>
      <c r="AU64" s="224"/>
      <c r="AV64" s="224"/>
      <c r="AW64" s="225"/>
      <c r="AX64" s="32">
        <f t="shared" si="4"/>
        <v>0</v>
      </c>
      <c r="AY64" s="97">
        <f t="shared" si="5"/>
        <v>0</v>
      </c>
    </row>
    <row r="65" spans="1:51">
      <c r="A65" s="30" t="s">
        <v>859</v>
      </c>
      <c r="B65" s="221" t="s">
        <v>14</v>
      </c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30" t="s">
        <v>1061</v>
      </c>
      <c r="U65" s="31">
        <v>0</v>
      </c>
      <c r="V65" s="32">
        <v>0</v>
      </c>
      <c r="W65" s="231">
        <f t="shared" si="6"/>
        <v>0</v>
      </c>
      <c r="X65" s="231"/>
      <c r="Y65" s="231"/>
      <c r="Z65" s="231"/>
      <c r="AA65" s="233">
        <v>0</v>
      </c>
      <c r="AB65" s="234"/>
      <c r="AC65" s="234"/>
      <c r="AD65" s="235"/>
      <c r="AE65" s="242"/>
      <c r="AF65" s="243"/>
      <c r="AG65" s="243"/>
      <c r="AH65" s="244"/>
      <c r="AI65" s="233">
        <f t="shared" si="7"/>
        <v>0</v>
      </c>
      <c r="AJ65" s="234"/>
      <c r="AK65" s="234"/>
      <c r="AL65" s="235"/>
      <c r="AM65" s="223">
        <f t="shared" si="8"/>
        <v>0</v>
      </c>
      <c r="AN65" s="224"/>
      <c r="AO65" s="225"/>
      <c r="AP65" s="223">
        <f t="shared" si="10"/>
        <v>0</v>
      </c>
      <c r="AQ65" s="224"/>
      <c r="AR65" s="224"/>
      <c r="AS65" s="225"/>
      <c r="AT65" s="223">
        <f t="shared" si="9"/>
        <v>0</v>
      </c>
      <c r="AU65" s="224"/>
      <c r="AV65" s="224"/>
      <c r="AW65" s="225"/>
      <c r="AX65" s="32">
        <f t="shared" si="4"/>
        <v>0</v>
      </c>
      <c r="AY65" s="97">
        <f t="shared" si="5"/>
        <v>0</v>
      </c>
    </row>
    <row r="66" spans="1:51">
      <c r="A66" s="30" t="s">
        <v>1171</v>
      </c>
      <c r="B66" s="221" t="s">
        <v>15</v>
      </c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30" t="s">
        <v>1140</v>
      </c>
      <c r="U66" s="31">
        <v>64</v>
      </c>
      <c r="V66" s="32">
        <v>248.08</v>
      </c>
      <c r="W66" s="231">
        <f t="shared" si="6"/>
        <v>15877.12</v>
      </c>
      <c r="X66" s="231"/>
      <c r="Y66" s="231"/>
      <c r="Z66" s="231"/>
      <c r="AA66" s="233">
        <v>64</v>
      </c>
      <c r="AB66" s="234"/>
      <c r="AC66" s="234"/>
      <c r="AD66" s="235"/>
      <c r="AE66" s="242"/>
      <c r="AF66" s="243"/>
      <c r="AG66" s="243"/>
      <c r="AH66" s="244"/>
      <c r="AI66" s="233">
        <f t="shared" si="7"/>
        <v>64</v>
      </c>
      <c r="AJ66" s="234"/>
      <c r="AK66" s="234"/>
      <c r="AL66" s="235"/>
      <c r="AM66" s="223">
        <f t="shared" si="8"/>
        <v>15877.12</v>
      </c>
      <c r="AN66" s="224"/>
      <c r="AO66" s="225"/>
      <c r="AP66" s="223">
        <f t="shared" si="10"/>
        <v>0</v>
      </c>
      <c r="AQ66" s="224"/>
      <c r="AR66" s="224"/>
      <c r="AS66" s="225"/>
      <c r="AT66" s="223">
        <f t="shared" si="9"/>
        <v>15877.12</v>
      </c>
      <c r="AU66" s="224"/>
      <c r="AV66" s="224"/>
      <c r="AW66" s="225"/>
      <c r="AX66" s="32">
        <f t="shared" si="4"/>
        <v>0</v>
      </c>
      <c r="AY66" s="97">
        <f t="shared" si="5"/>
        <v>0</v>
      </c>
    </row>
    <row r="67" spans="1:51">
      <c r="A67" s="30" t="s">
        <v>1172</v>
      </c>
      <c r="B67" s="221" t="s">
        <v>16</v>
      </c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30" t="s">
        <v>1140</v>
      </c>
      <c r="U67" s="31">
        <v>16</v>
      </c>
      <c r="V67" s="32">
        <v>625.47</v>
      </c>
      <c r="W67" s="231">
        <f t="shared" si="6"/>
        <v>10007.52</v>
      </c>
      <c r="X67" s="231"/>
      <c r="Y67" s="231"/>
      <c r="Z67" s="231"/>
      <c r="AA67" s="233">
        <v>16</v>
      </c>
      <c r="AB67" s="234"/>
      <c r="AC67" s="234"/>
      <c r="AD67" s="235"/>
      <c r="AE67" s="242"/>
      <c r="AF67" s="243"/>
      <c r="AG67" s="243"/>
      <c r="AH67" s="244"/>
      <c r="AI67" s="233">
        <f t="shared" si="7"/>
        <v>16</v>
      </c>
      <c r="AJ67" s="234"/>
      <c r="AK67" s="234"/>
      <c r="AL67" s="235"/>
      <c r="AM67" s="223">
        <f t="shared" si="8"/>
        <v>10007.52</v>
      </c>
      <c r="AN67" s="224"/>
      <c r="AO67" s="225"/>
      <c r="AP67" s="223">
        <f t="shared" si="10"/>
        <v>0</v>
      </c>
      <c r="AQ67" s="224"/>
      <c r="AR67" s="224"/>
      <c r="AS67" s="225"/>
      <c r="AT67" s="223">
        <f t="shared" si="9"/>
        <v>10007.52</v>
      </c>
      <c r="AU67" s="224"/>
      <c r="AV67" s="224"/>
      <c r="AW67" s="225"/>
      <c r="AX67" s="32">
        <f t="shared" si="4"/>
        <v>0</v>
      </c>
      <c r="AY67" s="97">
        <f t="shared" si="5"/>
        <v>0</v>
      </c>
    </row>
    <row r="68" spans="1:51">
      <c r="A68" s="30" t="s">
        <v>1173</v>
      </c>
      <c r="B68" s="221" t="s">
        <v>17</v>
      </c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30" t="s">
        <v>1140</v>
      </c>
      <c r="U68" s="31">
        <v>123</v>
      </c>
      <c r="V68" s="32">
        <v>189.77</v>
      </c>
      <c r="W68" s="231">
        <f t="shared" si="6"/>
        <v>23341.710000000003</v>
      </c>
      <c r="X68" s="231"/>
      <c r="Y68" s="231"/>
      <c r="Z68" s="231"/>
      <c r="AA68" s="233">
        <v>111</v>
      </c>
      <c r="AB68" s="234"/>
      <c r="AC68" s="234"/>
      <c r="AD68" s="235"/>
      <c r="AE68" s="242"/>
      <c r="AF68" s="243"/>
      <c r="AG68" s="243"/>
      <c r="AH68" s="244"/>
      <c r="AI68" s="233">
        <f t="shared" si="7"/>
        <v>111</v>
      </c>
      <c r="AJ68" s="234"/>
      <c r="AK68" s="234"/>
      <c r="AL68" s="235"/>
      <c r="AM68" s="223">
        <f t="shared" si="8"/>
        <v>21064.47</v>
      </c>
      <c r="AN68" s="224"/>
      <c r="AO68" s="225"/>
      <c r="AP68" s="223">
        <f t="shared" si="10"/>
        <v>0</v>
      </c>
      <c r="AQ68" s="224"/>
      <c r="AR68" s="224"/>
      <c r="AS68" s="225"/>
      <c r="AT68" s="223">
        <f t="shared" si="9"/>
        <v>21064.47</v>
      </c>
      <c r="AU68" s="224"/>
      <c r="AV68" s="224"/>
      <c r="AW68" s="225"/>
      <c r="AX68" s="32">
        <f t="shared" si="4"/>
        <v>12</v>
      </c>
      <c r="AY68" s="97">
        <f t="shared" si="5"/>
        <v>2277.2400000000016</v>
      </c>
    </row>
    <row r="69" spans="1:51">
      <c r="A69" s="30" t="s">
        <v>1174</v>
      </c>
      <c r="B69" s="221" t="s">
        <v>1099</v>
      </c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30" t="s">
        <v>1059</v>
      </c>
      <c r="U69" s="31">
        <v>84.8</v>
      </c>
      <c r="V69" s="32">
        <v>146.11000000000001</v>
      </c>
      <c r="W69" s="231">
        <f t="shared" si="6"/>
        <v>12390.128000000001</v>
      </c>
      <c r="X69" s="231"/>
      <c r="Y69" s="231"/>
      <c r="Z69" s="231"/>
      <c r="AA69" s="233">
        <v>84.8</v>
      </c>
      <c r="AB69" s="234"/>
      <c r="AC69" s="234"/>
      <c r="AD69" s="235"/>
      <c r="AE69" s="242"/>
      <c r="AF69" s="243"/>
      <c r="AG69" s="243"/>
      <c r="AH69" s="244"/>
      <c r="AI69" s="233">
        <f t="shared" si="7"/>
        <v>84.8</v>
      </c>
      <c r="AJ69" s="234"/>
      <c r="AK69" s="234"/>
      <c r="AL69" s="235"/>
      <c r="AM69" s="223">
        <f t="shared" si="8"/>
        <v>12390.128000000001</v>
      </c>
      <c r="AN69" s="224"/>
      <c r="AO69" s="225"/>
      <c r="AP69" s="223">
        <f t="shared" si="10"/>
        <v>0</v>
      </c>
      <c r="AQ69" s="224"/>
      <c r="AR69" s="224"/>
      <c r="AS69" s="225"/>
      <c r="AT69" s="223">
        <f t="shared" si="9"/>
        <v>12390.128000000001</v>
      </c>
      <c r="AU69" s="224"/>
      <c r="AV69" s="224"/>
      <c r="AW69" s="225"/>
      <c r="AX69" s="32">
        <f t="shared" si="4"/>
        <v>0</v>
      </c>
      <c r="AY69" s="97">
        <f t="shared" si="5"/>
        <v>0</v>
      </c>
    </row>
    <row r="70" spans="1:51">
      <c r="A70" s="30" t="s">
        <v>1175</v>
      </c>
      <c r="B70" s="221" t="s">
        <v>1101</v>
      </c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30" t="s">
        <v>1059</v>
      </c>
      <c r="U70" s="31">
        <v>16.100000000000001</v>
      </c>
      <c r="V70" s="32">
        <v>222.33</v>
      </c>
      <c r="W70" s="231">
        <f t="shared" si="6"/>
        <v>3579.5130000000004</v>
      </c>
      <c r="X70" s="231"/>
      <c r="Y70" s="231"/>
      <c r="Z70" s="231"/>
      <c r="AA70" s="233">
        <v>16.100000000000001</v>
      </c>
      <c r="AB70" s="234"/>
      <c r="AC70" s="234"/>
      <c r="AD70" s="235"/>
      <c r="AE70" s="242"/>
      <c r="AF70" s="243"/>
      <c r="AG70" s="243"/>
      <c r="AH70" s="244"/>
      <c r="AI70" s="233">
        <f t="shared" si="7"/>
        <v>16.100000000000001</v>
      </c>
      <c r="AJ70" s="234"/>
      <c r="AK70" s="234"/>
      <c r="AL70" s="235"/>
      <c r="AM70" s="223">
        <f t="shared" si="8"/>
        <v>3579.5130000000004</v>
      </c>
      <c r="AN70" s="224"/>
      <c r="AO70" s="225"/>
      <c r="AP70" s="223">
        <f t="shared" si="10"/>
        <v>0</v>
      </c>
      <c r="AQ70" s="224"/>
      <c r="AR70" s="224"/>
      <c r="AS70" s="225"/>
      <c r="AT70" s="223">
        <f t="shared" si="9"/>
        <v>3579.5130000000004</v>
      </c>
      <c r="AU70" s="224"/>
      <c r="AV70" s="224"/>
      <c r="AW70" s="225"/>
      <c r="AX70" s="32">
        <f t="shared" si="4"/>
        <v>0</v>
      </c>
      <c r="AY70" s="97">
        <f t="shared" si="5"/>
        <v>0</v>
      </c>
    </row>
    <row r="71" spans="1:51">
      <c r="A71" s="30" t="s">
        <v>1176</v>
      </c>
      <c r="B71" s="221" t="s">
        <v>18</v>
      </c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30" t="s">
        <v>1059</v>
      </c>
      <c r="U71" s="31">
        <v>6700</v>
      </c>
      <c r="V71" s="32">
        <v>22.76</v>
      </c>
      <c r="W71" s="231">
        <f t="shared" si="6"/>
        <v>152492</v>
      </c>
      <c r="X71" s="231"/>
      <c r="Y71" s="231"/>
      <c r="Z71" s="231"/>
      <c r="AA71" s="233">
        <v>6696.2</v>
      </c>
      <c r="AB71" s="234"/>
      <c r="AC71" s="234"/>
      <c r="AD71" s="235"/>
      <c r="AE71" s="242"/>
      <c r="AF71" s="243"/>
      <c r="AG71" s="243"/>
      <c r="AH71" s="244"/>
      <c r="AI71" s="233">
        <f t="shared" si="7"/>
        <v>6696.2</v>
      </c>
      <c r="AJ71" s="234"/>
      <c r="AK71" s="234"/>
      <c r="AL71" s="235"/>
      <c r="AM71" s="223">
        <f t="shared" si="8"/>
        <v>152405.51200000002</v>
      </c>
      <c r="AN71" s="224"/>
      <c r="AO71" s="225"/>
      <c r="AP71" s="223">
        <f t="shared" si="10"/>
        <v>0</v>
      </c>
      <c r="AQ71" s="224"/>
      <c r="AR71" s="224"/>
      <c r="AS71" s="225"/>
      <c r="AT71" s="223">
        <f t="shared" si="9"/>
        <v>152405.51200000002</v>
      </c>
      <c r="AU71" s="224"/>
      <c r="AV71" s="224"/>
      <c r="AW71" s="225"/>
      <c r="AX71" s="32">
        <f t="shared" si="4"/>
        <v>3.8000000000001819</v>
      </c>
      <c r="AY71" s="97">
        <f t="shared" si="5"/>
        <v>86.487999999983003</v>
      </c>
    </row>
    <row r="72" spans="1:51">
      <c r="A72" s="30" t="s">
        <v>1177</v>
      </c>
      <c r="B72" s="221" t="s">
        <v>19</v>
      </c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30" t="s">
        <v>1059</v>
      </c>
      <c r="U72" s="31">
        <v>10060</v>
      </c>
      <c r="V72" s="32">
        <v>18.21</v>
      </c>
      <c r="W72" s="231">
        <f t="shared" si="6"/>
        <v>183192.6</v>
      </c>
      <c r="X72" s="231"/>
      <c r="Y72" s="231"/>
      <c r="Z72" s="231"/>
      <c r="AA72" s="233">
        <v>9347.85</v>
      </c>
      <c r="AB72" s="234"/>
      <c r="AC72" s="234"/>
      <c r="AD72" s="235"/>
      <c r="AE72" s="242"/>
      <c r="AF72" s="243"/>
      <c r="AG72" s="243"/>
      <c r="AH72" s="244"/>
      <c r="AI72" s="233">
        <f t="shared" si="7"/>
        <v>9347.85</v>
      </c>
      <c r="AJ72" s="234"/>
      <c r="AK72" s="234"/>
      <c r="AL72" s="235"/>
      <c r="AM72" s="223">
        <f t="shared" si="8"/>
        <v>170224.34850000002</v>
      </c>
      <c r="AN72" s="224"/>
      <c r="AO72" s="225"/>
      <c r="AP72" s="223">
        <f t="shared" si="10"/>
        <v>0</v>
      </c>
      <c r="AQ72" s="224"/>
      <c r="AR72" s="224"/>
      <c r="AS72" s="225"/>
      <c r="AT72" s="223">
        <f t="shared" si="9"/>
        <v>170224.34850000002</v>
      </c>
      <c r="AU72" s="224"/>
      <c r="AV72" s="224"/>
      <c r="AW72" s="225"/>
      <c r="AX72" s="32">
        <f t="shared" si="4"/>
        <v>712.14999999999964</v>
      </c>
      <c r="AY72" s="97">
        <f t="shared" si="5"/>
        <v>12968.251499999984</v>
      </c>
    </row>
    <row r="73" spans="1:51">
      <c r="A73" s="30" t="s">
        <v>1178</v>
      </c>
      <c r="B73" s="221" t="s">
        <v>20</v>
      </c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30" t="s">
        <v>1059</v>
      </c>
      <c r="U73" s="31">
        <v>10060</v>
      </c>
      <c r="V73" s="32">
        <v>4.55</v>
      </c>
      <c r="W73" s="231">
        <f t="shared" si="6"/>
        <v>45773</v>
      </c>
      <c r="X73" s="231"/>
      <c r="Y73" s="231"/>
      <c r="Z73" s="231"/>
      <c r="AA73" s="233">
        <v>9347.85</v>
      </c>
      <c r="AB73" s="234"/>
      <c r="AC73" s="234"/>
      <c r="AD73" s="235"/>
      <c r="AE73" s="242"/>
      <c r="AF73" s="243"/>
      <c r="AG73" s="243"/>
      <c r="AH73" s="244"/>
      <c r="AI73" s="233">
        <f t="shared" si="7"/>
        <v>9347.85</v>
      </c>
      <c r="AJ73" s="234"/>
      <c r="AK73" s="234"/>
      <c r="AL73" s="235"/>
      <c r="AM73" s="223">
        <f t="shared" si="8"/>
        <v>42532.717499999999</v>
      </c>
      <c r="AN73" s="224"/>
      <c r="AO73" s="225"/>
      <c r="AP73" s="223">
        <f t="shared" si="10"/>
        <v>0</v>
      </c>
      <c r="AQ73" s="224"/>
      <c r="AR73" s="224"/>
      <c r="AS73" s="225"/>
      <c r="AT73" s="223">
        <f t="shared" si="9"/>
        <v>42532.717499999999</v>
      </c>
      <c r="AU73" s="224"/>
      <c r="AV73" s="224"/>
      <c r="AW73" s="225"/>
      <c r="AX73" s="32">
        <f t="shared" si="4"/>
        <v>712.14999999999964</v>
      </c>
      <c r="AY73" s="97">
        <f t="shared" si="5"/>
        <v>3240.2825000000012</v>
      </c>
    </row>
    <row r="74" spans="1:51">
      <c r="A74" s="30" t="s">
        <v>1179</v>
      </c>
      <c r="B74" s="221" t="s">
        <v>21</v>
      </c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30" t="s">
        <v>1059</v>
      </c>
      <c r="U74" s="31">
        <v>0</v>
      </c>
      <c r="V74" s="32">
        <v>28.01</v>
      </c>
      <c r="W74" s="231">
        <f t="shared" si="6"/>
        <v>0</v>
      </c>
      <c r="X74" s="231"/>
      <c r="Y74" s="231"/>
      <c r="Z74" s="231"/>
      <c r="AA74" s="233">
        <v>0</v>
      </c>
      <c r="AB74" s="234"/>
      <c r="AC74" s="234"/>
      <c r="AD74" s="235"/>
      <c r="AE74" s="242"/>
      <c r="AF74" s="243"/>
      <c r="AG74" s="243"/>
      <c r="AH74" s="244"/>
      <c r="AI74" s="233">
        <f t="shared" si="7"/>
        <v>0</v>
      </c>
      <c r="AJ74" s="234"/>
      <c r="AK74" s="234"/>
      <c r="AL74" s="235"/>
      <c r="AM74" s="223">
        <f t="shared" si="8"/>
        <v>0</v>
      </c>
      <c r="AN74" s="224"/>
      <c r="AO74" s="225"/>
      <c r="AP74" s="223">
        <f t="shared" si="10"/>
        <v>0</v>
      </c>
      <c r="AQ74" s="224"/>
      <c r="AR74" s="224"/>
      <c r="AS74" s="225"/>
      <c r="AT74" s="223">
        <f t="shared" si="9"/>
        <v>0</v>
      </c>
      <c r="AU74" s="224"/>
      <c r="AV74" s="224"/>
      <c r="AW74" s="225"/>
      <c r="AX74" s="32">
        <f t="shared" si="4"/>
        <v>0</v>
      </c>
      <c r="AY74" s="97">
        <f t="shared" si="5"/>
        <v>0</v>
      </c>
    </row>
    <row r="75" spans="1:51">
      <c r="A75" s="30" t="s">
        <v>860</v>
      </c>
      <c r="B75" s="221" t="s">
        <v>22</v>
      </c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30" t="s">
        <v>1059</v>
      </c>
      <c r="U75" s="31">
        <v>548</v>
      </c>
      <c r="V75" s="32">
        <v>22.41</v>
      </c>
      <c r="W75" s="231">
        <f t="shared" si="6"/>
        <v>12280.68</v>
      </c>
      <c r="X75" s="231"/>
      <c r="Y75" s="231"/>
      <c r="Z75" s="231"/>
      <c r="AA75" s="233">
        <v>0</v>
      </c>
      <c r="AB75" s="234"/>
      <c r="AC75" s="234"/>
      <c r="AD75" s="235"/>
      <c r="AE75" s="242"/>
      <c r="AF75" s="243"/>
      <c r="AG75" s="243"/>
      <c r="AH75" s="244"/>
      <c r="AI75" s="233">
        <f t="shared" si="7"/>
        <v>0</v>
      </c>
      <c r="AJ75" s="234"/>
      <c r="AK75" s="234"/>
      <c r="AL75" s="235"/>
      <c r="AM75" s="223">
        <f t="shared" si="8"/>
        <v>0</v>
      </c>
      <c r="AN75" s="224"/>
      <c r="AO75" s="225"/>
      <c r="AP75" s="223">
        <f t="shared" si="10"/>
        <v>0</v>
      </c>
      <c r="AQ75" s="224"/>
      <c r="AR75" s="224"/>
      <c r="AS75" s="225"/>
      <c r="AT75" s="223">
        <f t="shared" si="9"/>
        <v>0</v>
      </c>
      <c r="AU75" s="224"/>
      <c r="AV75" s="224"/>
      <c r="AW75" s="225"/>
      <c r="AX75" s="32">
        <f t="shared" si="4"/>
        <v>548</v>
      </c>
      <c r="AY75" s="97">
        <f t="shared" si="5"/>
        <v>12280.68</v>
      </c>
    </row>
    <row r="76" spans="1:51">
      <c r="A76" s="30" t="s">
        <v>861</v>
      </c>
      <c r="B76" s="221" t="s">
        <v>23</v>
      </c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30" t="s">
        <v>1059</v>
      </c>
      <c r="U76" s="31">
        <v>548</v>
      </c>
      <c r="V76" s="32">
        <v>5.6</v>
      </c>
      <c r="W76" s="231">
        <f t="shared" si="6"/>
        <v>3068.7999999999997</v>
      </c>
      <c r="X76" s="231"/>
      <c r="Y76" s="231"/>
      <c r="Z76" s="231"/>
      <c r="AA76" s="233">
        <v>0</v>
      </c>
      <c r="AB76" s="234"/>
      <c r="AC76" s="234"/>
      <c r="AD76" s="235"/>
      <c r="AE76" s="242"/>
      <c r="AF76" s="243"/>
      <c r="AG76" s="243"/>
      <c r="AH76" s="244"/>
      <c r="AI76" s="233">
        <f t="shared" si="7"/>
        <v>0</v>
      </c>
      <c r="AJ76" s="234"/>
      <c r="AK76" s="234"/>
      <c r="AL76" s="235"/>
      <c r="AM76" s="223">
        <f t="shared" si="8"/>
        <v>0</v>
      </c>
      <c r="AN76" s="224"/>
      <c r="AO76" s="225"/>
      <c r="AP76" s="223">
        <f t="shared" si="10"/>
        <v>0</v>
      </c>
      <c r="AQ76" s="224"/>
      <c r="AR76" s="224"/>
      <c r="AS76" s="225"/>
      <c r="AT76" s="223">
        <f t="shared" si="9"/>
        <v>0</v>
      </c>
      <c r="AU76" s="224"/>
      <c r="AV76" s="224"/>
      <c r="AW76" s="225"/>
      <c r="AX76" s="32">
        <f t="shared" si="4"/>
        <v>548</v>
      </c>
      <c r="AY76" s="97">
        <f t="shared" si="5"/>
        <v>3068.7999999999997</v>
      </c>
    </row>
    <row r="77" spans="1:51">
      <c r="A77" s="30" t="s">
        <v>862</v>
      </c>
      <c r="B77" s="221" t="s">
        <v>24</v>
      </c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30" t="s">
        <v>1059</v>
      </c>
      <c r="U77" s="31">
        <v>0</v>
      </c>
      <c r="V77" s="32">
        <v>0</v>
      </c>
      <c r="W77" s="231">
        <f t="shared" si="6"/>
        <v>0</v>
      </c>
      <c r="X77" s="231"/>
      <c r="Y77" s="231"/>
      <c r="Z77" s="231"/>
      <c r="AA77" s="233">
        <v>0</v>
      </c>
      <c r="AB77" s="234"/>
      <c r="AC77" s="234"/>
      <c r="AD77" s="235"/>
      <c r="AE77" s="242"/>
      <c r="AF77" s="243"/>
      <c r="AG77" s="243"/>
      <c r="AH77" s="244"/>
      <c r="AI77" s="233">
        <f t="shared" si="7"/>
        <v>0</v>
      </c>
      <c r="AJ77" s="234"/>
      <c r="AK77" s="234"/>
      <c r="AL77" s="235"/>
      <c r="AM77" s="223">
        <f t="shared" si="8"/>
        <v>0</v>
      </c>
      <c r="AN77" s="224"/>
      <c r="AO77" s="225"/>
      <c r="AP77" s="223">
        <f t="shared" si="10"/>
        <v>0</v>
      </c>
      <c r="AQ77" s="224"/>
      <c r="AR77" s="224"/>
      <c r="AS77" s="225"/>
      <c r="AT77" s="223">
        <f t="shared" si="9"/>
        <v>0</v>
      </c>
      <c r="AU77" s="224"/>
      <c r="AV77" s="224"/>
      <c r="AW77" s="225"/>
      <c r="AX77" s="32">
        <f t="shared" si="4"/>
        <v>0</v>
      </c>
      <c r="AY77" s="97">
        <f t="shared" si="5"/>
        <v>0</v>
      </c>
    </row>
    <row r="78" spans="1:51">
      <c r="A78" s="30" t="s">
        <v>863</v>
      </c>
      <c r="B78" s="221" t="s">
        <v>25</v>
      </c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30" t="s">
        <v>1059</v>
      </c>
      <c r="U78" s="31">
        <v>0</v>
      </c>
      <c r="V78" s="32">
        <v>0</v>
      </c>
      <c r="W78" s="231">
        <f t="shared" si="6"/>
        <v>0</v>
      </c>
      <c r="X78" s="231"/>
      <c r="Y78" s="231"/>
      <c r="Z78" s="231"/>
      <c r="AA78" s="233">
        <v>0</v>
      </c>
      <c r="AB78" s="234"/>
      <c r="AC78" s="234"/>
      <c r="AD78" s="235"/>
      <c r="AE78" s="242"/>
      <c r="AF78" s="243"/>
      <c r="AG78" s="243"/>
      <c r="AH78" s="244"/>
      <c r="AI78" s="233">
        <f t="shared" si="7"/>
        <v>0</v>
      </c>
      <c r="AJ78" s="234"/>
      <c r="AK78" s="234"/>
      <c r="AL78" s="235"/>
      <c r="AM78" s="223">
        <f t="shared" si="8"/>
        <v>0</v>
      </c>
      <c r="AN78" s="224"/>
      <c r="AO78" s="225"/>
      <c r="AP78" s="223">
        <f t="shared" si="10"/>
        <v>0</v>
      </c>
      <c r="AQ78" s="224"/>
      <c r="AR78" s="224"/>
      <c r="AS78" s="225"/>
      <c r="AT78" s="223">
        <f t="shared" si="9"/>
        <v>0</v>
      </c>
      <c r="AU78" s="224"/>
      <c r="AV78" s="224"/>
      <c r="AW78" s="225"/>
      <c r="AX78" s="32">
        <f t="shared" si="4"/>
        <v>0</v>
      </c>
      <c r="AY78" s="97">
        <f t="shared" si="5"/>
        <v>0</v>
      </c>
    </row>
    <row r="79" spans="1:51">
      <c r="A79" s="30" t="s">
        <v>864</v>
      </c>
      <c r="B79" s="221" t="s">
        <v>26</v>
      </c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30" t="s">
        <v>1059</v>
      </c>
      <c r="U79" s="31">
        <v>0</v>
      </c>
      <c r="V79" s="32">
        <v>0</v>
      </c>
      <c r="W79" s="231">
        <f t="shared" si="6"/>
        <v>0</v>
      </c>
      <c r="X79" s="231"/>
      <c r="Y79" s="231"/>
      <c r="Z79" s="231"/>
      <c r="AA79" s="233">
        <v>0</v>
      </c>
      <c r="AB79" s="234"/>
      <c r="AC79" s="234"/>
      <c r="AD79" s="235"/>
      <c r="AE79" s="242"/>
      <c r="AF79" s="243"/>
      <c r="AG79" s="243"/>
      <c r="AH79" s="244"/>
      <c r="AI79" s="233">
        <f t="shared" si="7"/>
        <v>0</v>
      </c>
      <c r="AJ79" s="234"/>
      <c r="AK79" s="234"/>
      <c r="AL79" s="235"/>
      <c r="AM79" s="223">
        <f t="shared" si="8"/>
        <v>0</v>
      </c>
      <c r="AN79" s="224"/>
      <c r="AO79" s="225"/>
      <c r="AP79" s="223">
        <f t="shared" si="10"/>
        <v>0</v>
      </c>
      <c r="AQ79" s="224"/>
      <c r="AR79" s="224"/>
      <c r="AS79" s="225"/>
      <c r="AT79" s="223">
        <f t="shared" si="9"/>
        <v>0</v>
      </c>
      <c r="AU79" s="224"/>
      <c r="AV79" s="224"/>
      <c r="AW79" s="225"/>
      <c r="AX79" s="32">
        <f>U79-AI79</f>
        <v>0</v>
      </c>
      <c r="AY79" s="97">
        <f t="shared" si="5"/>
        <v>0</v>
      </c>
    </row>
    <row r="80" spans="1:51">
      <c r="A80" s="30" t="s">
        <v>1180</v>
      </c>
      <c r="B80" s="221" t="s">
        <v>27</v>
      </c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30" t="s">
        <v>1140</v>
      </c>
      <c r="U80" s="31">
        <v>126</v>
      </c>
      <c r="V80" s="32">
        <v>287.74</v>
      </c>
      <c r="W80" s="231">
        <f t="shared" si="6"/>
        <v>36255.24</v>
      </c>
      <c r="X80" s="231"/>
      <c r="Y80" s="231"/>
      <c r="Z80" s="231"/>
      <c r="AA80" s="233">
        <v>103</v>
      </c>
      <c r="AB80" s="234"/>
      <c r="AC80" s="234"/>
      <c r="AD80" s="235"/>
      <c r="AE80" s="242"/>
      <c r="AF80" s="243"/>
      <c r="AG80" s="243"/>
      <c r="AH80" s="244"/>
      <c r="AI80" s="233">
        <f t="shared" si="7"/>
        <v>103</v>
      </c>
      <c r="AJ80" s="234"/>
      <c r="AK80" s="234"/>
      <c r="AL80" s="235"/>
      <c r="AM80" s="223">
        <f t="shared" si="8"/>
        <v>29637.22</v>
      </c>
      <c r="AN80" s="224"/>
      <c r="AO80" s="225"/>
      <c r="AP80" s="223">
        <f t="shared" si="10"/>
        <v>0</v>
      </c>
      <c r="AQ80" s="224"/>
      <c r="AR80" s="224"/>
      <c r="AS80" s="225"/>
      <c r="AT80" s="223">
        <f t="shared" si="9"/>
        <v>29637.22</v>
      </c>
      <c r="AU80" s="224"/>
      <c r="AV80" s="224"/>
      <c r="AW80" s="225"/>
      <c r="AX80" s="32">
        <f>U80-AI80</f>
        <v>23</v>
      </c>
      <c r="AY80" s="97">
        <f t="shared" si="5"/>
        <v>6618.0199999999968</v>
      </c>
    </row>
    <row r="81" spans="1:51">
      <c r="A81" s="30" t="s">
        <v>1181</v>
      </c>
      <c r="B81" s="221" t="s">
        <v>1079</v>
      </c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30" t="s">
        <v>1140</v>
      </c>
      <c r="U81" s="31">
        <v>88</v>
      </c>
      <c r="V81" s="32">
        <v>364</v>
      </c>
      <c r="W81" s="231">
        <f t="shared" si="6"/>
        <v>32032</v>
      </c>
      <c r="X81" s="231"/>
      <c r="Y81" s="231"/>
      <c r="Z81" s="231"/>
      <c r="AA81" s="233">
        <v>88</v>
      </c>
      <c r="AB81" s="234"/>
      <c r="AC81" s="234"/>
      <c r="AD81" s="235"/>
      <c r="AE81" s="242"/>
      <c r="AF81" s="243"/>
      <c r="AG81" s="243"/>
      <c r="AH81" s="244"/>
      <c r="AI81" s="233">
        <f t="shared" si="7"/>
        <v>88</v>
      </c>
      <c r="AJ81" s="234"/>
      <c r="AK81" s="234"/>
      <c r="AL81" s="235"/>
      <c r="AM81" s="223">
        <f t="shared" si="8"/>
        <v>32032</v>
      </c>
      <c r="AN81" s="224"/>
      <c r="AO81" s="225"/>
      <c r="AP81" s="223">
        <f t="shared" si="10"/>
        <v>0</v>
      </c>
      <c r="AQ81" s="224"/>
      <c r="AR81" s="224"/>
      <c r="AS81" s="225"/>
      <c r="AT81" s="223">
        <f t="shared" si="9"/>
        <v>32032</v>
      </c>
      <c r="AU81" s="224"/>
      <c r="AV81" s="224"/>
      <c r="AW81" s="225"/>
      <c r="AX81" s="32">
        <f>U81-AI81</f>
        <v>0</v>
      </c>
      <c r="AY81" s="97">
        <f t="shared" si="5"/>
        <v>0</v>
      </c>
    </row>
    <row r="82" spans="1:51">
      <c r="A82" s="30" t="s">
        <v>1182</v>
      </c>
      <c r="B82" s="221" t="s">
        <v>1080</v>
      </c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30" t="s">
        <v>1140</v>
      </c>
      <c r="U82" s="31">
        <v>88</v>
      </c>
      <c r="V82" s="32">
        <v>26</v>
      </c>
      <c r="W82" s="231">
        <f t="shared" si="6"/>
        <v>2288</v>
      </c>
      <c r="X82" s="231"/>
      <c r="Y82" s="231"/>
      <c r="Z82" s="231"/>
      <c r="AA82" s="233">
        <v>12</v>
      </c>
      <c r="AB82" s="234"/>
      <c r="AC82" s="234"/>
      <c r="AD82" s="235"/>
      <c r="AE82" s="242"/>
      <c r="AF82" s="243"/>
      <c r="AG82" s="243"/>
      <c r="AH82" s="244"/>
      <c r="AI82" s="233">
        <f t="shared" si="7"/>
        <v>12</v>
      </c>
      <c r="AJ82" s="234"/>
      <c r="AK82" s="234"/>
      <c r="AL82" s="235"/>
      <c r="AM82" s="223">
        <f t="shared" si="8"/>
        <v>312</v>
      </c>
      <c r="AN82" s="224"/>
      <c r="AO82" s="225"/>
      <c r="AP82" s="223">
        <f t="shared" si="10"/>
        <v>0</v>
      </c>
      <c r="AQ82" s="224"/>
      <c r="AR82" s="224"/>
      <c r="AS82" s="225"/>
      <c r="AT82" s="223">
        <f t="shared" si="9"/>
        <v>312</v>
      </c>
      <c r="AU82" s="224"/>
      <c r="AV82" s="224"/>
      <c r="AW82" s="225"/>
      <c r="AX82" s="32">
        <f>U82-AI82</f>
        <v>76</v>
      </c>
      <c r="AY82" s="97">
        <f t="shared" si="5"/>
        <v>1976</v>
      </c>
    </row>
    <row r="83" spans="1:51">
      <c r="A83" s="30" t="s">
        <v>1183</v>
      </c>
      <c r="B83" s="221" t="s">
        <v>30</v>
      </c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30" t="s">
        <v>1061</v>
      </c>
      <c r="U83" s="31">
        <v>3.85</v>
      </c>
      <c r="V83" s="32">
        <v>197.03</v>
      </c>
      <c r="W83" s="231">
        <f t="shared" si="6"/>
        <v>758.56550000000004</v>
      </c>
      <c r="X83" s="231"/>
      <c r="Y83" s="231"/>
      <c r="Z83" s="231"/>
      <c r="AA83" s="233">
        <v>3.85</v>
      </c>
      <c r="AB83" s="234"/>
      <c r="AC83" s="234"/>
      <c r="AD83" s="235"/>
      <c r="AE83" s="242"/>
      <c r="AF83" s="243"/>
      <c r="AG83" s="243"/>
      <c r="AH83" s="244"/>
      <c r="AI83" s="233">
        <f t="shared" si="7"/>
        <v>3.85</v>
      </c>
      <c r="AJ83" s="234"/>
      <c r="AK83" s="234"/>
      <c r="AL83" s="235"/>
      <c r="AM83" s="223">
        <f t="shared" si="8"/>
        <v>758.56550000000004</v>
      </c>
      <c r="AN83" s="224"/>
      <c r="AO83" s="225"/>
      <c r="AP83" s="223">
        <f t="shared" si="10"/>
        <v>0</v>
      </c>
      <c r="AQ83" s="224"/>
      <c r="AR83" s="224"/>
      <c r="AS83" s="225"/>
      <c r="AT83" s="223">
        <f t="shared" si="9"/>
        <v>758.56550000000004</v>
      </c>
      <c r="AU83" s="224"/>
      <c r="AV83" s="224"/>
      <c r="AW83" s="225"/>
      <c r="AX83" s="32">
        <f>U83-AI83</f>
        <v>0</v>
      </c>
      <c r="AY83" s="97">
        <f t="shared" si="5"/>
        <v>0</v>
      </c>
    </row>
    <row r="84" spans="1:51">
      <c r="A84" s="30"/>
      <c r="B84" s="221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30"/>
      <c r="U84" s="46"/>
      <c r="V84" s="32"/>
      <c r="W84" s="231"/>
      <c r="X84" s="231"/>
      <c r="Y84" s="231"/>
      <c r="Z84" s="231"/>
      <c r="AA84" s="233"/>
      <c r="AB84" s="234"/>
      <c r="AC84" s="234"/>
      <c r="AD84" s="235"/>
      <c r="AE84" s="242"/>
      <c r="AF84" s="243"/>
      <c r="AG84" s="243"/>
      <c r="AH84" s="244"/>
      <c r="AI84" s="233"/>
      <c r="AJ84" s="234"/>
      <c r="AK84" s="234"/>
      <c r="AL84" s="235"/>
      <c r="AM84" s="223"/>
      <c r="AN84" s="224"/>
      <c r="AO84" s="225"/>
      <c r="AP84" s="223"/>
      <c r="AQ84" s="224"/>
      <c r="AR84" s="224"/>
      <c r="AS84" s="225"/>
      <c r="AT84" s="223"/>
      <c r="AU84" s="224"/>
      <c r="AV84" s="224"/>
      <c r="AW84" s="225"/>
      <c r="AX84" s="32"/>
      <c r="AY84" s="97">
        <f t="shared" si="5"/>
        <v>0</v>
      </c>
    </row>
    <row r="85" spans="1:51" ht="15.75">
      <c r="A85" s="45" t="s">
        <v>1184</v>
      </c>
      <c r="B85" s="241" t="s">
        <v>34</v>
      </c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5"/>
      <c r="U85" s="47"/>
      <c r="V85" s="48"/>
      <c r="W85" s="229">
        <f>SUM(W86:Z127)</f>
        <v>1643771.2386999996</v>
      </c>
      <c r="X85" s="229"/>
      <c r="Y85" s="229"/>
      <c r="Z85" s="229"/>
      <c r="AA85" s="330"/>
      <c r="AB85" s="331"/>
      <c r="AC85" s="331"/>
      <c r="AD85" s="332"/>
      <c r="AE85" s="278"/>
      <c r="AF85" s="279"/>
      <c r="AG85" s="279"/>
      <c r="AH85" s="280"/>
      <c r="AI85" s="330"/>
      <c r="AJ85" s="331"/>
      <c r="AK85" s="331"/>
      <c r="AL85" s="332"/>
      <c r="AM85" s="238">
        <f>SUM(AM86:AO127)-0.01</f>
        <v>1550775.7625</v>
      </c>
      <c r="AN85" s="239"/>
      <c r="AO85" s="240"/>
      <c r="AP85" s="238">
        <f>SUM(AP86:AS127)</f>
        <v>0</v>
      </c>
      <c r="AQ85" s="239"/>
      <c r="AR85" s="239"/>
      <c r="AS85" s="240"/>
      <c r="AT85" s="238">
        <f>AM85+AP85</f>
        <v>1550775.7625</v>
      </c>
      <c r="AU85" s="239"/>
      <c r="AV85" s="239"/>
      <c r="AW85" s="240"/>
      <c r="AX85" s="27"/>
      <c r="AY85" s="96">
        <f t="shared" si="5"/>
        <v>92995.476199999684</v>
      </c>
    </row>
    <row r="86" spans="1:51">
      <c r="A86" s="30" t="s">
        <v>1185</v>
      </c>
      <c r="B86" s="221" t="s">
        <v>1088</v>
      </c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30" t="s">
        <v>1059</v>
      </c>
      <c r="U86" s="31">
        <v>21996</v>
      </c>
      <c r="V86" s="32">
        <v>1.33</v>
      </c>
      <c r="W86" s="231">
        <f t="shared" ref="W86:W127" si="11">U86*V86</f>
        <v>29254.68</v>
      </c>
      <c r="X86" s="231"/>
      <c r="Y86" s="231"/>
      <c r="Z86" s="231"/>
      <c r="AA86" s="233">
        <v>15349.4</v>
      </c>
      <c r="AB86" s="234"/>
      <c r="AC86" s="234"/>
      <c r="AD86" s="235"/>
      <c r="AE86" s="242"/>
      <c r="AF86" s="243"/>
      <c r="AG86" s="243"/>
      <c r="AH86" s="244"/>
      <c r="AI86" s="233">
        <f t="shared" ref="AI86:AI127" si="12">AA86+AE86</f>
        <v>15349.4</v>
      </c>
      <c r="AJ86" s="234"/>
      <c r="AK86" s="234"/>
      <c r="AL86" s="235"/>
      <c r="AM86" s="223">
        <f t="shared" ref="AM86:AM127" si="13">V86*AA86</f>
        <v>20414.702000000001</v>
      </c>
      <c r="AN86" s="224"/>
      <c r="AO86" s="225"/>
      <c r="AP86" s="223">
        <f t="shared" ref="AP86:AP127" si="14">V86*AE86</f>
        <v>0</v>
      </c>
      <c r="AQ86" s="224"/>
      <c r="AR86" s="224"/>
      <c r="AS86" s="225"/>
      <c r="AT86" s="223">
        <f t="shared" ref="AT86:AT127" si="15">AM86+AP86</f>
        <v>20414.702000000001</v>
      </c>
      <c r="AU86" s="224"/>
      <c r="AV86" s="224"/>
      <c r="AW86" s="225"/>
      <c r="AX86" s="32">
        <f t="shared" ref="AX86:AX127" si="16">U86-AI86</f>
        <v>6646.6</v>
      </c>
      <c r="AY86" s="97">
        <f t="shared" si="5"/>
        <v>8839.9779999999992</v>
      </c>
    </row>
    <row r="87" spans="1:51">
      <c r="A87" s="30" t="s">
        <v>1186</v>
      </c>
      <c r="B87" s="221" t="s">
        <v>1223</v>
      </c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30" t="s">
        <v>31</v>
      </c>
      <c r="U87" s="31">
        <v>21.99</v>
      </c>
      <c r="V87" s="32">
        <v>522.98</v>
      </c>
      <c r="W87" s="231">
        <f t="shared" si="11"/>
        <v>11500.3302</v>
      </c>
      <c r="X87" s="231"/>
      <c r="Y87" s="231"/>
      <c r="Z87" s="231"/>
      <c r="AA87" s="233">
        <v>0</v>
      </c>
      <c r="AB87" s="234"/>
      <c r="AC87" s="234"/>
      <c r="AD87" s="235"/>
      <c r="AE87" s="242"/>
      <c r="AF87" s="243"/>
      <c r="AG87" s="243"/>
      <c r="AH87" s="244"/>
      <c r="AI87" s="233">
        <f t="shared" si="12"/>
        <v>0</v>
      </c>
      <c r="AJ87" s="234"/>
      <c r="AK87" s="234"/>
      <c r="AL87" s="235"/>
      <c r="AM87" s="223">
        <f t="shared" si="13"/>
        <v>0</v>
      </c>
      <c r="AN87" s="224"/>
      <c r="AO87" s="225"/>
      <c r="AP87" s="223">
        <f t="shared" si="14"/>
        <v>0</v>
      </c>
      <c r="AQ87" s="224"/>
      <c r="AR87" s="224"/>
      <c r="AS87" s="225"/>
      <c r="AT87" s="223">
        <f t="shared" si="15"/>
        <v>0</v>
      </c>
      <c r="AU87" s="224"/>
      <c r="AV87" s="224"/>
      <c r="AW87" s="225"/>
      <c r="AX87" s="32">
        <f t="shared" si="16"/>
        <v>21.99</v>
      </c>
      <c r="AY87" s="97">
        <f t="shared" si="5"/>
        <v>11500.3302</v>
      </c>
    </row>
    <row r="88" spans="1:51">
      <c r="A88" s="30" t="s">
        <v>1187</v>
      </c>
      <c r="B88" s="221" t="s">
        <v>1224</v>
      </c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30" t="s">
        <v>32</v>
      </c>
      <c r="U88" s="31">
        <v>240</v>
      </c>
      <c r="V88" s="32">
        <v>0.81</v>
      </c>
      <c r="W88" s="231">
        <f t="shared" si="11"/>
        <v>194.4</v>
      </c>
      <c r="X88" s="231"/>
      <c r="Y88" s="231"/>
      <c r="Z88" s="231"/>
      <c r="AA88" s="233">
        <v>240</v>
      </c>
      <c r="AB88" s="234"/>
      <c r="AC88" s="234"/>
      <c r="AD88" s="235"/>
      <c r="AE88" s="242"/>
      <c r="AF88" s="243"/>
      <c r="AG88" s="243"/>
      <c r="AH88" s="244"/>
      <c r="AI88" s="233">
        <f t="shared" si="12"/>
        <v>240</v>
      </c>
      <c r="AJ88" s="234"/>
      <c r="AK88" s="234"/>
      <c r="AL88" s="235"/>
      <c r="AM88" s="223">
        <f t="shared" si="13"/>
        <v>194.4</v>
      </c>
      <c r="AN88" s="224"/>
      <c r="AO88" s="225"/>
      <c r="AP88" s="223">
        <f t="shared" si="14"/>
        <v>0</v>
      </c>
      <c r="AQ88" s="224"/>
      <c r="AR88" s="224"/>
      <c r="AS88" s="225"/>
      <c r="AT88" s="223">
        <f t="shared" si="15"/>
        <v>194.4</v>
      </c>
      <c r="AU88" s="224"/>
      <c r="AV88" s="224"/>
      <c r="AW88" s="225"/>
      <c r="AX88" s="32">
        <f t="shared" si="16"/>
        <v>0</v>
      </c>
      <c r="AY88" s="97">
        <f t="shared" si="5"/>
        <v>0</v>
      </c>
    </row>
    <row r="89" spans="1:51">
      <c r="A89" s="30" t="s">
        <v>1188</v>
      </c>
      <c r="B89" s="221" t="s">
        <v>1089</v>
      </c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30" t="s">
        <v>32</v>
      </c>
      <c r="U89" s="31">
        <v>240</v>
      </c>
      <c r="V89" s="32">
        <v>1.37</v>
      </c>
      <c r="W89" s="231">
        <f t="shared" si="11"/>
        <v>328.8</v>
      </c>
      <c r="X89" s="231"/>
      <c r="Y89" s="231"/>
      <c r="Z89" s="231"/>
      <c r="AA89" s="233">
        <v>240</v>
      </c>
      <c r="AB89" s="234"/>
      <c r="AC89" s="234"/>
      <c r="AD89" s="235"/>
      <c r="AE89" s="242"/>
      <c r="AF89" s="243"/>
      <c r="AG89" s="243"/>
      <c r="AH89" s="244"/>
      <c r="AI89" s="233">
        <f t="shared" si="12"/>
        <v>240</v>
      </c>
      <c r="AJ89" s="234"/>
      <c r="AK89" s="234"/>
      <c r="AL89" s="235"/>
      <c r="AM89" s="223">
        <f t="shared" si="13"/>
        <v>328.8</v>
      </c>
      <c r="AN89" s="224"/>
      <c r="AO89" s="225"/>
      <c r="AP89" s="223">
        <f t="shared" si="14"/>
        <v>0</v>
      </c>
      <c r="AQ89" s="224"/>
      <c r="AR89" s="224"/>
      <c r="AS89" s="225"/>
      <c r="AT89" s="223">
        <f t="shared" si="15"/>
        <v>328.8</v>
      </c>
      <c r="AU89" s="224"/>
      <c r="AV89" s="224"/>
      <c r="AW89" s="225"/>
      <c r="AX89" s="32">
        <f t="shared" si="16"/>
        <v>0</v>
      </c>
      <c r="AY89" s="97">
        <f t="shared" si="5"/>
        <v>0</v>
      </c>
    </row>
    <row r="90" spans="1:51">
      <c r="A90" s="30" t="s">
        <v>1189</v>
      </c>
      <c r="B90" s="221" t="s">
        <v>1225</v>
      </c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30" t="s">
        <v>1060</v>
      </c>
      <c r="U90" s="31">
        <v>9</v>
      </c>
      <c r="V90" s="32">
        <v>32.72</v>
      </c>
      <c r="W90" s="231">
        <f t="shared" si="11"/>
        <v>294.48</v>
      </c>
      <c r="X90" s="231"/>
      <c r="Y90" s="231"/>
      <c r="Z90" s="231"/>
      <c r="AA90" s="233">
        <v>9</v>
      </c>
      <c r="AB90" s="234"/>
      <c r="AC90" s="234"/>
      <c r="AD90" s="235"/>
      <c r="AE90" s="242"/>
      <c r="AF90" s="243"/>
      <c r="AG90" s="243"/>
      <c r="AH90" s="244"/>
      <c r="AI90" s="233">
        <f t="shared" si="12"/>
        <v>9</v>
      </c>
      <c r="AJ90" s="234"/>
      <c r="AK90" s="234"/>
      <c r="AL90" s="235"/>
      <c r="AM90" s="223">
        <f t="shared" si="13"/>
        <v>294.48</v>
      </c>
      <c r="AN90" s="224"/>
      <c r="AO90" s="225"/>
      <c r="AP90" s="223">
        <f t="shared" si="14"/>
        <v>0</v>
      </c>
      <c r="AQ90" s="224"/>
      <c r="AR90" s="224"/>
      <c r="AS90" s="225"/>
      <c r="AT90" s="223">
        <f t="shared" si="15"/>
        <v>294.48</v>
      </c>
      <c r="AU90" s="224"/>
      <c r="AV90" s="224"/>
      <c r="AW90" s="225"/>
      <c r="AX90" s="32">
        <f t="shared" si="16"/>
        <v>0</v>
      </c>
      <c r="AY90" s="97">
        <f t="shared" si="5"/>
        <v>0</v>
      </c>
    </row>
    <row r="91" spans="1:51">
      <c r="A91" s="30" t="s">
        <v>1190</v>
      </c>
      <c r="B91" s="221" t="s">
        <v>1090</v>
      </c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30" t="s">
        <v>1060</v>
      </c>
      <c r="U91" s="31">
        <v>9</v>
      </c>
      <c r="V91" s="32">
        <v>25.32</v>
      </c>
      <c r="W91" s="231">
        <f t="shared" si="11"/>
        <v>227.88</v>
      </c>
      <c r="X91" s="231"/>
      <c r="Y91" s="231"/>
      <c r="Z91" s="231"/>
      <c r="AA91" s="233">
        <v>9</v>
      </c>
      <c r="AB91" s="234"/>
      <c r="AC91" s="234"/>
      <c r="AD91" s="235"/>
      <c r="AE91" s="242"/>
      <c r="AF91" s="243"/>
      <c r="AG91" s="243"/>
      <c r="AH91" s="244"/>
      <c r="AI91" s="233">
        <f t="shared" si="12"/>
        <v>9</v>
      </c>
      <c r="AJ91" s="234"/>
      <c r="AK91" s="234"/>
      <c r="AL91" s="235"/>
      <c r="AM91" s="223">
        <f t="shared" si="13"/>
        <v>227.88</v>
      </c>
      <c r="AN91" s="224"/>
      <c r="AO91" s="225"/>
      <c r="AP91" s="223">
        <f t="shared" si="14"/>
        <v>0</v>
      </c>
      <c r="AQ91" s="224"/>
      <c r="AR91" s="224"/>
      <c r="AS91" s="225"/>
      <c r="AT91" s="223">
        <f t="shared" si="15"/>
        <v>227.88</v>
      </c>
      <c r="AU91" s="224"/>
      <c r="AV91" s="224"/>
      <c r="AW91" s="225"/>
      <c r="AX91" s="32">
        <f t="shared" si="16"/>
        <v>0</v>
      </c>
      <c r="AY91" s="97">
        <f t="shared" si="5"/>
        <v>0</v>
      </c>
    </row>
    <row r="92" spans="1:51">
      <c r="A92" s="30" t="s">
        <v>1191</v>
      </c>
      <c r="B92" s="221" t="s">
        <v>1227</v>
      </c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30" t="s">
        <v>32</v>
      </c>
      <c r="U92" s="31">
        <v>1490</v>
      </c>
      <c r="V92" s="32">
        <v>1.66</v>
      </c>
      <c r="W92" s="231">
        <f t="shared" si="11"/>
        <v>2473.4</v>
      </c>
      <c r="X92" s="231"/>
      <c r="Y92" s="231"/>
      <c r="Z92" s="231"/>
      <c r="AA92" s="233">
        <v>1488</v>
      </c>
      <c r="AB92" s="234"/>
      <c r="AC92" s="234"/>
      <c r="AD92" s="235"/>
      <c r="AE92" s="242"/>
      <c r="AF92" s="243"/>
      <c r="AG92" s="243"/>
      <c r="AH92" s="244"/>
      <c r="AI92" s="233">
        <f t="shared" si="12"/>
        <v>1488</v>
      </c>
      <c r="AJ92" s="234"/>
      <c r="AK92" s="234"/>
      <c r="AL92" s="235"/>
      <c r="AM92" s="223">
        <f t="shared" si="13"/>
        <v>2470.08</v>
      </c>
      <c r="AN92" s="224"/>
      <c r="AO92" s="225"/>
      <c r="AP92" s="223">
        <f t="shared" si="14"/>
        <v>0</v>
      </c>
      <c r="AQ92" s="224"/>
      <c r="AR92" s="224"/>
      <c r="AS92" s="225"/>
      <c r="AT92" s="223">
        <f t="shared" si="15"/>
        <v>2470.08</v>
      </c>
      <c r="AU92" s="224"/>
      <c r="AV92" s="224"/>
      <c r="AW92" s="225"/>
      <c r="AX92" s="32">
        <f t="shared" si="16"/>
        <v>2</v>
      </c>
      <c r="AY92" s="97">
        <f t="shared" si="5"/>
        <v>3.3200000000001637</v>
      </c>
    </row>
    <row r="93" spans="1:51">
      <c r="A93" s="30" t="s">
        <v>1192</v>
      </c>
      <c r="B93" s="221" t="s">
        <v>1228</v>
      </c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30" t="s">
        <v>32</v>
      </c>
      <c r="U93" s="31">
        <v>5211</v>
      </c>
      <c r="V93" s="32">
        <v>0.43</v>
      </c>
      <c r="W93" s="231">
        <f t="shared" si="11"/>
        <v>2240.73</v>
      </c>
      <c r="X93" s="231"/>
      <c r="Y93" s="231"/>
      <c r="Z93" s="231"/>
      <c r="AA93" s="233">
        <v>5211</v>
      </c>
      <c r="AB93" s="234"/>
      <c r="AC93" s="234"/>
      <c r="AD93" s="235"/>
      <c r="AE93" s="242"/>
      <c r="AF93" s="243"/>
      <c r="AG93" s="243"/>
      <c r="AH93" s="244"/>
      <c r="AI93" s="233">
        <f t="shared" si="12"/>
        <v>5211</v>
      </c>
      <c r="AJ93" s="234"/>
      <c r="AK93" s="234"/>
      <c r="AL93" s="235"/>
      <c r="AM93" s="223">
        <f t="shared" si="13"/>
        <v>2240.73</v>
      </c>
      <c r="AN93" s="224"/>
      <c r="AO93" s="225"/>
      <c r="AP93" s="223">
        <f t="shared" si="14"/>
        <v>0</v>
      </c>
      <c r="AQ93" s="224"/>
      <c r="AR93" s="224"/>
      <c r="AS93" s="225"/>
      <c r="AT93" s="223">
        <f t="shared" si="15"/>
        <v>2240.73</v>
      </c>
      <c r="AU93" s="224"/>
      <c r="AV93" s="224"/>
      <c r="AW93" s="225"/>
      <c r="AX93" s="32">
        <f t="shared" si="16"/>
        <v>0</v>
      </c>
      <c r="AY93" s="97">
        <f t="shared" si="5"/>
        <v>0</v>
      </c>
    </row>
    <row r="94" spans="1:51">
      <c r="A94" s="30" t="s">
        <v>1193</v>
      </c>
      <c r="B94" s="221" t="s">
        <v>1229</v>
      </c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30" t="s">
        <v>1061</v>
      </c>
      <c r="U94" s="31">
        <v>0</v>
      </c>
      <c r="V94" s="32">
        <v>16.739999999999998</v>
      </c>
      <c r="W94" s="231">
        <f t="shared" si="11"/>
        <v>0</v>
      </c>
      <c r="X94" s="231"/>
      <c r="Y94" s="231"/>
      <c r="Z94" s="231"/>
      <c r="AA94" s="233">
        <v>0</v>
      </c>
      <c r="AB94" s="234"/>
      <c r="AC94" s="234"/>
      <c r="AD94" s="235"/>
      <c r="AE94" s="242"/>
      <c r="AF94" s="243"/>
      <c r="AG94" s="243"/>
      <c r="AH94" s="244"/>
      <c r="AI94" s="233">
        <f t="shared" si="12"/>
        <v>0</v>
      </c>
      <c r="AJ94" s="234"/>
      <c r="AK94" s="234"/>
      <c r="AL94" s="235"/>
      <c r="AM94" s="223">
        <f t="shared" si="13"/>
        <v>0</v>
      </c>
      <c r="AN94" s="224"/>
      <c r="AO94" s="225"/>
      <c r="AP94" s="223">
        <f t="shared" si="14"/>
        <v>0</v>
      </c>
      <c r="AQ94" s="224"/>
      <c r="AR94" s="224"/>
      <c r="AS94" s="225"/>
      <c r="AT94" s="223">
        <f t="shared" si="15"/>
        <v>0</v>
      </c>
      <c r="AU94" s="224"/>
      <c r="AV94" s="224"/>
      <c r="AW94" s="225"/>
      <c r="AX94" s="32">
        <f t="shared" si="16"/>
        <v>0</v>
      </c>
      <c r="AY94" s="97">
        <f t="shared" si="5"/>
        <v>0</v>
      </c>
    </row>
    <row r="95" spans="1:51">
      <c r="A95" s="30" t="s">
        <v>1194</v>
      </c>
      <c r="B95" s="221" t="s">
        <v>1230</v>
      </c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30" t="s">
        <v>1061</v>
      </c>
      <c r="U95" s="31">
        <v>0</v>
      </c>
      <c r="V95" s="32">
        <v>18.72</v>
      </c>
      <c r="W95" s="231">
        <f t="shared" si="11"/>
        <v>0</v>
      </c>
      <c r="X95" s="231"/>
      <c r="Y95" s="231"/>
      <c r="Z95" s="231"/>
      <c r="AA95" s="233">
        <v>0</v>
      </c>
      <c r="AB95" s="234"/>
      <c r="AC95" s="234"/>
      <c r="AD95" s="235"/>
      <c r="AE95" s="242"/>
      <c r="AF95" s="243"/>
      <c r="AG95" s="243"/>
      <c r="AH95" s="244"/>
      <c r="AI95" s="233">
        <f t="shared" si="12"/>
        <v>0</v>
      </c>
      <c r="AJ95" s="234"/>
      <c r="AK95" s="234"/>
      <c r="AL95" s="235"/>
      <c r="AM95" s="223">
        <f t="shared" si="13"/>
        <v>0</v>
      </c>
      <c r="AN95" s="224"/>
      <c r="AO95" s="225"/>
      <c r="AP95" s="223">
        <f t="shared" si="14"/>
        <v>0</v>
      </c>
      <c r="AQ95" s="224"/>
      <c r="AR95" s="224"/>
      <c r="AS95" s="225"/>
      <c r="AT95" s="223">
        <f t="shared" si="15"/>
        <v>0</v>
      </c>
      <c r="AU95" s="224"/>
      <c r="AV95" s="224"/>
      <c r="AW95" s="225"/>
      <c r="AX95" s="32">
        <f t="shared" si="16"/>
        <v>0</v>
      </c>
      <c r="AY95" s="97">
        <f t="shared" ref="AY95:AY158" si="17">W95-AT95</f>
        <v>0</v>
      </c>
    </row>
    <row r="96" spans="1:51">
      <c r="A96" s="30" t="s">
        <v>1195</v>
      </c>
      <c r="B96" s="221" t="s">
        <v>1231</v>
      </c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30" t="s">
        <v>1061</v>
      </c>
      <c r="U96" s="31">
        <v>15764.16</v>
      </c>
      <c r="V96" s="32">
        <v>5.58</v>
      </c>
      <c r="W96" s="231">
        <f t="shared" si="11"/>
        <v>87964.012799999997</v>
      </c>
      <c r="X96" s="231"/>
      <c r="Y96" s="231"/>
      <c r="Z96" s="231"/>
      <c r="AA96" s="233">
        <v>15714.16</v>
      </c>
      <c r="AB96" s="234"/>
      <c r="AC96" s="234"/>
      <c r="AD96" s="235"/>
      <c r="AE96" s="242"/>
      <c r="AF96" s="243"/>
      <c r="AG96" s="243"/>
      <c r="AH96" s="244"/>
      <c r="AI96" s="233">
        <f t="shared" si="12"/>
        <v>15714.16</v>
      </c>
      <c r="AJ96" s="234"/>
      <c r="AK96" s="234"/>
      <c r="AL96" s="235"/>
      <c r="AM96" s="223">
        <f t="shared" si="13"/>
        <v>87685.012799999997</v>
      </c>
      <c r="AN96" s="224"/>
      <c r="AO96" s="225"/>
      <c r="AP96" s="223">
        <f t="shared" si="14"/>
        <v>0</v>
      </c>
      <c r="AQ96" s="224"/>
      <c r="AR96" s="224"/>
      <c r="AS96" s="225"/>
      <c r="AT96" s="223">
        <f t="shared" si="15"/>
        <v>87685.012799999997</v>
      </c>
      <c r="AU96" s="224"/>
      <c r="AV96" s="224"/>
      <c r="AW96" s="225"/>
      <c r="AX96" s="32">
        <f t="shared" si="16"/>
        <v>50</v>
      </c>
      <c r="AY96" s="97">
        <f t="shared" si="17"/>
        <v>279</v>
      </c>
    </row>
    <row r="97" spans="1:51">
      <c r="A97" s="30" t="s">
        <v>1196</v>
      </c>
      <c r="B97" s="221" t="s">
        <v>1232</v>
      </c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30" t="s">
        <v>1061</v>
      </c>
      <c r="U97" s="31">
        <v>84.81</v>
      </c>
      <c r="V97" s="32">
        <v>6.72</v>
      </c>
      <c r="W97" s="231">
        <f t="shared" si="11"/>
        <v>569.92319999999995</v>
      </c>
      <c r="X97" s="231"/>
      <c r="Y97" s="231"/>
      <c r="Z97" s="231"/>
      <c r="AA97" s="233">
        <v>84.81</v>
      </c>
      <c r="AB97" s="234"/>
      <c r="AC97" s="234"/>
      <c r="AD97" s="235"/>
      <c r="AE97" s="242"/>
      <c r="AF97" s="243"/>
      <c r="AG97" s="243"/>
      <c r="AH97" s="244"/>
      <c r="AI97" s="233">
        <f t="shared" si="12"/>
        <v>84.81</v>
      </c>
      <c r="AJ97" s="234"/>
      <c r="AK97" s="234"/>
      <c r="AL97" s="235"/>
      <c r="AM97" s="223">
        <f t="shared" si="13"/>
        <v>569.92319999999995</v>
      </c>
      <c r="AN97" s="224"/>
      <c r="AO97" s="225"/>
      <c r="AP97" s="223">
        <f t="shared" si="14"/>
        <v>0</v>
      </c>
      <c r="AQ97" s="224"/>
      <c r="AR97" s="224"/>
      <c r="AS97" s="225"/>
      <c r="AT97" s="223">
        <f t="shared" si="15"/>
        <v>569.92319999999995</v>
      </c>
      <c r="AU97" s="224"/>
      <c r="AV97" s="224"/>
      <c r="AW97" s="225"/>
      <c r="AX97" s="32">
        <f t="shared" si="16"/>
        <v>0</v>
      </c>
      <c r="AY97" s="97">
        <f t="shared" si="17"/>
        <v>0</v>
      </c>
    </row>
    <row r="98" spans="1:51">
      <c r="A98" s="30" t="s">
        <v>1197</v>
      </c>
      <c r="B98" s="221" t="s">
        <v>1233</v>
      </c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30" t="s">
        <v>1061</v>
      </c>
      <c r="U98" s="31">
        <v>1989.37</v>
      </c>
      <c r="V98" s="32">
        <v>7.54</v>
      </c>
      <c r="W98" s="231">
        <f t="shared" si="11"/>
        <v>14999.8498</v>
      </c>
      <c r="X98" s="231"/>
      <c r="Y98" s="231"/>
      <c r="Z98" s="231"/>
      <c r="AA98" s="233">
        <v>1989.37</v>
      </c>
      <c r="AB98" s="234"/>
      <c r="AC98" s="234"/>
      <c r="AD98" s="235"/>
      <c r="AE98" s="242"/>
      <c r="AF98" s="243"/>
      <c r="AG98" s="243"/>
      <c r="AH98" s="244"/>
      <c r="AI98" s="233">
        <f t="shared" si="12"/>
        <v>1989.37</v>
      </c>
      <c r="AJ98" s="234"/>
      <c r="AK98" s="234"/>
      <c r="AL98" s="235"/>
      <c r="AM98" s="223">
        <f t="shared" si="13"/>
        <v>14999.8498</v>
      </c>
      <c r="AN98" s="224"/>
      <c r="AO98" s="225"/>
      <c r="AP98" s="223">
        <f t="shared" si="14"/>
        <v>0</v>
      </c>
      <c r="AQ98" s="224"/>
      <c r="AR98" s="224"/>
      <c r="AS98" s="225"/>
      <c r="AT98" s="223">
        <f t="shared" si="15"/>
        <v>14999.8498</v>
      </c>
      <c r="AU98" s="224"/>
      <c r="AV98" s="224"/>
      <c r="AW98" s="225"/>
      <c r="AX98" s="32">
        <f t="shared" si="16"/>
        <v>0</v>
      </c>
      <c r="AY98" s="97">
        <f t="shared" si="17"/>
        <v>0</v>
      </c>
    </row>
    <row r="99" spans="1:51">
      <c r="A99" s="30" t="s">
        <v>1198</v>
      </c>
      <c r="B99" s="221" t="s">
        <v>1093</v>
      </c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30" t="s">
        <v>1061</v>
      </c>
      <c r="U99" s="31">
        <v>5.73</v>
      </c>
      <c r="V99" s="32">
        <v>9.43</v>
      </c>
      <c r="W99" s="231">
        <f t="shared" si="11"/>
        <v>54.033900000000003</v>
      </c>
      <c r="X99" s="231"/>
      <c r="Y99" s="231"/>
      <c r="Z99" s="231"/>
      <c r="AA99" s="233">
        <v>5.73</v>
      </c>
      <c r="AB99" s="234"/>
      <c r="AC99" s="234"/>
      <c r="AD99" s="235"/>
      <c r="AE99" s="242"/>
      <c r="AF99" s="243"/>
      <c r="AG99" s="243"/>
      <c r="AH99" s="244"/>
      <c r="AI99" s="233">
        <f t="shared" si="12"/>
        <v>5.73</v>
      </c>
      <c r="AJ99" s="234"/>
      <c r="AK99" s="234"/>
      <c r="AL99" s="235"/>
      <c r="AM99" s="223">
        <f t="shared" si="13"/>
        <v>54.033900000000003</v>
      </c>
      <c r="AN99" s="224"/>
      <c r="AO99" s="225"/>
      <c r="AP99" s="223">
        <f t="shared" si="14"/>
        <v>0</v>
      </c>
      <c r="AQ99" s="224"/>
      <c r="AR99" s="224"/>
      <c r="AS99" s="225"/>
      <c r="AT99" s="223">
        <f t="shared" si="15"/>
        <v>54.033900000000003</v>
      </c>
      <c r="AU99" s="224"/>
      <c r="AV99" s="224"/>
      <c r="AW99" s="225"/>
      <c r="AX99" s="32">
        <f t="shared" si="16"/>
        <v>0</v>
      </c>
      <c r="AY99" s="97">
        <f t="shared" si="17"/>
        <v>0</v>
      </c>
    </row>
    <row r="100" spans="1:51">
      <c r="A100" s="30" t="s">
        <v>1199</v>
      </c>
      <c r="B100" s="221" t="s">
        <v>1239</v>
      </c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30" t="s">
        <v>1061</v>
      </c>
      <c r="U100" s="31">
        <v>62.78</v>
      </c>
      <c r="V100" s="32">
        <v>9.9499999999999993</v>
      </c>
      <c r="W100" s="231">
        <f t="shared" si="11"/>
        <v>624.66099999999994</v>
      </c>
      <c r="X100" s="231"/>
      <c r="Y100" s="231"/>
      <c r="Z100" s="231"/>
      <c r="AA100" s="233">
        <v>62.78</v>
      </c>
      <c r="AB100" s="234"/>
      <c r="AC100" s="234"/>
      <c r="AD100" s="235"/>
      <c r="AE100" s="242"/>
      <c r="AF100" s="243"/>
      <c r="AG100" s="243"/>
      <c r="AH100" s="244"/>
      <c r="AI100" s="233">
        <f t="shared" si="12"/>
        <v>62.78</v>
      </c>
      <c r="AJ100" s="234"/>
      <c r="AK100" s="234"/>
      <c r="AL100" s="235"/>
      <c r="AM100" s="223">
        <f t="shared" si="13"/>
        <v>624.66099999999994</v>
      </c>
      <c r="AN100" s="224"/>
      <c r="AO100" s="225"/>
      <c r="AP100" s="223">
        <f t="shared" si="14"/>
        <v>0</v>
      </c>
      <c r="AQ100" s="224"/>
      <c r="AR100" s="224"/>
      <c r="AS100" s="225"/>
      <c r="AT100" s="223">
        <f t="shared" si="15"/>
        <v>624.66099999999994</v>
      </c>
      <c r="AU100" s="224"/>
      <c r="AV100" s="224"/>
      <c r="AW100" s="225"/>
      <c r="AX100" s="32">
        <f t="shared" si="16"/>
        <v>0</v>
      </c>
      <c r="AY100" s="97">
        <f t="shared" si="17"/>
        <v>0</v>
      </c>
    </row>
    <row r="101" spans="1:51">
      <c r="A101" s="30" t="s">
        <v>1200</v>
      </c>
      <c r="B101" s="221" t="s">
        <v>1100</v>
      </c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30" t="s">
        <v>1061</v>
      </c>
      <c r="U101" s="31">
        <v>0</v>
      </c>
      <c r="V101" s="32">
        <v>12.44</v>
      </c>
      <c r="W101" s="231">
        <f t="shared" si="11"/>
        <v>0</v>
      </c>
      <c r="X101" s="231"/>
      <c r="Y101" s="231"/>
      <c r="Z101" s="231"/>
      <c r="AA101" s="233">
        <v>0</v>
      </c>
      <c r="AB101" s="234"/>
      <c r="AC101" s="234"/>
      <c r="AD101" s="235"/>
      <c r="AE101" s="242"/>
      <c r="AF101" s="243"/>
      <c r="AG101" s="243"/>
      <c r="AH101" s="244"/>
      <c r="AI101" s="233">
        <f t="shared" si="12"/>
        <v>0</v>
      </c>
      <c r="AJ101" s="234"/>
      <c r="AK101" s="234"/>
      <c r="AL101" s="235"/>
      <c r="AM101" s="223">
        <f t="shared" si="13"/>
        <v>0</v>
      </c>
      <c r="AN101" s="224"/>
      <c r="AO101" s="225"/>
      <c r="AP101" s="223">
        <f t="shared" si="14"/>
        <v>0</v>
      </c>
      <c r="AQ101" s="224"/>
      <c r="AR101" s="224"/>
      <c r="AS101" s="225"/>
      <c r="AT101" s="223">
        <f t="shared" si="15"/>
        <v>0</v>
      </c>
      <c r="AU101" s="224"/>
      <c r="AV101" s="224"/>
      <c r="AW101" s="225"/>
      <c r="AX101" s="32">
        <f t="shared" si="16"/>
        <v>0</v>
      </c>
      <c r="AY101" s="97">
        <f t="shared" si="17"/>
        <v>0</v>
      </c>
    </row>
    <row r="102" spans="1:51">
      <c r="A102" s="30" t="s">
        <v>1201</v>
      </c>
      <c r="B102" s="221" t="s">
        <v>1240</v>
      </c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30" t="s">
        <v>1061</v>
      </c>
      <c r="U102" s="31">
        <v>0</v>
      </c>
      <c r="V102" s="32">
        <v>95.53</v>
      </c>
      <c r="W102" s="231">
        <f t="shared" si="11"/>
        <v>0</v>
      </c>
      <c r="X102" s="231"/>
      <c r="Y102" s="231"/>
      <c r="Z102" s="231"/>
      <c r="AA102" s="233">
        <v>0</v>
      </c>
      <c r="AB102" s="234"/>
      <c r="AC102" s="234"/>
      <c r="AD102" s="235"/>
      <c r="AE102" s="242"/>
      <c r="AF102" s="243"/>
      <c r="AG102" s="243"/>
      <c r="AH102" s="244"/>
      <c r="AI102" s="233">
        <f t="shared" si="12"/>
        <v>0</v>
      </c>
      <c r="AJ102" s="234"/>
      <c r="AK102" s="234"/>
      <c r="AL102" s="235"/>
      <c r="AM102" s="223">
        <f t="shared" si="13"/>
        <v>0</v>
      </c>
      <c r="AN102" s="224"/>
      <c r="AO102" s="225"/>
      <c r="AP102" s="223">
        <f t="shared" si="14"/>
        <v>0</v>
      </c>
      <c r="AQ102" s="224"/>
      <c r="AR102" s="224"/>
      <c r="AS102" s="225"/>
      <c r="AT102" s="223">
        <f t="shared" si="15"/>
        <v>0</v>
      </c>
      <c r="AU102" s="224"/>
      <c r="AV102" s="224"/>
      <c r="AW102" s="225"/>
      <c r="AX102" s="32">
        <f t="shared" si="16"/>
        <v>0</v>
      </c>
      <c r="AY102" s="97">
        <f t="shared" si="17"/>
        <v>0</v>
      </c>
    </row>
    <row r="103" spans="1:51">
      <c r="A103" s="30" t="s">
        <v>848</v>
      </c>
      <c r="B103" s="221" t="s">
        <v>35</v>
      </c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30" t="s">
        <v>1061</v>
      </c>
      <c r="U103" s="31">
        <v>96.24</v>
      </c>
      <c r="V103" s="32">
        <v>88.4</v>
      </c>
      <c r="W103" s="231">
        <f t="shared" si="11"/>
        <v>8507.616</v>
      </c>
      <c r="X103" s="231"/>
      <c r="Y103" s="231"/>
      <c r="Z103" s="231"/>
      <c r="AA103" s="233">
        <v>11</v>
      </c>
      <c r="AB103" s="234"/>
      <c r="AC103" s="234"/>
      <c r="AD103" s="235"/>
      <c r="AE103" s="242"/>
      <c r="AF103" s="243"/>
      <c r="AG103" s="243"/>
      <c r="AH103" s="244"/>
      <c r="AI103" s="233">
        <f t="shared" si="12"/>
        <v>11</v>
      </c>
      <c r="AJ103" s="234"/>
      <c r="AK103" s="234"/>
      <c r="AL103" s="235"/>
      <c r="AM103" s="223">
        <f t="shared" si="13"/>
        <v>972.40000000000009</v>
      </c>
      <c r="AN103" s="224"/>
      <c r="AO103" s="225"/>
      <c r="AP103" s="223">
        <f t="shared" si="14"/>
        <v>0</v>
      </c>
      <c r="AQ103" s="224"/>
      <c r="AR103" s="224"/>
      <c r="AS103" s="225"/>
      <c r="AT103" s="223">
        <f t="shared" si="15"/>
        <v>972.40000000000009</v>
      </c>
      <c r="AU103" s="224"/>
      <c r="AV103" s="224"/>
      <c r="AW103" s="225"/>
      <c r="AX103" s="32">
        <f t="shared" si="16"/>
        <v>85.24</v>
      </c>
      <c r="AY103" s="97">
        <f t="shared" si="17"/>
        <v>7535.2160000000003</v>
      </c>
    </row>
    <row r="104" spans="1:51">
      <c r="A104" s="30" t="s">
        <v>1202</v>
      </c>
      <c r="B104" s="221" t="s">
        <v>1241</v>
      </c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30" t="s">
        <v>1060</v>
      </c>
      <c r="U104" s="31">
        <v>10837.68</v>
      </c>
      <c r="V104" s="32">
        <v>2.72</v>
      </c>
      <c r="W104" s="231">
        <f t="shared" si="11"/>
        <v>29478.489600000004</v>
      </c>
      <c r="X104" s="231"/>
      <c r="Y104" s="231"/>
      <c r="Z104" s="231"/>
      <c r="AA104" s="233">
        <v>10785.18</v>
      </c>
      <c r="AB104" s="234"/>
      <c r="AC104" s="234"/>
      <c r="AD104" s="235"/>
      <c r="AE104" s="242"/>
      <c r="AF104" s="243"/>
      <c r="AG104" s="243"/>
      <c r="AH104" s="244"/>
      <c r="AI104" s="233">
        <f t="shared" si="12"/>
        <v>10785.18</v>
      </c>
      <c r="AJ104" s="234"/>
      <c r="AK104" s="234"/>
      <c r="AL104" s="235"/>
      <c r="AM104" s="223">
        <f t="shared" si="13"/>
        <v>29335.689600000002</v>
      </c>
      <c r="AN104" s="224"/>
      <c r="AO104" s="225"/>
      <c r="AP104" s="223">
        <f t="shared" si="14"/>
        <v>0</v>
      </c>
      <c r="AQ104" s="224"/>
      <c r="AR104" s="224"/>
      <c r="AS104" s="225"/>
      <c r="AT104" s="223">
        <f t="shared" si="15"/>
        <v>29335.689600000002</v>
      </c>
      <c r="AU104" s="224"/>
      <c r="AV104" s="224"/>
      <c r="AW104" s="225"/>
      <c r="AX104" s="32">
        <f t="shared" si="16"/>
        <v>52.5</v>
      </c>
      <c r="AY104" s="97">
        <f t="shared" si="17"/>
        <v>142.80000000000291</v>
      </c>
    </row>
    <row r="105" spans="1:51">
      <c r="A105" s="30" t="s">
        <v>1203</v>
      </c>
      <c r="B105" s="221" t="s">
        <v>1077</v>
      </c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30" t="s">
        <v>1061</v>
      </c>
      <c r="U105" s="31">
        <v>17544.62</v>
      </c>
      <c r="V105" s="32">
        <v>10.66</v>
      </c>
      <c r="W105" s="231">
        <f t="shared" si="11"/>
        <v>187025.64919999999</v>
      </c>
      <c r="X105" s="231"/>
      <c r="Y105" s="231"/>
      <c r="Z105" s="231"/>
      <c r="AA105" s="233">
        <v>17459.38</v>
      </c>
      <c r="AB105" s="234"/>
      <c r="AC105" s="234"/>
      <c r="AD105" s="235"/>
      <c r="AE105" s="242"/>
      <c r="AF105" s="243"/>
      <c r="AG105" s="243"/>
      <c r="AH105" s="244"/>
      <c r="AI105" s="233">
        <f t="shared" si="12"/>
        <v>17459.38</v>
      </c>
      <c r="AJ105" s="234"/>
      <c r="AK105" s="234"/>
      <c r="AL105" s="235"/>
      <c r="AM105" s="223">
        <f t="shared" si="13"/>
        <v>186116.9908</v>
      </c>
      <c r="AN105" s="224"/>
      <c r="AO105" s="225"/>
      <c r="AP105" s="223">
        <f t="shared" si="14"/>
        <v>0</v>
      </c>
      <c r="AQ105" s="224"/>
      <c r="AR105" s="224"/>
      <c r="AS105" s="225"/>
      <c r="AT105" s="223">
        <f t="shared" si="15"/>
        <v>186116.9908</v>
      </c>
      <c r="AU105" s="224"/>
      <c r="AV105" s="224"/>
      <c r="AW105" s="225"/>
      <c r="AX105" s="32">
        <f t="shared" si="16"/>
        <v>85.239999999997963</v>
      </c>
      <c r="AY105" s="97">
        <f t="shared" si="17"/>
        <v>908.6583999999857</v>
      </c>
    </row>
    <row r="106" spans="1:51">
      <c r="A106" s="30" t="s">
        <v>1204</v>
      </c>
      <c r="B106" s="221" t="s">
        <v>1243</v>
      </c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30" t="s">
        <v>1061</v>
      </c>
      <c r="U106" s="31">
        <v>8300.84</v>
      </c>
      <c r="V106" s="32">
        <v>1.18</v>
      </c>
      <c r="W106" s="231">
        <f t="shared" si="11"/>
        <v>9794.9912000000004</v>
      </c>
      <c r="X106" s="231"/>
      <c r="Y106" s="231"/>
      <c r="Z106" s="231"/>
      <c r="AA106" s="233">
        <v>8130.35</v>
      </c>
      <c r="AB106" s="234"/>
      <c r="AC106" s="234"/>
      <c r="AD106" s="235"/>
      <c r="AE106" s="242"/>
      <c r="AF106" s="243"/>
      <c r="AG106" s="243"/>
      <c r="AH106" s="244"/>
      <c r="AI106" s="233">
        <f t="shared" si="12"/>
        <v>8130.35</v>
      </c>
      <c r="AJ106" s="234"/>
      <c r="AK106" s="234"/>
      <c r="AL106" s="235"/>
      <c r="AM106" s="223">
        <f t="shared" si="13"/>
        <v>9593.8130000000001</v>
      </c>
      <c r="AN106" s="224"/>
      <c r="AO106" s="225"/>
      <c r="AP106" s="223">
        <f t="shared" si="14"/>
        <v>0</v>
      </c>
      <c r="AQ106" s="224"/>
      <c r="AR106" s="224"/>
      <c r="AS106" s="225"/>
      <c r="AT106" s="223">
        <f t="shared" si="15"/>
        <v>9593.8130000000001</v>
      </c>
      <c r="AU106" s="224"/>
      <c r="AV106" s="224"/>
      <c r="AW106" s="225"/>
      <c r="AX106" s="32">
        <f t="shared" si="16"/>
        <v>170.48999999999978</v>
      </c>
      <c r="AY106" s="97">
        <f t="shared" si="17"/>
        <v>201.17820000000029</v>
      </c>
    </row>
    <row r="107" spans="1:51">
      <c r="A107" s="30" t="s">
        <v>1205</v>
      </c>
      <c r="B107" s="221" t="s">
        <v>0</v>
      </c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30" t="s">
        <v>33</v>
      </c>
      <c r="U107" s="31">
        <v>137811.95000000001</v>
      </c>
      <c r="V107" s="32">
        <v>1.51</v>
      </c>
      <c r="W107" s="231">
        <f t="shared" si="11"/>
        <v>208096.04450000002</v>
      </c>
      <c r="X107" s="231"/>
      <c r="Y107" s="231"/>
      <c r="Z107" s="231"/>
      <c r="AA107" s="233">
        <v>136371.35999999999</v>
      </c>
      <c r="AB107" s="234"/>
      <c r="AC107" s="234"/>
      <c r="AD107" s="235"/>
      <c r="AE107" s="242"/>
      <c r="AF107" s="243"/>
      <c r="AG107" s="243"/>
      <c r="AH107" s="244"/>
      <c r="AI107" s="233">
        <f t="shared" si="12"/>
        <v>136371.35999999999</v>
      </c>
      <c r="AJ107" s="234"/>
      <c r="AK107" s="234"/>
      <c r="AL107" s="235"/>
      <c r="AM107" s="223">
        <f t="shared" si="13"/>
        <v>205920.75359999997</v>
      </c>
      <c r="AN107" s="224"/>
      <c r="AO107" s="225"/>
      <c r="AP107" s="223">
        <f t="shared" si="14"/>
        <v>0</v>
      </c>
      <c r="AQ107" s="224"/>
      <c r="AR107" s="224"/>
      <c r="AS107" s="225"/>
      <c r="AT107" s="223">
        <f t="shared" si="15"/>
        <v>205920.75359999997</v>
      </c>
      <c r="AU107" s="224"/>
      <c r="AV107" s="224"/>
      <c r="AW107" s="225"/>
      <c r="AX107" s="32">
        <f t="shared" si="16"/>
        <v>1440.5900000000256</v>
      </c>
      <c r="AY107" s="97">
        <f t="shared" si="17"/>
        <v>2175.2909000000509</v>
      </c>
    </row>
    <row r="108" spans="1:51">
      <c r="A108" s="30" t="s">
        <v>1206</v>
      </c>
      <c r="B108" s="221" t="s">
        <v>1</v>
      </c>
      <c r="C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30" t="s">
        <v>1061</v>
      </c>
      <c r="U108" s="31">
        <v>0</v>
      </c>
      <c r="V108" s="32">
        <v>1.8</v>
      </c>
      <c r="W108" s="231">
        <f t="shared" si="11"/>
        <v>0</v>
      </c>
      <c r="X108" s="231"/>
      <c r="Y108" s="231"/>
      <c r="Z108" s="231"/>
      <c r="AA108" s="233">
        <v>0</v>
      </c>
      <c r="AB108" s="234"/>
      <c r="AC108" s="234"/>
      <c r="AD108" s="235"/>
      <c r="AE108" s="242"/>
      <c r="AF108" s="243"/>
      <c r="AG108" s="243"/>
      <c r="AH108" s="244"/>
      <c r="AI108" s="233">
        <f t="shared" si="12"/>
        <v>0</v>
      </c>
      <c r="AJ108" s="234"/>
      <c r="AK108" s="234"/>
      <c r="AL108" s="235"/>
      <c r="AM108" s="223">
        <f t="shared" si="13"/>
        <v>0</v>
      </c>
      <c r="AN108" s="224"/>
      <c r="AO108" s="225"/>
      <c r="AP108" s="223">
        <f t="shared" si="14"/>
        <v>0</v>
      </c>
      <c r="AQ108" s="224"/>
      <c r="AR108" s="224"/>
      <c r="AS108" s="225"/>
      <c r="AT108" s="223">
        <f t="shared" si="15"/>
        <v>0</v>
      </c>
      <c r="AU108" s="224"/>
      <c r="AV108" s="224"/>
      <c r="AW108" s="225"/>
      <c r="AX108" s="32">
        <f t="shared" si="16"/>
        <v>0</v>
      </c>
      <c r="AY108" s="97">
        <f t="shared" si="17"/>
        <v>0</v>
      </c>
    </row>
    <row r="109" spans="1:51">
      <c r="A109" s="30" t="s">
        <v>1207</v>
      </c>
      <c r="B109" s="221" t="s">
        <v>2</v>
      </c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30" t="s">
        <v>1061</v>
      </c>
      <c r="U109" s="31">
        <v>0</v>
      </c>
      <c r="V109" s="32">
        <v>1.89</v>
      </c>
      <c r="W109" s="231">
        <f t="shared" si="11"/>
        <v>0</v>
      </c>
      <c r="X109" s="231"/>
      <c r="Y109" s="231"/>
      <c r="Z109" s="231"/>
      <c r="AA109" s="233">
        <v>0</v>
      </c>
      <c r="AB109" s="234"/>
      <c r="AC109" s="234"/>
      <c r="AD109" s="235"/>
      <c r="AE109" s="242"/>
      <c r="AF109" s="243"/>
      <c r="AG109" s="243"/>
      <c r="AH109" s="244"/>
      <c r="AI109" s="233">
        <f t="shared" si="12"/>
        <v>0</v>
      </c>
      <c r="AJ109" s="234"/>
      <c r="AK109" s="234"/>
      <c r="AL109" s="235"/>
      <c r="AM109" s="223">
        <f t="shared" si="13"/>
        <v>0</v>
      </c>
      <c r="AN109" s="224"/>
      <c r="AO109" s="225"/>
      <c r="AP109" s="223">
        <f t="shared" si="14"/>
        <v>0</v>
      </c>
      <c r="AQ109" s="224"/>
      <c r="AR109" s="224"/>
      <c r="AS109" s="225"/>
      <c r="AT109" s="223">
        <f t="shared" si="15"/>
        <v>0</v>
      </c>
      <c r="AU109" s="224"/>
      <c r="AV109" s="224"/>
      <c r="AW109" s="225"/>
      <c r="AX109" s="32">
        <f t="shared" si="16"/>
        <v>0</v>
      </c>
      <c r="AY109" s="97">
        <f t="shared" si="17"/>
        <v>0</v>
      </c>
    </row>
    <row r="110" spans="1:51">
      <c r="A110" s="30" t="s">
        <v>1208</v>
      </c>
      <c r="B110" s="221" t="s">
        <v>3</v>
      </c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30" t="s">
        <v>1060</v>
      </c>
      <c r="U110" s="31">
        <v>38288.85</v>
      </c>
      <c r="V110" s="32">
        <v>5.67</v>
      </c>
      <c r="W110" s="231">
        <f t="shared" si="11"/>
        <v>217097.77949999998</v>
      </c>
      <c r="X110" s="231"/>
      <c r="Y110" s="231"/>
      <c r="Z110" s="231"/>
      <c r="AA110" s="233">
        <v>38045.300000000003</v>
      </c>
      <c r="AB110" s="234"/>
      <c r="AC110" s="234"/>
      <c r="AD110" s="235"/>
      <c r="AE110" s="242"/>
      <c r="AF110" s="243"/>
      <c r="AG110" s="243"/>
      <c r="AH110" s="244"/>
      <c r="AI110" s="233">
        <f t="shared" si="12"/>
        <v>38045.300000000003</v>
      </c>
      <c r="AJ110" s="234"/>
      <c r="AK110" s="234"/>
      <c r="AL110" s="235"/>
      <c r="AM110" s="223">
        <f t="shared" si="13"/>
        <v>215716.85100000002</v>
      </c>
      <c r="AN110" s="224"/>
      <c r="AO110" s="225"/>
      <c r="AP110" s="223">
        <f t="shared" si="14"/>
        <v>0</v>
      </c>
      <c r="AQ110" s="224"/>
      <c r="AR110" s="224"/>
      <c r="AS110" s="225"/>
      <c r="AT110" s="223">
        <f t="shared" si="15"/>
        <v>215716.85100000002</v>
      </c>
      <c r="AU110" s="224"/>
      <c r="AV110" s="224"/>
      <c r="AW110" s="225"/>
      <c r="AX110" s="32">
        <f t="shared" si="16"/>
        <v>243.54999999999563</v>
      </c>
      <c r="AY110" s="97">
        <f t="shared" si="17"/>
        <v>1380.9284999999509</v>
      </c>
    </row>
    <row r="111" spans="1:51">
      <c r="A111" s="30" t="s">
        <v>1209</v>
      </c>
      <c r="B111" s="221" t="s">
        <v>4</v>
      </c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30" t="s">
        <v>1060</v>
      </c>
      <c r="U111" s="31">
        <v>6520.81</v>
      </c>
      <c r="V111" s="32">
        <v>12.42</v>
      </c>
      <c r="W111" s="231">
        <f t="shared" si="11"/>
        <v>80988.460200000001</v>
      </c>
      <c r="X111" s="231"/>
      <c r="Y111" s="231"/>
      <c r="Z111" s="231"/>
      <c r="AA111" s="233">
        <v>6520.81</v>
      </c>
      <c r="AB111" s="234"/>
      <c r="AC111" s="234"/>
      <c r="AD111" s="235"/>
      <c r="AE111" s="242"/>
      <c r="AF111" s="243"/>
      <c r="AG111" s="243"/>
      <c r="AH111" s="244"/>
      <c r="AI111" s="233">
        <f t="shared" si="12"/>
        <v>6520.81</v>
      </c>
      <c r="AJ111" s="234"/>
      <c r="AK111" s="234"/>
      <c r="AL111" s="235"/>
      <c r="AM111" s="223">
        <f t="shared" si="13"/>
        <v>80988.460200000001</v>
      </c>
      <c r="AN111" s="224"/>
      <c r="AO111" s="225"/>
      <c r="AP111" s="223">
        <f t="shared" si="14"/>
        <v>0</v>
      </c>
      <c r="AQ111" s="224"/>
      <c r="AR111" s="224"/>
      <c r="AS111" s="225"/>
      <c r="AT111" s="223">
        <f t="shared" si="15"/>
        <v>80988.460200000001</v>
      </c>
      <c r="AU111" s="224"/>
      <c r="AV111" s="224"/>
      <c r="AW111" s="225"/>
      <c r="AX111" s="32">
        <f t="shared" si="16"/>
        <v>0</v>
      </c>
      <c r="AY111" s="97">
        <f t="shared" si="17"/>
        <v>0</v>
      </c>
    </row>
    <row r="112" spans="1:51">
      <c r="A112" s="30" t="s">
        <v>1210</v>
      </c>
      <c r="B112" s="221" t="s">
        <v>5</v>
      </c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30" t="s">
        <v>1060</v>
      </c>
      <c r="U112" s="31">
        <v>3150.2</v>
      </c>
      <c r="V112" s="32">
        <v>31.15</v>
      </c>
      <c r="W112" s="231">
        <f t="shared" si="11"/>
        <v>98128.73</v>
      </c>
      <c r="X112" s="231"/>
      <c r="Y112" s="231"/>
      <c r="Z112" s="231"/>
      <c r="AA112" s="233">
        <v>3150.2</v>
      </c>
      <c r="AB112" s="234"/>
      <c r="AC112" s="234"/>
      <c r="AD112" s="235"/>
      <c r="AE112" s="242"/>
      <c r="AF112" s="243"/>
      <c r="AG112" s="243"/>
      <c r="AH112" s="244"/>
      <c r="AI112" s="233">
        <f t="shared" si="12"/>
        <v>3150.2</v>
      </c>
      <c r="AJ112" s="234"/>
      <c r="AK112" s="234"/>
      <c r="AL112" s="235"/>
      <c r="AM112" s="223">
        <f t="shared" si="13"/>
        <v>98128.73</v>
      </c>
      <c r="AN112" s="224"/>
      <c r="AO112" s="225"/>
      <c r="AP112" s="223">
        <f t="shared" si="14"/>
        <v>0</v>
      </c>
      <c r="AQ112" s="224"/>
      <c r="AR112" s="224"/>
      <c r="AS112" s="225"/>
      <c r="AT112" s="223">
        <f t="shared" si="15"/>
        <v>98128.73</v>
      </c>
      <c r="AU112" s="224"/>
      <c r="AV112" s="224"/>
      <c r="AW112" s="225"/>
      <c r="AX112" s="32">
        <f t="shared" si="16"/>
        <v>0</v>
      </c>
      <c r="AY112" s="97">
        <f t="shared" si="17"/>
        <v>0</v>
      </c>
    </row>
    <row r="113" spans="1:51">
      <c r="A113" s="30" t="s">
        <v>1211</v>
      </c>
      <c r="B113" s="221" t="s">
        <v>7</v>
      </c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30" t="s">
        <v>1062</v>
      </c>
      <c r="U113" s="31">
        <v>0</v>
      </c>
      <c r="V113" s="32">
        <v>1.05</v>
      </c>
      <c r="W113" s="231">
        <f t="shared" si="11"/>
        <v>0</v>
      </c>
      <c r="X113" s="231"/>
      <c r="Y113" s="231"/>
      <c r="Z113" s="231"/>
      <c r="AA113" s="233">
        <v>0</v>
      </c>
      <c r="AB113" s="234"/>
      <c r="AC113" s="234"/>
      <c r="AD113" s="235"/>
      <c r="AE113" s="242"/>
      <c r="AF113" s="243"/>
      <c r="AG113" s="243"/>
      <c r="AH113" s="244"/>
      <c r="AI113" s="233">
        <f t="shared" si="12"/>
        <v>0</v>
      </c>
      <c r="AJ113" s="234"/>
      <c r="AK113" s="234"/>
      <c r="AL113" s="235"/>
      <c r="AM113" s="223">
        <f t="shared" si="13"/>
        <v>0</v>
      </c>
      <c r="AN113" s="224"/>
      <c r="AO113" s="225"/>
      <c r="AP113" s="223">
        <f t="shared" si="14"/>
        <v>0</v>
      </c>
      <c r="AQ113" s="224"/>
      <c r="AR113" s="224"/>
      <c r="AS113" s="225"/>
      <c r="AT113" s="223">
        <f t="shared" si="15"/>
        <v>0</v>
      </c>
      <c r="AU113" s="224"/>
      <c r="AV113" s="224"/>
      <c r="AW113" s="225"/>
      <c r="AX113" s="32">
        <f t="shared" si="16"/>
        <v>0</v>
      </c>
      <c r="AY113" s="97">
        <f t="shared" si="17"/>
        <v>0</v>
      </c>
    </row>
    <row r="114" spans="1:51">
      <c r="A114" s="30" t="s">
        <v>1212</v>
      </c>
      <c r="B114" s="221" t="s">
        <v>8</v>
      </c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30" t="s">
        <v>1061</v>
      </c>
      <c r="U114" s="31">
        <v>53</v>
      </c>
      <c r="V114" s="32">
        <v>72.91</v>
      </c>
      <c r="W114" s="231">
        <f t="shared" si="11"/>
        <v>3864.23</v>
      </c>
      <c r="X114" s="231"/>
      <c r="Y114" s="231"/>
      <c r="Z114" s="231"/>
      <c r="AA114" s="233">
        <v>53</v>
      </c>
      <c r="AB114" s="234"/>
      <c r="AC114" s="234"/>
      <c r="AD114" s="235"/>
      <c r="AE114" s="242"/>
      <c r="AF114" s="243"/>
      <c r="AG114" s="243"/>
      <c r="AH114" s="244"/>
      <c r="AI114" s="233">
        <f t="shared" si="12"/>
        <v>53</v>
      </c>
      <c r="AJ114" s="234"/>
      <c r="AK114" s="234"/>
      <c r="AL114" s="235"/>
      <c r="AM114" s="223">
        <f t="shared" si="13"/>
        <v>3864.23</v>
      </c>
      <c r="AN114" s="224"/>
      <c r="AO114" s="225"/>
      <c r="AP114" s="223">
        <f t="shared" si="14"/>
        <v>0</v>
      </c>
      <c r="AQ114" s="224"/>
      <c r="AR114" s="224"/>
      <c r="AS114" s="225"/>
      <c r="AT114" s="223">
        <f t="shared" si="15"/>
        <v>3864.23</v>
      </c>
      <c r="AU114" s="224"/>
      <c r="AV114" s="224"/>
      <c r="AW114" s="225"/>
      <c r="AX114" s="32">
        <f t="shared" si="16"/>
        <v>0</v>
      </c>
      <c r="AY114" s="97">
        <f t="shared" si="17"/>
        <v>0</v>
      </c>
    </row>
    <row r="115" spans="1:51">
      <c r="A115" s="30" t="s">
        <v>1214</v>
      </c>
      <c r="B115" s="221" t="s">
        <v>11</v>
      </c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30" t="s">
        <v>1059</v>
      </c>
      <c r="U115" s="31">
        <v>0</v>
      </c>
      <c r="V115" s="32">
        <v>18.36</v>
      </c>
      <c r="W115" s="231">
        <f t="shared" si="11"/>
        <v>0</v>
      </c>
      <c r="X115" s="231"/>
      <c r="Y115" s="231"/>
      <c r="Z115" s="231"/>
      <c r="AA115" s="233">
        <v>0</v>
      </c>
      <c r="AB115" s="234"/>
      <c r="AC115" s="234"/>
      <c r="AD115" s="235"/>
      <c r="AE115" s="242"/>
      <c r="AF115" s="243"/>
      <c r="AG115" s="243"/>
      <c r="AH115" s="244"/>
      <c r="AI115" s="233">
        <f t="shared" si="12"/>
        <v>0</v>
      </c>
      <c r="AJ115" s="234"/>
      <c r="AK115" s="234"/>
      <c r="AL115" s="235"/>
      <c r="AM115" s="223">
        <f t="shared" si="13"/>
        <v>0</v>
      </c>
      <c r="AN115" s="224"/>
      <c r="AO115" s="225"/>
      <c r="AP115" s="223">
        <f t="shared" si="14"/>
        <v>0</v>
      </c>
      <c r="AQ115" s="224"/>
      <c r="AR115" s="224"/>
      <c r="AS115" s="225"/>
      <c r="AT115" s="223">
        <f t="shared" si="15"/>
        <v>0</v>
      </c>
      <c r="AU115" s="224"/>
      <c r="AV115" s="224"/>
      <c r="AW115" s="225"/>
      <c r="AX115" s="32">
        <f t="shared" si="16"/>
        <v>0</v>
      </c>
      <c r="AY115" s="97">
        <f t="shared" si="17"/>
        <v>0</v>
      </c>
    </row>
    <row r="116" spans="1:51">
      <c r="A116" s="30" t="s">
        <v>1215</v>
      </c>
      <c r="B116" s="221" t="s">
        <v>36</v>
      </c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30" t="s">
        <v>1140</v>
      </c>
      <c r="U116" s="31">
        <v>178</v>
      </c>
      <c r="V116" s="32">
        <v>248.08</v>
      </c>
      <c r="W116" s="231">
        <f t="shared" si="11"/>
        <v>44158.240000000005</v>
      </c>
      <c r="X116" s="231"/>
      <c r="Y116" s="231"/>
      <c r="Z116" s="231"/>
      <c r="AA116" s="233">
        <v>177</v>
      </c>
      <c r="AB116" s="234"/>
      <c r="AC116" s="234"/>
      <c r="AD116" s="235"/>
      <c r="AE116" s="242"/>
      <c r="AF116" s="243"/>
      <c r="AG116" s="243"/>
      <c r="AH116" s="244"/>
      <c r="AI116" s="233">
        <f t="shared" si="12"/>
        <v>177</v>
      </c>
      <c r="AJ116" s="234"/>
      <c r="AK116" s="234"/>
      <c r="AL116" s="235"/>
      <c r="AM116" s="223">
        <f t="shared" si="13"/>
        <v>43910.16</v>
      </c>
      <c r="AN116" s="224"/>
      <c r="AO116" s="225"/>
      <c r="AP116" s="223">
        <f t="shared" si="14"/>
        <v>0</v>
      </c>
      <c r="AQ116" s="224"/>
      <c r="AR116" s="224"/>
      <c r="AS116" s="225"/>
      <c r="AT116" s="223">
        <f t="shared" si="15"/>
        <v>43910.16</v>
      </c>
      <c r="AU116" s="224"/>
      <c r="AV116" s="224"/>
      <c r="AW116" s="225"/>
      <c r="AX116" s="32">
        <f t="shared" si="16"/>
        <v>1</v>
      </c>
      <c r="AY116" s="97">
        <f t="shared" si="17"/>
        <v>248.08000000000175</v>
      </c>
    </row>
    <row r="117" spans="1:51">
      <c r="A117" s="30" t="s">
        <v>849</v>
      </c>
      <c r="B117" s="221" t="s">
        <v>16</v>
      </c>
      <c r="C117" s="221"/>
      <c r="D117" s="221"/>
      <c r="E117" s="221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30" t="s">
        <v>1140</v>
      </c>
      <c r="U117" s="31">
        <v>18</v>
      </c>
      <c r="V117" s="32">
        <v>625.47</v>
      </c>
      <c r="W117" s="231">
        <f t="shared" si="11"/>
        <v>11258.460000000001</v>
      </c>
      <c r="X117" s="231"/>
      <c r="Y117" s="231"/>
      <c r="Z117" s="231"/>
      <c r="AA117" s="233">
        <v>18</v>
      </c>
      <c r="AB117" s="234"/>
      <c r="AC117" s="234"/>
      <c r="AD117" s="235"/>
      <c r="AE117" s="242"/>
      <c r="AF117" s="243"/>
      <c r="AG117" s="243"/>
      <c r="AH117" s="244"/>
      <c r="AI117" s="233">
        <f t="shared" si="12"/>
        <v>18</v>
      </c>
      <c r="AJ117" s="234"/>
      <c r="AK117" s="234"/>
      <c r="AL117" s="235"/>
      <c r="AM117" s="223">
        <f t="shared" si="13"/>
        <v>11258.460000000001</v>
      </c>
      <c r="AN117" s="224"/>
      <c r="AO117" s="225"/>
      <c r="AP117" s="223">
        <f t="shared" si="14"/>
        <v>0</v>
      </c>
      <c r="AQ117" s="224"/>
      <c r="AR117" s="224"/>
      <c r="AS117" s="225"/>
      <c r="AT117" s="223">
        <f t="shared" si="15"/>
        <v>11258.460000000001</v>
      </c>
      <c r="AU117" s="224"/>
      <c r="AV117" s="224"/>
      <c r="AW117" s="225"/>
      <c r="AX117" s="32">
        <f t="shared" si="16"/>
        <v>0</v>
      </c>
      <c r="AY117" s="97">
        <f t="shared" si="17"/>
        <v>0</v>
      </c>
    </row>
    <row r="118" spans="1:51">
      <c r="A118" s="30" t="s">
        <v>850</v>
      </c>
      <c r="B118" s="221" t="s">
        <v>37</v>
      </c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30" t="s">
        <v>1140</v>
      </c>
      <c r="U118" s="31">
        <v>0</v>
      </c>
      <c r="V118" s="32">
        <v>189.77</v>
      </c>
      <c r="W118" s="231">
        <f t="shared" si="11"/>
        <v>0</v>
      </c>
      <c r="X118" s="231"/>
      <c r="Y118" s="231"/>
      <c r="Z118" s="231"/>
      <c r="AA118" s="233">
        <v>0</v>
      </c>
      <c r="AB118" s="234"/>
      <c r="AC118" s="234"/>
      <c r="AD118" s="235"/>
      <c r="AE118" s="242"/>
      <c r="AF118" s="243"/>
      <c r="AG118" s="243"/>
      <c r="AH118" s="244"/>
      <c r="AI118" s="233">
        <f t="shared" si="12"/>
        <v>0</v>
      </c>
      <c r="AJ118" s="234"/>
      <c r="AK118" s="234"/>
      <c r="AL118" s="235"/>
      <c r="AM118" s="223">
        <f t="shared" si="13"/>
        <v>0</v>
      </c>
      <c r="AN118" s="224"/>
      <c r="AO118" s="225"/>
      <c r="AP118" s="223">
        <f t="shared" si="14"/>
        <v>0</v>
      </c>
      <c r="AQ118" s="224"/>
      <c r="AR118" s="224"/>
      <c r="AS118" s="225"/>
      <c r="AT118" s="223">
        <f t="shared" si="15"/>
        <v>0</v>
      </c>
      <c r="AU118" s="224"/>
      <c r="AV118" s="224"/>
      <c r="AW118" s="225"/>
      <c r="AX118" s="32">
        <f t="shared" si="16"/>
        <v>0</v>
      </c>
      <c r="AY118" s="97">
        <f t="shared" si="17"/>
        <v>0</v>
      </c>
    </row>
    <row r="119" spans="1:51">
      <c r="A119" s="30" t="s">
        <v>1216</v>
      </c>
      <c r="B119" s="221" t="s">
        <v>1099</v>
      </c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30" t="s">
        <v>1059</v>
      </c>
      <c r="U119" s="31">
        <v>108.91</v>
      </c>
      <c r="V119" s="32">
        <v>146.11000000000001</v>
      </c>
      <c r="W119" s="231">
        <f t="shared" si="11"/>
        <v>15912.840100000001</v>
      </c>
      <c r="X119" s="231"/>
      <c r="Y119" s="231"/>
      <c r="Z119" s="231"/>
      <c r="AA119" s="233">
        <v>108.41</v>
      </c>
      <c r="AB119" s="234"/>
      <c r="AC119" s="234"/>
      <c r="AD119" s="235"/>
      <c r="AE119" s="242"/>
      <c r="AF119" s="243"/>
      <c r="AG119" s="243"/>
      <c r="AH119" s="244"/>
      <c r="AI119" s="233">
        <f t="shared" si="12"/>
        <v>108.41</v>
      </c>
      <c r="AJ119" s="234"/>
      <c r="AK119" s="234"/>
      <c r="AL119" s="235"/>
      <c r="AM119" s="223">
        <f t="shared" si="13"/>
        <v>15839.785100000001</v>
      </c>
      <c r="AN119" s="224"/>
      <c r="AO119" s="225"/>
      <c r="AP119" s="223">
        <f t="shared" si="14"/>
        <v>0</v>
      </c>
      <c r="AQ119" s="224"/>
      <c r="AR119" s="224"/>
      <c r="AS119" s="225"/>
      <c r="AT119" s="223">
        <f t="shared" si="15"/>
        <v>15839.785100000001</v>
      </c>
      <c r="AU119" s="224"/>
      <c r="AV119" s="224"/>
      <c r="AW119" s="225"/>
      <c r="AX119" s="32">
        <f t="shared" si="16"/>
        <v>0.5</v>
      </c>
      <c r="AY119" s="97">
        <f t="shared" si="17"/>
        <v>73.055000000000291</v>
      </c>
    </row>
    <row r="120" spans="1:51">
      <c r="A120" s="30" t="s">
        <v>851</v>
      </c>
      <c r="B120" s="221" t="s">
        <v>1101</v>
      </c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30" t="s">
        <v>1059</v>
      </c>
      <c r="U120" s="31">
        <v>21.75</v>
      </c>
      <c r="V120" s="32">
        <v>222.33</v>
      </c>
      <c r="W120" s="231">
        <f t="shared" si="11"/>
        <v>4835.6775000000007</v>
      </c>
      <c r="X120" s="231"/>
      <c r="Y120" s="231"/>
      <c r="Z120" s="231"/>
      <c r="AA120" s="233">
        <v>21.75</v>
      </c>
      <c r="AB120" s="234"/>
      <c r="AC120" s="234"/>
      <c r="AD120" s="235"/>
      <c r="AE120" s="242"/>
      <c r="AF120" s="243"/>
      <c r="AG120" s="243"/>
      <c r="AH120" s="244"/>
      <c r="AI120" s="233">
        <f t="shared" si="12"/>
        <v>21.75</v>
      </c>
      <c r="AJ120" s="234"/>
      <c r="AK120" s="234"/>
      <c r="AL120" s="235"/>
      <c r="AM120" s="223">
        <f t="shared" si="13"/>
        <v>4835.6775000000007</v>
      </c>
      <c r="AN120" s="224"/>
      <c r="AO120" s="225"/>
      <c r="AP120" s="223">
        <f t="shared" si="14"/>
        <v>0</v>
      </c>
      <c r="AQ120" s="224"/>
      <c r="AR120" s="224"/>
      <c r="AS120" s="225"/>
      <c r="AT120" s="223">
        <f t="shared" si="15"/>
        <v>4835.6775000000007</v>
      </c>
      <c r="AU120" s="224"/>
      <c r="AV120" s="224"/>
      <c r="AW120" s="225"/>
      <c r="AX120" s="32">
        <f t="shared" si="16"/>
        <v>0</v>
      </c>
      <c r="AY120" s="97">
        <f t="shared" si="17"/>
        <v>0</v>
      </c>
    </row>
    <row r="121" spans="1:51">
      <c r="A121" s="30" t="s">
        <v>1217</v>
      </c>
      <c r="B121" s="221" t="s">
        <v>18</v>
      </c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30" t="s">
        <v>1059</v>
      </c>
      <c r="U121" s="31">
        <v>0</v>
      </c>
      <c r="V121" s="32">
        <v>22.76</v>
      </c>
      <c r="W121" s="231">
        <f t="shared" si="11"/>
        <v>0</v>
      </c>
      <c r="X121" s="231"/>
      <c r="Y121" s="231"/>
      <c r="Z121" s="231"/>
      <c r="AA121" s="233">
        <v>0</v>
      </c>
      <c r="AB121" s="234"/>
      <c r="AC121" s="234"/>
      <c r="AD121" s="235"/>
      <c r="AE121" s="242"/>
      <c r="AF121" s="243"/>
      <c r="AG121" s="243"/>
      <c r="AH121" s="244"/>
      <c r="AI121" s="233">
        <f t="shared" si="12"/>
        <v>0</v>
      </c>
      <c r="AJ121" s="234"/>
      <c r="AK121" s="234"/>
      <c r="AL121" s="235"/>
      <c r="AM121" s="223">
        <f t="shared" si="13"/>
        <v>0</v>
      </c>
      <c r="AN121" s="224"/>
      <c r="AO121" s="225"/>
      <c r="AP121" s="223">
        <f t="shared" si="14"/>
        <v>0</v>
      </c>
      <c r="AQ121" s="224"/>
      <c r="AR121" s="224"/>
      <c r="AS121" s="225"/>
      <c r="AT121" s="223">
        <f t="shared" si="15"/>
        <v>0</v>
      </c>
      <c r="AU121" s="224"/>
      <c r="AV121" s="224"/>
      <c r="AW121" s="225"/>
      <c r="AX121" s="32">
        <f t="shared" si="16"/>
        <v>0</v>
      </c>
      <c r="AY121" s="97">
        <f t="shared" si="17"/>
        <v>0</v>
      </c>
    </row>
    <row r="122" spans="1:51">
      <c r="A122" s="30" t="s">
        <v>852</v>
      </c>
      <c r="B122" s="221" t="s">
        <v>19</v>
      </c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30" t="s">
        <v>1059</v>
      </c>
      <c r="U122" s="31">
        <v>21996</v>
      </c>
      <c r="V122" s="32">
        <v>18.21</v>
      </c>
      <c r="W122" s="231">
        <f t="shared" si="11"/>
        <v>400547.16000000003</v>
      </c>
      <c r="X122" s="231"/>
      <c r="Y122" s="231"/>
      <c r="Z122" s="231"/>
      <c r="AA122" s="233">
        <v>20377.900000000001</v>
      </c>
      <c r="AB122" s="234"/>
      <c r="AC122" s="234"/>
      <c r="AD122" s="235"/>
      <c r="AE122" s="242"/>
      <c r="AF122" s="243"/>
      <c r="AG122" s="243"/>
      <c r="AH122" s="244"/>
      <c r="AI122" s="233">
        <f t="shared" si="12"/>
        <v>20377.900000000001</v>
      </c>
      <c r="AJ122" s="234"/>
      <c r="AK122" s="234"/>
      <c r="AL122" s="235"/>
      <c r="AM122" s="223">
        <f t="shared" si="13"/>
        <v>371081.55900000007</v>
      </c>
      <c r="AN122" s="224"/>
      <c r="AO122" s="225"/>
      <c r="AP122" s="223">
        <f t="shared" si="14"/>
        <v>0</v>
      </c>
      <c r="AQ122" s="224"/>
      <c r="AR122" s="224"/>
      <c r="AS122" s="225"/>
      <c r="AT122" s="223">
        <f t="shared" si="15"/>
        <v>371081.55900000007</v>
      </c>
      <c r="AU122" s="224"/>
      <c r="AV122" s="224"/>
      <c r="AW122" s="225"/>
      <c r="AX122" s="32">
        <f t="shared" si="16"/>
        <v>1618.0999999999985</v>
      </c>
      <c r="AY122" s="97">
        <f t="shared" si="17"/>
        <v>29465.600999999966</v>
      </c>
    </row>
    <row r="123" spans="1:51">
      <c r="A123" s="30" t="s">
        <v>853</v>
      </c>
      <c r="B123" s="221" t="s">
        <v>20</v>
      </c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30" t="s">
        <v>1059</v>
      </c>
      <c r="U123" s="31">
        <v>21996</v>
      </c>
      <c r="V123" s="32">
        <v>4.55</v>
      </c>
      <c r="W123" s="231">
        <f t="shared" si="11"/>
        <v>100081.8</v>
      </c>
      <c r="X123" s="231"/>
      <c r="Y123" s="231"/>
      <c r="Z123" s="231"/>
      <c r="AA123" s="233">
        <v>15349.4</v>
      </c>
      <c r="AB123" s="234"/>
      <c r="AC123" s="234"/>
      <c r="AD123" s="235"/>
      <c r="AE123" s="242"/>
      <c r="AF123" s="243"/>
      <c r="AG123" s="243"/>
      <c r="AH123" s="244"/>
      <c r="AI123" s="233">
        <f t="shared" si="12"/>
        <v>15349.4</v>
      </c>
      <c r="AJ123" s="234"/>
      <c r="AK123" s="234"/>
      <c r="AL123" s="235"/>
      <c r="AM123" s="223">
        <f t="shared" si="13"/>
        <v>69839.76999999999</v>
      </c>
      <c r="AN123" s="224"/>
      <c r="AO123" s="225"/>
      <c r="AP123" s="223">
        <f t="shared" si="14"/>
        <v>0</v>
      </c>
      <c r="AQ123" s="224"/>
      <c r="AR123" s="224"/>
      <c r="AS123" s="225"/>
      <c r="AT123" s="223">
        <f t="shared" si="15"/>
        <v>69839.76999999999</v>
      </c>
      <c r="AU123" s="224"/>
      <c r="AV123" s="224"/>
      <c r="AW123" s="225"/>
      <c r="AX123" s="32">
        <f t="shared" si="16"/>
        <v>6646.6</v>
      </c>
      <c r="AY123" s="97">
        <f t="shared" si="17"/>
        <v>30242.030000000013</v>
      </c>
    </row>
    <row r="124" spans="1:51">
      <c r="A124" s="30" t="s">
        <v>1218</v>
      </c>
      <c r="B124" s="221" t="s">
        <v>27</v>
      </c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30" t="s">
        <v>1140</v>
      </c>
      <c r="U124" s="31">
        <v>151</v>
      </c>
      <c r="V124" s="32">
        <v>287.74</v>
      </c>
      <c r="W124" s="231">
        <f t="shared" si="11"/>
        <v>43448.74</v>
      </c>
      <c r="X124" s="231"/>
      <c r="Y124" s="231"/>
      <c r="Z124" s="231"/>
      <c r="AA124" s="233">
        <v>151</v>
      </c>
      <c r="AB124" s="234"/>
      <c r="AC124" s="234"/>
      <c r="AD124" s="235"/>
      <c r="AE124" s="242"/>
      <c r="AF124" s="243"/>
      <c r="AG124" s="243"/>
      <c r="AH124" s="244"/>
      <c r="AI124" s="233">
        <f t="shared" si="12"/>
        <v>151</v>
      </c>
      <c r="AJ124" s="234"/>
      <c r="AK124" s="234"/>
      <c r="AL124" s="235"/>
      <c r="AM124" s="223">
        <f t="shared" si="13"/>
        <v>43448.74</v>
      </c>
      <c r="AN124" s="224"/>
      <c r="AO124" s="225"/>
      <c r="AP124" s="223">
        <f t="shared" si="14"/>
        <v>0</v>
      </c>
      <c r="AQ124" s="224"/>
      <c r="AR124" s="224"/>
      <c r="AS124" s="225"/>
      <c r="AT124" s="223">
        <f t="shared" si="15"/>
        <v>43448.74</v>
      </c>
      <c r="AU124" s="224"/>
      <c r="AV124" s="224"/>
      <c r="AW124" s="225"/>
      <c r="AX124" s="32">
        <f t="shared" si="16"/>
        <v>0</v>
      </c>
      <c r="AY124" s="97">
        <f t="shared" si="17"/>
        <v>0</v>
      </c>
    </row>
    <row r="125" spans="1:51">
      <c r="A125" s="30" t="s">
        <v>854</v>
      </c>
      <c r="B125" s="221" t="s">
        <v>1079</v>
      </c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30" t="s">
        <v>1140</v>
      </c>
      <c r="U125" s="31">
        <v>74</v>
      </c>
      <c r="V125" s="32">
        <v>364</v>
      </c>
      <c r="W125" s="231">
        <f t="shared" si="11"/>
        <v>26936</v>
      </c>
      <c r="X125" s="231"/>
      <c r="Y125" s="231"/>
      <c r="Z125" s="231"/>
      <c r="AA125" s="233">
        <v>74</v>
      </c>
      <c r="AB125" s="234"/>
      <c r="AC125" s="234"/>
      <c r="AD125" s="235"/>
      <c r="AE125" s="242"/>
      <c r="AF125" s="243"/>
      <c r="AG125" s="243"/>
      <c r="AH125" s="244"/>
      <c r="AI125" s="233">
        <f t="shared" si="12"/>
        <v>74</v>
      </c>
      <c r="AJ125" s="234"/>
      <c r="AK125" s="234"/>
      <c r="AL125" s="235"/>
      <c r="AM125" s="223">
        <f t="shared" si="13"/>
        <v>26936</v>
      </c>
      <c r="AN125" s="224"/>
      <c r="AO125" s="225"/>
      <c r="AP125" s="223">
        <f t="shared" si="14"/>
        <v>0</v>
      </c>
      <c r="AQ125" s="224"/>
      <c r="AR125" s="224"/>
      <c r="AS125" s="225"/>
      <c r="AT125" s="223">
        <f t="shared" si="15"/>
        <v>26936</v>
      </c>
      <c r="AU125" s="224"/>
      <c r="AV125" s="224"/>
      <c r="AW125" s="225"/>
      <c r="AX125" s="32">
        <f t="shared" si="16"/>
        <v>0</v>
      </c>
      <c r="AY125" s="97">
        <f t="shared" si="17"/>
        <v>0</v>
      </c>
    </row>
    <row r="126" spans="1:51">
      <c r="A126" s="30" t="s">
        <v>855</v>
      </c>
      <c r="B126" s="221" t="s">
        <v>1080</v>
      </c>
      <c r="C126" s="221"/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30" t="s">
        <v>1140</v>
      </c>
      <c r="U126" s="31">
        <v>73</v>
      </c>
      <c r="V126" s="32">
        <v>26</v>
      </c>
      <c r="W126" s="231">
        <f t="shared" si="11"/>
        <v>1898</v>
      </c>
      <c r="X126" s="231"/>
      <c r="Y126" s="231"/>
      <c r="Z126" s="231"/>
      <c r="AA126" s="233">
        <v>73</v>
      </c>
      <c r="AB126" s="234"/>
      <c r="AC126" s="234"/>
      <c r="AD126" s="235"/>
      <c r="AE126" s="242"/>
      <c r="AF126" s="243"/>
      <c r="AG126" s="243"/>
      <c r="AH126" s="244"/>
      <c r="AI126" s="233">
        <f t="shared" si="12"/>
        <v>73</v>
      </c>
      <c r="AJ126" s="234"/>
      <c r="AK126" s="234"/>
      <c r="AL126" s="235"/>
      <c r="AM126" s="223">
        <f t="shared" si="13"/>
        <v>1898</v>
      </c>
      <c r="AN126" s="224"/>
      <c r="AO126" s="225"/>
      <c r="AP126" s="223">
        <f t="shared" si="14"/>
        <v>0</v>
      </c>
      <c r="AQ126" s="224"/>
      <c r="AR126" s="224"/>
      <c r="AS126" s="225"/>
      <c r="AT126" s="223">
        <f t="shared" si="15"/>
        <v>1898</v>
      </c>
      <c r="AU126" s="224"/>
      <c r="AV126" s="224"/>
      <c r="AW126" s="225"/>
      <c r="AX126" s="32">
        <f t="shared" si="16"/>
        <v>0</v>
      </c>
      <c r="AY126" s="97">
        <f t="shared" si="17"/>
        <v>0</v>
      </c>
    </row>
    <row r="127" spans="1:51">
      <c r="A127" s="30" t="s">
        <v>1219</v>
      </c>
      <c r="B127" s="221" t="s">
        <v>30</v>
      </c>
      <c r="C127" s="221"/>
      <c r="D127" s="221"/>
      <c r="E127" s="221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30" t="s">
        <v>1061</v>
      </c>
      <c r="U127" s="31">
        <v>5</v>
      </c>
      <c r="V127" s="32">
        <v>197.03</v>
      </c>
      <c r="W127" s="231">
        <f t="shared" si="11"/>
        <v>985.15</v>
      </c>
      <c r="X127" s="231"/>
      <c r="Y127" s="231"/>
      <c r="Z127" s="231"/>
      <c r="AA127" s="233">
        <v>5</v>
      </c>
      <c r="AB127" s="234"/>
      <c r="AC127" s="234"/>
      <c r="AD127" s="235"/>
      <c r="AE127" s="242"/>
      <c r="AF127" s="243"/>
      <c r="AG127" s="243"/>
      <c r="AH127" s="244"/>
      <c r="AI127" s="233">
        <f t="shared" si="12"/>
        <v>5</v>
      </c>
      <c r="AJ127" s="234"/>
      <c r="AK127" s="234"/>
      <c r="AL127" s="235"/>
      <c r="AM127" s="223">
        <f t="shared" si="13"/>
        <v>985.15</v>
      </c>
      <c r="AN127" s="224"/>
      <c r="AO127" s="225"/>
      <c r="AP127" s="223">
        <f t="shared" si="14"/>
        <v>0</v>
      </c>
      <c r="AQ127" s="224"/>
      <c r="AR127" s="224"/>
      <c r="AS127" s="225"/>
      <c r="AT127" s="223">
        <f t="shared" si="15"/>
        <v>985.15</v>
      </c>
      <c r="AU127" s="224"/>
      <c r="AV127" s="224"/>
      <c r="AW127" s="225"/>
      <c r="AX127" s="32">
        <f t="shared" si="16"/>
        <v>0</v>
      </c>
      <c r="AY127" s="97">
        <f t="shared" si="17"/>
        <v>0</v>
      </c>
    </row>
    <row r="128" spans="1:51">
      <c r="A128" s="30"/>
      <c r="B128" s="221"/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30"/>
      <c r="U128" s="46"/>
      <c r="V128" s="32"/>
      <c r="W128" s="231"/>
      <c r="X128" s="231"/>
      <c r="Y128" s="231"/>
      <c r="Z128" s="231"/>
      <c r="AA128" s="233"/>
      <c r="AB128" s="234"/>
      <c r="AC128" s="234"/>
      <c r="AD128" s="235"/>
      <c r="AE128" s="242"/>
      <c r="AF128" s="243"/>
      <c r="AG128" s="243"/>
      <c r="AH128" s="244"/>
      <c r="AI128" s="233"/>
      <c r="AJ128" s="234"/>
      <c r="AK128" s="234"/>
      <c r="AL128" s="235"/>
      <c r="AM128" s="223"/>
      <c r="AN128" s="224"/>
      <c r="AO128" s="225"/>
      <c r="AP128" s="223"/>
      <c r="AQ128" s="224"/>
      <c r="AR128" s="224"/>
      <c r="AS128" s="225"/>
      <c r="AT128" s="223"/>
      <c r="AU128" s="224"/>
      <c r="AV128" s="224"/>
      <c r="AW128" s="225"/>
      <c r="AX128" s="32"/>
      <c r="AY128" s="97">
        <f t="shared" si="17"/>
        <v>0</v>
      </c>
    </row>
    <row r="129" spans="1:51" ht="15.75">
      <c r="A129" s="49">
        <v>3</v>
      </c>
      <c r="B129" s="237" t="s">
        <v>71</v>
      </c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0"/>
      <c r="U129" s="50"/>
      <c r="V129" s="51"/>
      <c r="W129" s="355">
        <f>W130+W150</f>
        <v>1715566.1663000002</v>
      </c>
      <c r="X129" s="355"/>
      <c r="Y129" s="355"/>
      <c r="Z129" s="355"/>
      <c r="AA129" s="333"/>
      <c r="AB129" s="334"/>
      <c r="AC129" s="334"/>
      <c r="AD129" s="335"/>
      <c r="AE129" s="336"/>
      <c r="AF129" s="337"/>
      <c r="AG129" s="337"/>
      <c r="AH129" s="338"/>
      <c r="AI129" s="333"/>
      <c r="AJ129" s="334"/>
      <c r="AK129" s="334"/>
      <c r="AL129" s="335"/>
      <c r="AM129" s="268">
        <f>AM130+AM150</f>
        <v>921448.32330000005</v>
      </c>
      <c r="AN129" s="269"/>
      <c r="AO129" s="270"/>
      <c r="AP129" s="268">
        <f>AP130+AP150</f>
        <v>0</v>
      </c>
      <c r="AQ129" s="269"/>
      <c r="AR129" s="269"/>
      <c r="AS129" s="270"/>
      <c r="AT129" s="268">
        <f>AM129+AP129</f>
        <v>921448.32330000005</v>
      </c>
      <c r="AU129" s="269"/>
      <c r="AV129" s="269"/>
      <c r="AW129" s="270"/>
      <c r="AX129" s="22"/>
      <c r="AY129" s="95">
        <f t="shared" si="17"/>
        <v>794117.84300000011</v>
      </c>
    </row>
    <row r="130" spans="1:51" ht="15.75">
      <c r="A130" s="45" t="s">
        <v>38</v>
      </c>
      <c r="B130" s="236" t="s">
        <v>72</v>
      </c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5"/>
      <c r="U130" s="47"/>
      <c r="V130" s="48"/>
      <c r="W130" s="229">
        <f>SUM(W131:Z148)</f>
        <v>887671.65630000003</v>
      </c>
      <c r="X130" s="229"/>
      <c r="Y130" s="229"/>
      <c r="Z130" s="229"/>
      <c r="AA130" s="330"/>
      <c r="AB130" s="331"/>
      <c r="AC130" s="331"/>
      <c r="AD130" s="332"/>
      <c r="AE130" s="278"/>
      <c r="AF130" s="279"/>
      <c r="AG130" s="279"/>
      <c r="AH130" s="280"/>
      <c r="AI130" s="330"/>
      <c r="AJ130" s="331"/>
      <c r="AK130" s="331"/>
      <c r="AL130" s="332"/>
      <c r="AM130" s="238">
        <f>SUM(AM131:AO148)</f>
        <v>826458.0033000001</v>
      </c>
      <c r="AN130" s="239"/>
      <c r="AO130" s="240"/>
      <c r="AP130" s="238">
        <f>SUM(AP131:AS148)</f>
        <v>0</v>
      </c>
      <c r="AQ130" s="239"/>
      <c r="AR130" s="239"/>
      <c r="AS130" s="240"/>
      <c r="AT130" s="238">
        <f>AM130+AP130</f>
        <v>826458.0033000001</v>
      </c>
      <c r="AU130" s="239"/>
      <c r="AV130" s="239"/>
      <c r="AW130" s="240"/>
      <c r="AX130" s="27"/>
      <c r="AY130" s="96">
        <f t="shared" si="17"/>
        <v>61213.652999999933</v>
      </c>
    </row>
    <row r="131" spans="1:51">
      <c r="A131" s="30" t="s">
        <v>39</v>
      </c>
      <c r="B131" s="221" t="s">
        <v>73</v>
      </c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30" t="s">
        <v>1059</v>
      </c>
      <c r="U131" s="31">
        <v>1006.45</v>
      </c>
      <c r="V131" s="32">
        <v>18.62</v>
      </c>
      <c r="W131" s="231">
        <f t="shared" ref="W131:W148" si="18">U131*V131</f>
        <v>18740.099000000002</v>
      </c>
      <c r="X131" s="231"/>
      <c r="Y131" s="231"/>
      <c r="Z131" s="231"/>
      <c r="AA131" s="233">
        <v>1002</v>
      </c>
      <c r="AB131" s="234"/>
      <c r="AC131" s="234"/>
      <c r="AD131" s="235"/>
      <c r="AE131" s="242"/>
      <c r="AF131" s="243"/>
      <c r="AG131" s="243"/>
      <c r="AH131" s="244"/>
      <c r="AI131" s="233">
        <f t="shared" ref="AI131:AI148" si="19">AA131+AE131</f>
        <v>1002</v>
      </c>
      <c r="AJ131" s="234"/>
      <c r="AK131" s="234"/>
      <c r="AL131" s="235"/>
      <c r="AM131" s="223">
        <f t="shared" ref="AM131:AM148" si="20">V131*AA131</f>
        <v>18657.240000000002</v>
      </c>
      <c r="AN131" s="224"/>
      <c r="AO131" s="225"/>
      <c r="AP131" s="223">
        <f t="shared" ref="AP131:AP148" si="21">V131*AE131</f>
        <v>0</v>
      </c>
      <c r="AQ131" s="224"/>
      <c r="AR131" s="224"/>
      <c r="AS131" s="225"/>
      <c r="AT131" s="223">
        <f t="shared" ref="AT131:AT148" si="22">AM131+AP131</f>
        <v>18657.240000000002</v>
      </c>
      <c r="AU131" s="224"/>
      <c r="AV131" s="224"/>
      <c r="AW131" s="225"/>
      <c r="AX131" s="32">
        <f t="shared" ref="AX131:AX148" si="23">U131-AI131</f>
        <v>4.4500000000000455</v>
      </c>
      <c r="AY131" s="97">
        <f t="shared" si="17"/>
        <v>82.859000000000378</v>
      </c>
    </row>
    <row r="132" spans="1:51">
      <c r="A132" s="30" t="s">
        <v>40</v>
      </c>
      <c r="B132" s="221" t="s">
        <v>1095</v>
      </c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30" t="s">
        <v>1059</v>
      </c>
      <c r="U132" s="31">
        <v>10408.799999999999</v>
      </c>
      <c r="V132" s="32">
        <v>26.16</v>
      </c>
      <c r="W132" s="231">
        <f t="shared" si="18"/>
        <v>272294.20799999998</v>
      </c>
      <c r="X132" s="231"/>
      <c r="Y132" s="231"/>
      <c r="Z132" s="231"/>
      <c r="AA132" s="233">
        <v>10164</v>
      </c>
      <c r="AB132" s="234"/>
      <c r="AC132" s="234"/>
      <c r="AD132" s="235"/>
      <c r="AE132" s="242"/>
      <c r="AF132" s="243"/>
      <c r="AG132" s="243"/>
      <c r="AH132" s="244"/>
      <c r="AI132" s="233">
        <f t="shared" si="19"/>
        <v>10164</v>
      </c>
      <c r="AJ132" s="234"/>
      <c r="AK132" s="234"/>
      <c r="AL132" s="235"/>
      <c r="AM132" s="223">
        <f t="shared" si="20"/>
        <v>265890.24</v>
      </c>
      <c r="AN132" s="224"/>
      <c r="AO132" s="225"/>
      <c r="AP132" s="223">
        <f t="shared" si="21"/>
        <v>0</v>
      </c>
      <c r="AQ132" s="224"/>
      <c r="AR132" s="224"/>
      <c r="AS132" s="225"/>
      <c r="AT132" s="223">
        <f t="shared" si="22"/>
        <v>265890.24</v>
      </c>
      <c r="AU132" s="224"/>
      <c r="AV132" s="224"/>
      <c r="AW132" s="225"/>
      <c r="AX132" s="32">
        <f t="shared" si="23"/>
        <v>244.79999999999927</v>
      </c>
      <c r="AY132" s="97">
        <f t="shared" si="17"/>
        <v>6403.9679999999935</v>
      </c>
    </row>
    <row r="133" spans="1:51">
      <c r="A133" s="30" t="s">
        <v>41</v>
      </c>
      <c r="B133" s="221" t="s">
        <v>1096</v>
      </c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30" t="s">
        <v>1059</v>
      </c>
      <c r="U133" s="31">
        <v>2526.33</v>
      </c>
      <c r="V133" s="32">
        <v>36.520000000000003</v>
      </c>
      <c r="W133" s="231">
        <f t="shared" si="18"/>
        <v>92261.57160000001</v>
      </c>
      <c r="X133" s="231"/>
      <c r="Y133" s="231"/>
      <c r="Z133" s="231"/>
      <c r="AA133" s="233">
        <v>2526.33</v>
      </c>
      <c r="AB133" s="234"/>
      <c r="AC133" s="234"/>
      <c r="AD133" s="235"/>
      <c r="AE133" s="242"/>
      <c r="AF133" s="243"/>
      <c r="AG133" s="243"/>
      <c r="AH133" s="244"/>
      <c r="AI133" s="233">
        <f t="shared" si="19"/>
        <v>2526.33</v>
      </c>
      <c r="AJ133" s="234"/>
      <c r="AK133" s="234"/>
      <c r="AL133" s="235"/>
      <c r="AM133" s="223">
        <f t="shared" si="20"/>
        <v>92261.57160000001</v>
      </c>
      <c r="AN133" s="224"/>
      <c r="AO133" s="225"/>
      <c r="AP133" s="223">
        <f t="shared" si="21"/>
        <v>0</v>
      </c>
      <c r="AQ133" s="224"/>
      <c r="AR133" s="224"/>
      <c r="AS133" s="225"/>
      <c r="AT133" s="223">
        <f t="shared" si="22"/>
        <v>92261.57160000001</v>
      </c>
      <c r="AU133" s="224"/>
      <c r="AV133" s="224"/>
      <c r="AW133" s="225"/>
      <c r="AX133" s="32">
        <f t="shared" si="23"/>
        <v>0</v>
      </c>
      <c r="AY133" s="97">
        <f t="shared" si="17"/>
        <v>0</v>
      </c>
    </row>
    <row r="134" spans="1:51">
      <c r="A134" s="30" t="s">
        <v>834</v>
      </c>
      <c r="B134" s="221" t="s">
        <v>1097</v>
      </c>
      <c r="C134" s="221"/>
      <c r="D134" s="221"/>
      <c r="E134" s="221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30" t="s">
        <v>1059</v>
      </c>
      <c r="U134" s="31">
        <v>443.6</v>
      </c>
      <c r="V134" s="32">
        <v>53.51</v>
      </c>
      <c r="W134" s="231">
        <f t="shared" si="18"/>
        <v>23737.036</v>
      </c>
      <c r="X134" s="231"/>
      <c r="Y134" s="231"/>
      <c r="Z134" s="231"/>
      <c r="AA134" s="233">
        <v>443.6</v>
      </c>
      <c r="AB134" s="234"/>
      <c r="AC134" s="234"/>
      <c r="AD134" s="235"/>
      <c r="AE134" s="242"/>
      <c r="AF134" s="243"/>
      <c r="AG134" s="243"/>
      <c r="AH134" s="244"/>
      <c r="AI134" s="233">
        <f t="shared" si="19"/>
        <v>443.6</v>
      </c>
      <c r="AJ134" s="234"/>
      <c r="AK134" s="234"/>
      <c r="AL134" s="235"/>
      <c r="AM134" s="223">
        <f t="shared" si="20"/>
        <v>23737.036</v>
      </c>
      <c r="AN134" s="224"/>
      <c r="AO134" s="225"/>
      <c r="AP134" s="223">
        <f t="shared" si="21"/>
        <v>0</v>
      </c>
      <c r="AQ134" s="224"/>
      <c r="AR134" s="224"/>
      <c r="AS134" s="225"/>
      <c r="AT134" s="223">
        <f t="shared" si="22"/>
        <v>23737.036</v>
      </c>
      <c r="AU134" s="224"/>
      <c r="AV134" s="224"/>
      <c r="AW134" s="225"/>
      <c r="AX134" s="32">
        <f t="shared" si="23"/>
        <v>0</v>
      </c>
      <c r="AY134" s="97">
        <f t="shared" si="17"/>
        <v>0</v>
      </c>
    </row>
    <row r="135" spans="1:51">
      <c r="A135" s="30" t="s">
        <v>835</v>
      </c>
      <c r="B135" s="221" t="s">
        <v>74</v>
      </c>
      <c r="C135" s="221"/>
      <c r="D135" s="221"/>
      <c r="E135" s="221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30" t="s">
        <v>1059</v>
      </c>
      <c r="U135" s="31">
        <v>238.5</v>
      </c>
      <c r="V135" s="32">
        <v>64.400000000000006</v>
      </c>
      <c r="W135" s="231">
        <f t="shared" si="18"/>
        <v>15359.400000000001</v>
      </c>
      <c r="X135" s="231"/>
      <c r="Y135" s="231"/>
      <c r="Z135" s="231"/>
      <c r="AA135" s="233">
        <v>238.5</v>
      </c>
      <c r="AB135" s="234"/>
      <c r="AC135" s="234"/>
      <c r="AD135" s="235"/>
      <c r="AE135" s="242"/>
      <c r="AF135" s="243"/>
      <c r="AG135" s="243"/>
      <c r="AH135" s="244"/>
      <c r="AI135" s="233">
        <f t="shared" si="19"/>
        <v>238.5</v>
      </c>
      <c r="AJ135" s="234"/>
      <c r="AK135" s="234"/>
      <c r="AL135" s="235"/>
      <c r="AM135" s="223">
        <f t="shared" si="20"/>
        <v>15359.400000000001</v>
      </c>
      <c r="AN135" s="224"/>
      <c r="AO135" s="225"/>
      <c r="AP135" s="223">
        <f t="shared" si="21"/>
        <v>0</v>
      </c>
      <c r="AQ135" s="224"/>
      <c r="AR135" s="224"/>
      <c r="AS135" s="225"/>
      <c r="AT135" s="223">
        <f t="shared" si="22"/>
        <v>15359.400000000001</v>
      </c>
      <c r="AU135" s="224"/>
      <c r="AV135" s="224"/>
      <c r="AW135" s="225"/>
      <c r="AX135" s="32">
        <f t="shared" si="23"/>
        <v>0</v>
      </c>
      <c r="AY135" s="97">
        <f t="shared" si="17"/>
        <v>0</v>
      </c>
    </row>
    <row r="136" spans="1:51">
      <c r="A136" s="30" t="s">
        <v>42</v>
      </c>
      <c r="B136" s="221" t="s">
        <v>75</v>
      </c>
      <c r="C136" s="221"/>
      <c r="D136" s="221"/>
      <c r="E136" s="221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30" t="s">
        <v>1140</v>
      </c>
      <c r="U136" s="31">
        <v>1383</v>
      </c>
      <c r="V136" s="32">
        <v>39.119999999999997</v>
      </c>
      <c r="W136" s="231">
        <f t="shared" si="18"/>
        <v>54102.96</v>
      </c>
      <c r="X136" s="231"/>
      <c r="Y136" s="231"/>
      <c r="Z136" s="231"/>
      <c r="AA136" s="233">
        <v>1383</v>
      </c>
      <c r="AB136" s="234"/>
      <c r="AC136" s="234"/>
      <c r="AD136" s="235"/>
      <c r="AE136" s="242"/>
      <c r="AF136" s="243"/>
      <c r="AG136" s="243"/>
      <c r="AH136" s="244"/>
      <c r="AI136" s="233">
        <f t="shared" si="19"/>
        <v>1383</v>
      </c>
      <c r="AJ136" s="234"/>
      <c r="AK136" s="234"/>
      <c r="AL136" s="235"/>
      <c r="AM136" s="223">
        <f t="shared" si="20"/>
        <v>54102.96</v>
      </c>
      <c r="AN136" s="224"/>
      <c r="AO136" s="225"/>
      <c r="AP136" s="223">
        <f t="shared" si="21"/>
        <v>0</v>
      </c>
      <c r="AQ136" s="224"/>
      <c r="AR136" s="224"/>
      <c r="AS136" s="225"/>
      <c r="AT136" s="223">
        <f t="shared" si="22"/>
        <v>54102.96</v>
      </c>
      <c r="AU136" s="224"/>
      <c r="AV136" s="224"/>
      <c r="AW136" s="225"/>
      <c r="AX136" s="32">
        <f t="shared" si="23"/>
        <v>0</v>
      </c>
      <c r="AY136" s="97">
        <f t="shared" si="17"/>
        <v>0</v>
      </c>
    </row>
    <row r="137" spans="1:51">
      <c r="A137" s="30" t="s">
        <v>832</v>
      </c>
      <c r="B137" s="221" t="s">
        <v>76</v>
      </c>
      <c r="C137" s="221"/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30" t="s">
        <v>1140</v>
      </c>
      <c r="U137" s="31">
        <v>162</v>
      </c>
      <c r="V137" s="32">
        <v>40.08</v>
      </c>
      <c r="W137" s="231">
        <f t="shared" si="18"/>
        <v>6492.96</v>
      </c>
      <c r="X137" s="231"/>
      <c r="Y137" s="231"/>
      <c r="Z137" s="231"/>
      <c r="AA137" s="233">
        <v>155</v>
      </c>
      <c r="AB137" s="234"/>
      <c r="AC137" s="234"/>
      <c r="AD137" s="235"/>
      <c r="AE137" s="242"/>
      <c r="AF137" s="243"/>
      <c r="AG137" s="243"/>
      <c r="AH137" s="244"/>
      <c r="AI137" s="233">
        <f t="shared" si="19"/>
        <v>155</v>
      </c>
      <c r="AJ137" s="234"/>
      <c r="AK137" s="234"/>
      <c r="AL137" s="235"/>
      <c r="AM137" s="223">
        <f t="shared" si="20"/>
        <v>6212.4</v>
      </c>
      <c r="AN137" s="224"/>
      <c r="AO137" s="225"/>
      <c r="AP137" s="223">
        <f t="shared" si="21"/>
        <v>0</v>
      </c>
      <c r="AQ137" s="224"/>
      <c r="AR137" s="224"/>
      <c r="AS137" s="225"/>
      <c r="AT137" s="223">
        <f t="shared" si="22"/>
        <v>6212.4</v>
      </c>
      <c r="AU137" s="224"/>
      <c r="AV137" s="224"/>
      <c r="AW137" s="225"/>
      <c r="AX137" s="32">
        <f t="shared" si="23"/>
        <v>7</v>
      </c>
      <c r="AY137" s="97">
        <f t="shared" si="17"/>
        <v>280.5600000000004</v>
      </c>
    </row>
    <row r="138" spans="1:51">
      <c r="A138" s="30" t="s">
        <v>833</v>
      </c>
      <c r="B138" s="221" t="s">
        <v>77</v>
      </c>
      <c r="C138" s="221"/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30" t="s">
        <v>1140</v>
      </c>
      <c r="U138" s="31">
        <v>18</v>
      </c>
      <c r="V138" s="32">
        <v>41.3</v>
      </c>
      <c r="W138" s="231">
        <f t="shared" si="18"/>
        <v>743.4</v>
      </c>
      <c r="X138" s="231"/>
      <c r="Y138" s="231"/>
      <c r="Z138" s="231"/>
      <c r="AA138" s="233">
        <v>18</v>
      </c>
      <c r="AB138" s="234"/>
      <c r="AC138" s="234"/>
      <c r="AD138" s="235"/>
      <c r="AE138" s="242"/>
      <c r="AF138" s="243"/>
      <c r="AG138" s="243"/>
      <c r="AH138" s="244"/>
      <c r="AI138" s="233">
        <f t="shared" si="19"/>
        <v>18</v>
      </c>
      <c r="AJ138" s="234"/>
      <c r="AK138" s="234"/>
      <c r="AL138" s="235"/>
      <c r="AM138" s="223">
        <f t="shared" si="20"/>
        <v>743.4</v>
      </c>
      <c r="AN138" s="224"/>
      <c r="AO138" s="225"/>
      <c r="AP138" s="223">
        <f t="shared" si="21"/>
        <v>0</v>
      </c>
      <c r="AQ138" s="224"/>
      <c r="AR138" s="224"/>
      <c r="AS138" s="225"/>
      <c r="AT138" s="223">
        <f t="shared" si="22"/>
        <v>743.4</v>
      </c>
      <c r="AU138" s="224"/>
      <c r="AV138" s="224"/>
      <c r="AW138" s="225"/>
      <c r="AX138" s="32">
        <f t="shared" si="23"/>
        <v>0</v>
      </c>
      <c r="AY138" s="97">
        <f t="shared" si="17"/>
        <v>0</v>
      </c>
    </row>
    <row r="139" spans="1:51">
      <c r="A139" s="30" t="s">
        <v>43</v>
      </c>
      <c r="B139" s="221" t="s">
        <v>78</v>
      </c>
      <c r="C139" s="221"/>
      <c r="D139" s="221"/>
      <c r="E139" s="221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30" t="s">
        <v>1060</v>
      </c>
      <c r="U139" s="31">
        <v>156.54</v>
      </c>
      <c r="V139" s="32">
        <v>6.15</v>
      </c>
      <c r="W139" s="231">
        <f t="shared" si="18"/>
        <v>962.721</v>
      </c>
      <c r="X139" s="231"/>
      <c r="Y139" s="231"/>
      <c r="Z139" s="231"/>
      <c r="AA139" s="233">
        <v>156.54</v>
      </c>
      <c r="AB139" s="234"/>
      <c r="AC139" s="234"/>
      <c r="AD139" s="235"/>
      <c r="AE139" s="242"/>
      <c r="AF139" s="243"/>
      <c r="AG139" s="243"/>
      <c r="AH139" s="244"/>
      <c r="AI139" s="233">
        <f t="shared" si="19"/>
        <v>156.54</v>
      </c>
      <c r="AJ139" s="234"/>
      <c r="AK139" s="234"/>
      <c r="AL139" s="235"/>
      <c r="AM139" s="223">
        <f t="shared" si="20"/>
        <v>962.721</v>
      </c>
      <c r="AN139" s="224"/>
      <c r="AO139" s="225"/>
      <c r="AP139" s="223">
        <f t="shared" si="21"/>
        <v>0</v>
      </c>
      <c r="AQ139" s="224"/>
      <c r="AR139" s="224"/>
      <c r="AS139" s="225"/>
      <c r="AT139" s="223">
        <f t="shared" si="22"/>
        <v>962.721</v>
      </c>
      <c r="AU139" s="224"/>
      <c r="AV139" s="224"/>
      <c r="AW139" s="225"/>
      <c r="AX139" s="32">
        <f t="shared" si="23"/>
        <v>0</v>
      </c>
      <c r="AY139" s="97">
        <f t="shared" si="17"/>
        <v>0</v>
      </c>
    </row>
    <row r="140" spans="1:51">
      <c r="A140" s="30" t="s">
        <v>44</v>
      </c>
      <c r="B140" s="221" t="s">
        <v>1119</v>
      </c>
      <c r="C140" s="221"/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30" t="s">
        <v>1060</v>
      </c>
      <c r="U140" s="31">
        <v>156.54</v>
      </c>
      <c r="V140" s="32">
        <v>15.69</v>
      </c>
      <c r="W140" s="231">
        <f t="shared" si="18"/>
        <v>2456.1125999999999</v>
      </c>
      <c r="X140" s="231"/>
      <c r="Y140" s="231"/>
      <c r="Z140" s="231"/>
      <c r="AA140" s="233">
        <v>156.54</v>
      </c>
      <c r="AB140" s="234"/>
      <c r="AC140" s="234"/>
      <c r="AD140" s="235"/>
      <c r="AE140" s="242"/>
      <c r="AF140" s="243"/>
      <c r="AG140" s="243"/>
      <c r="AH140" s="244"/>
      <c r="AI140" s="233">
        <f t="shared" si="19"/>
        <v>156.54</v>
      </c>
      <c r="AJ140" s="234"/>
      <c r="AK140" s="234"/>
      <c r="AL140" s="235"/>
      <c r="AM140" s="223">
        <f t="shared" si="20"/>
        <v>2456.1125999999999</v>
      </c>
      <c r="AN140" s="224"/>
      <c r="AO140" s="225"/>
      <c r="AP140" s="223">
        <f t="shared" si="21"/>
        <v>0</v>
      </c>
      <c r="AQ140" s="224"/>
      <c r="AR140" s="224"/>
      <c r="AS140" s="225"/>
      <c r="AT140" s="223">
        <f t="shared" si="22"/>
        <v>2456.1125999999999</v>
      </c>
      <c r="AU140" s="224"/>
      <c r="AV140" s="224"/>
      <c r="AW140" s="225"/>
      <c r="AX140" s="32">
        <f t="shared" si="23"/>
        <v>0</v>
      </c>
      <c r="AY140" s="97">
        <f t="shared" si="17"/>
        <v>0</v>
      </c>
    </row>
    <row r="141" spans="1:51">
      <c r="A141" s="30" t="s">
        <v>45</v>
      </c>
      <c r="B141" s="221" t="s">
        <v>1243</v>
      </c>
      <c r="C141" s="221"/>
      <c r="D141" s="221"/>
      <c r="E141" s="221"/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30" t="s">
        <v>1061</v>
      </c>
      <c r="U141" s="31">
        <v>18.489999999999998</v>
      </c>
      <c r="V141" s="32">
        <v>1.18</v>
      </c>
      <c r="W141" s="231">
        <f t="shared" si="18"/>
        <v>21.818199999999997</v>
      </c>
      <c r="X141" s="231"/>
      <c r="Y141" s="231"/>
      <c r="Z141" s="231"/>
      <c r="AA141" s="233">
        <v>18.489999999999998</v>
      </c>
      <c r="AB141" s="234"/>
      <c r="AC141" s="234"/>
      <c r="AD141" s="235"/>
      <c r="AE141" s="242"/>
      <c r="AF141" s="243"/>
      <c r="AG141" s="243"/>
      <c r="AH141" s="244"/>
      <c r="AI141" s="233">
        <f t="shared" si="19"/>
        <v>18.489999999999998</v>
      </c>
      <c r="AJ141" s="234"/>
      <c r="AK141" s="234"/>
      <c r="AL141" s="235"/>
      <c r="AM141" s="223">
        <f t="shared" si="20"/>
        <v>21.818199999999997</v>
      </c>
      <c r="AN141" s="224"/>
      <c r="AO141" s="225"/>
      <c r="AP141" s="223">
        <f t="shared" si="21"/>
        <v>0</v>
      </c>
      <c r="AQ141" s="224"/>
      <c r="AR141" s="224"/>
      <c r="AS141" s="225"/>
      <c r="AT141" s="223">
        <f t="shared" si="22"/>
        <v>21.818199999999997</v>
      </c>
      <c r="AU141" s="224"/>
      <c r="AV141" s="224"/>
      <c r="AW141" s="225"/>
      <c r="AX141" s="32">
        <f t="shared" si="23"/>
        <v>0</v>
      </c>
      <c r="AY141" s="97">
        <f t="shared" si="17"/>
        <v>0</v>
      </c>
    </row>
    <row r="142" spans="1:51">
      <c r="A142" s="30" t="s">
        <v>46</v>
      </c>
      <c r="B142" s="221" t="s">
        <v>0</v>
      </c>
      <c r="C142" s="221"/>
      <c r="D142" s="221"/>
      <c r="E142" s="221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30" t="s">
        <v>33</v>
      </c>
      <c r="U142" s="31">
        <v>18.489999999999998</v>
      </c>
      <c r="V142" s="32">
        <v>1.51</v>
      </c>
      <c r="W142" s="231">
        <f t="shared" si="18"/>
        <v>27.919899999999998</v>
      </c>
      <c r="X142" s="231"/>
      <c r="Y142" s="231"/>
      <c r="Z142" s="231"/>
      <c r="AA142" s="233">
        <v>18.489999999999998</v>
      </c>
      <c r="AB142" s="234"/>
      <c r="AC142" s="234"/>
      <c r="AD142" s="235"/>
      <c r="AE142" s="242"/>
      <c r="AF142" s="243"/>
      <c r="AG142" s="243"/>
      <c r="AH142" s="244"/>
      <c r="AI142" s="233">
        <f t="shared" si="19"/>
        <v>18.489999999999998</v>
      </c>
      <c r="AJ142" s="234"/>
      <c r="AK142" s="234"/>
      <c r="AL142" s="235"/>
      <c r="AM142" s="223">
        <f t="shared" si="20"/>
        <v>27.919899999999998</v>
      </c>
      <c r="AN142" s="224"/>
      <c r="AO142" s="225"/>
      <c r="AP142" s="223">
        <f t="shared" si="21"/>
        <v>0</v>
      </c>
      <c r="AQ142" s="224"/>
      <c r="AR142" s="224"/>
      <c r="AS142" s="225"/>
      <c r="AT142" s="223">
        <f t="shared" si="22"/>
        <v>27.919899999999998</v>
      </c>
      <c r="AU142" s="224"/>
      <c r="AV142" s="224"/>
      <c r="AW142" s="225"/>
      <c r="AX142" s="32">
        <f t="shared" si="23"/>
        <v>0</v>
      </c>
      <c r="AY142" s="97">
        <f t="shared" si="17"/>
        <v>0</v>
      </c>
    </row>
    <row r="143" spans="1:51">
      <c r="A143" s="30" t="s">
        <v>47</v>
      </c>
      <c r="B143" s="221" t="s">
        <v>79</v>
      </c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30" t="s">
        <v>1140</v>
      </c>
      <c r="U143" s="31">
        <v>2590</v>
      </c>
      <c r="V143" s="32">
        <v>20.73</v>
      </c>
      <c r="W143" s="231">
        <f t="shared" si="18"/>
        <v>53690.700000000004</v>
      </c>
      <c r="X143" s="231"/>
      <c r="Y143" s="231"/>
      <c r="Z143" s="231"/>
      <c r="AA143" s="233">
        <v>1727</v>
      </c>
      <c r="AB143" s="234"/>
      <c r="AC143" s="234"/>
      <c r="AD143" s="235"/>
      <c r="AE143" s="242"/>
      <c r="AF143" s="243"/>
      <c r="AG143" s="243"/>
      <c r="AH143" s="244"/>
      <c r="AI143" s="233">
        <f t="shared" si="19"/>
        <v>1727</v>
      </c>
      <c r="AJ143" s="234"/>
      <c r="AK143" s="234"/>
      <c r="AL143" s="235"/>
      <c r="AM143" s="223">
        <f t="shared" si="20"/>
        <v>35800.71</v>
      </c>
      <c r="AN143" s="224"/>
      <c r="AO143" s="225"/>
      <c r="AP143" s="223">
        <f t="shared" si="21"/>
        <v>0</v>
      </c>
      <c r="AQ143" s="224"/>
      <c r="AR143" s="224"/>
      <c r="AS143" s="225"/>
      <c r="AT143" s="223">
        <f t="shared" si="22"/>
        <v>35800.71</v>
      </c>
      <c r="AU143" s="224"/>
      <c r="AV143" s="224"/>
      <c r="AW143" s="225"/>
      <c r="AX143" s="32">
        <f t="shared" si="23"/>
        <v>863</v>
      </c>
      <c r="AY143" s="97">
        <f t="shared" si="17"/>
        <v>17889.990000000005</v>
      </c>
    </row>
    <row r="144" spans="1:51">
      <c r="A144" s="30" t="s">
        <v>48</v>
      </c>
      <c r="B144" s="221" t="s">
        <v>80</v>
      </c>
      <c r="C144" s="221"/>
      <c r="D144" s="221"/>
      <c r="E144" s="221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30" t="s">
        <v>1140</v>
      </c>
      <c r="U144" s="31">
        <v>2590</v>
      </c>
      <c r="V144" s="32">
        <v>15.81</v>
      </c>
      <c r="W144" s="231">
        <f t="shared" si="18"/>
        <v>40947.9</v>
      </c>
      <c r="X144" s="231"/>
      <c r="Y144" s="231"/>
      <c r="Z144" s="231"/>
      <c r="AA144" s="233">
        <v>2590</v>
      </c>
      <c r="AB144" s="234"/>
      <c r="AC144" s="234"/>
      <c r="AD144" s="235"/>
      <c r="AE144" s="242"/>
      <c r="AF144" s="243"/>
      <c r="AG144" s="243"/>
      <c r="AH144" s="244"/>
      <c r="AI144" s="233">
        <f t="shared" si="19"/>
        <v>2590</v>
      </c>
      <c r="AJ144" s="234"/>
      <c r="AK144" s="234"/>
      <c r="AL144" s="235"/>
      <c r="AM144" s="223">
        <f t="shared" si="20"/>
        <v>40947.9</v>
      </c>
      <c r="AN144" s="224"/>
      <c r="AO144" s="225"/>
      <c r="AP144" s="223">
        <f t="shared" si="21"/>
        <v>0</v>
      </c>
      <c r="AQ144" s="224"/>
      <c r="AR144" s="224"/>
      <c r="AS144" s="225"/>
      <c r="AT144" s="223">
        <f t="shared" si="22"/>
        <v>40947.9</v>
      </c>
      <c r="AU144" s="224"/>
      <c r="AV144" s="224"/>
      <c r="AW144" s="225"/>
      <c r="AX144" s="32">
        <f t="shared" si="23"/>
        <v>0</v>
      </c>
      <c r="AY144" s="97">
        <f t="shared" si="17"/>
        <v>0</v>
      </c>
    </row>
    <row r="145" spans="1:51">
      <c r="A145" s="30" t="s">
        <v>49</v>
      </c>
      <c r="B145" s="221" t="s">
        <v>1120</v>
      </c>
      <c r="C145" s="221"/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30" t="s">
        <v>1140</v>
      </c>
      <c r="U145" s="31">
        <v>2590</v>
      </c>
      <c r="V145" s="32">
        <v>11.8</v>
      </c>
      <c r="W145" s="231">
        <f t="shared" si="18"/>
        <v>30562.000000000004</v>
      </c>
      <c r="X145" s="231"/>
      <c r="Y145" s="231"/>
      <c r="Z145" s="231"/>
      <c r="AA145" s="233">
        <v>1545</v>
      </c>
      <c r="AB145" s="234"/>
      <c r="AC145" s="234"/>
      <c r="AD145" s="235"/>
      <c r="AE145" s="242"/>
      <c r="AF145" s="243"/>
      <c r="AG145" s="243"/>
      <c r="AH145" s="244"/>
      <c r="AI145" s="233">
        <f t="shared" si="19"/>
        <v>1545</v>
      </c>
      <c r="AJ145" s="234"/>
      <c r="AK145" s="234"/>
      <c r="AL145" s="235"/>
      <c r="AM145" s="223">
        <f t="shared" si="20"/>
        <v>18231</v>
      </c>
      <c r="AN145" s="224"/>
      <c r="AO145" s="225"/>
      <c r="AP145" s="223">
        <f t="shared" si="21"/>
        <v>0</v>
      </c>
      <c r="AQ145" s="224"/>
      <c r="AR145" s="224"/>
      <c r="AS145" s="225"/>
      <c r="AT145" s="223">
        <f t="shared" si="22"/>
        <v>18231</v>
      </c>
      <c r="AU145" s="224"/>
      <c r="AV145" s="224"/>
      <c r="AW145" s="225"/>
      <c r="AX145" s="32">
        <f t="shared" si="23"/>
        <v>1045</v>
      </c>
      <c r="AY145" s="97">
        <f t="shared" si="17"/>
        <v>12331.000000000004</v>
      </c>
    </row>
    <row r="146" spans="1:51">
      <c r="A146" s="30" t="s">
        <v>50</v>
      </c>
      <c r="B146" s="221" t="s">
        <v>81</v>
      </c>
      <c r="C146" s="221"/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30" t="s">
        <v>1059</v>
      </c>
      <c r="U146" s="31">
        <v>15808</v>
      </c>
      <c r="V146" s="32">
        <v>10.7</v>
      </c>
      <c r="W146" s="231">
        <f t="shared" si="18"/>
        <v>169145.59999999998</v>
      </c>
      <c r="X146" s="231"/>
      <c r="Y146" s="231"/>
      <c r="Z146" s="231"/>
      <c r="AA146" s="233">
        <v>15808</v>
      </c>
      <c r="AB146" s="234"/>
      <c r="AC146" s="234"/>
      <c r="AD146" s="235"/>
      <c r="AE146" s="242"/>
      <c r="AF146" s="243"/>
      <c r="AG146" s="243"/>
      <c r="AH146" s="244"/>
      <c r="AI146" s="233">
        <f t="shared" si="19"/>
        <v>15808</v>
      </c>
      <c r="AJ146" s="234"/>
      <c r="AK146" s="234"/>
      <c r="AL146" s="235"/>
      <c r="AM146" s="223">
        <f t="shared" si="20"/>
        <v>169145.59999999998</v>
      </c>
      <c r="AN146" s="224"/>
      <c r="AO146" s="225"/>
      <c r="AP146" s="223">
        <f t="shared" si="21"/>
        <v>0</v>
      </c>
      <c r="AQ146" s="224"/>
      <c r="AR146" s="224"/>
      <c r="AS146" s="225"/>
      <c r="AT146" s="223">
        <f t="shared" si="22"/>
        <v>169145.59999999998</v>
      </c>
      <c r="AU146" s="224"/>
      <c r="AV146" s="224"/>
      <c r="AW146" s="225"/>
      <c r="AX146" s="32">
        <f t="shared" si="23"/>
        <v>0</v>
      </c>
      <c r="AY146" s="97">
        <f t="shared" si="17"/>
        <v>0</v>
      </c>
    </row>
    <row r="147" spans="1:51">
      <c r="A147" s="30" t="s">
        <v>51</v>
      </c>
      <c r="B147" s="221" t="s">
        <v>82</v>
      </c>
      <c r="C147" s="221"/>
      <c r="D147" s="221"/>
      <c r="E147" s="221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30" t="s">
        <v>1140</v>
      </c>
      <c r="U147" s="31">
        <v>2590</v>
      </c>
      <c r="V147" s="32">
        <v>17.11</v>
      </c>
      <c r="W147" s="231">
        <f t="shared" si="18"/>
        <v>44314.9</v>
      </c>
      <c r="X147" s="231"/>
      <c r="Y147" s="231"/>
      <c r="Z147" s="231"/>
      <c r="AA147" s="233">
        <v>1542</v>
      </c>
      <c r="AB147" s="234"/>
      <c r="AC147" s="234"/>
      <c r="AD147" s="235"/>
      <c r="AE147" s="242"/>
      <c r="AF147" s="243"/>
      <c r="AG147" s="243"/>
      <c r="AH147" s="244"/>
      <c r="AI147" s="233">
        <f t="shared" si="19"/>
        <v>1542</v>
      </c>
      <c r="AJ147" s="234"/>
      <c r="AK147" s="234"/>
      <c r="AL147" s="235"/>
      <c r="AM147" s="223">
        <f t="shared" si="20"/>
        <v>26383.62</v>
      </c>
      <c r="AN147" s="224"/>
      <c r="AO147" s="225"/>
      <c r="AP147" s="223">
        <f t="shared" si="21"/>
        <v>0</v>
      </c>
      <c r="AQ147" s="224"/>
      <c r="AR147" s="224"/>
      <c r="AS147" s="225"/>
      <c r="AT147" s="223">
        <f t="shared" si="22"/>
        <v>26383.62</v>
      </c>
      <c r="AU147" s="224"/>
      <c r="AV147" s="224"/>
      <c r="AW147" s="225"/>
      <c r="AX147" s="32">
        <f t="shared" si="23"/>
        <v>1048</v>
      </c>
      <c r="AY147" s="97">
        <f t="shared" si="17"/>
        <v>17931.280000000002</v>
      </c>
    </row>
    <row r="148" spans="1:51">
      <c r="A148" s="30" t="s">
        <v>52</v>
      </c>
      <c r="B148" s="221" t="s">
        <v>83</v>
      </c>
      <c r="C148" s="221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30" t="s">
        <v>1059</v>
      </c>
      <c r="U148" s="31">
        <v>3885</v>
      </c>
      <c r="V148" s="32">
        <v>15.91</v>
      </c>
      <c r="W148" s="231">
        <f t="shared" si="18"/>
        <v>61810.35</v>
      </c>
      <c r="X148" s="231"/>
      <c r="Y148" s="231"/>
      <c r="Z148" s="231"/>
      <c r="AA148" s="233">
        <v>3489.4</v>
      </c>
      <c r="AB148" s="234"/>
      <c r="AC148" s="234"/>
      <c r="AD148" s="235"/>
      <c r="AE148" s="242"/>
      <c r="AF148" s="243"/>
      <c r="AG148" s="243"/>
      <c r="AH148" s="244"/>
      <c r="AI148" s="233">
        <f t="shared" si="19"/>
        <v>3489.4</v>
      </c>
      <c r="AJ148" s="234"/>
      <c r="AK148" s="234"/>
      <c r="AL148" s="235"/>
      <c r="AM148" s="223">
        <f t="shared" si="20"/>
        <v>55516.353999999999</v>
      </c>
      <c r="AN148" s="224"/>
      <c r="AO148" s="225"/>
      <c r="AP148" s="223">
        <f t="shared" si="21"/>
        <v>0</v>
      </c>
      <c r="AQ148" s="224"/>
      <c r="AR148" s="224"/>
      <c r="AS148" s="225"/>
      <c r="AT148" s="223">
        <f t="shared" si="22"/>
        <v>55516.353999999999</v>
      </c>
      <c r="AU148" s="224"/>
      <c r="AV148" s="224"/>
      <c r="AW148" s="225"/>
      <c r="AX148" s="32">
        <f t="shared" si="23"/>
        <v>395.59999999999991</v>
      </c>
      <c r="AY148" s="97">
        <f t="shared" si="17"/>
        <v>6293.9959999999992</v>
      </c>
    </row>
    <row r="149" spans="1:51">
      <c r="A149" s="30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30"/>
      <c r="U149" s="31"/>
      <c r="V149" s="32"/>
      <c r="W149" s="271"/>
      <c r="X149" s="271"/>
      <c r="Y149" s="271"/>
      <c r="Z149" s="271"/>
      <c r="AA149" s="233"/>
      <c r="AB149" s="234"/>
      <c r="AC149" s="234"/>
      <c r="AD149" s="235"/>
      <c r="AE149" s="242"/>
      <c r="AF149" s="243"/>
      <c r="AG149" s="243"/>
      <c r="AH149" s="244"/>
      <c r="AI149" s="233"/>
      <c r="AJ149" s="234"/>
      <c r="AK149" s="234"/>
      <c r="AL149" s="235"/>
      <c r="AM149" s="223"/>
      <c r="AN149" s="224"/>
      <c r="AO149" s="225"/>
      <c r="AP149" s="223"/>
      <c r="AQ149" s="224"/>
      <c r="AR149" s="224"/>
      <c r="AS149" s="225"/>
      <c r="AT149" s="223"/>
      <c r="AU149" s="224"/>
      <c r="AV149" s="224"/>
      <c r="AW149" s="225"/>
      <c r="AX149" s="32"/>
      <c r="AY149" s="97">
        <f t="shared" si="17"/>
        <v>0</v>
      </c>
    </row>
    <row r="150" spans="1:51" ht="15.75">
      <c r="A150" s="45" t="s">
        <v>53</v>
      </c>
      <c r="B150" s="236" t="s">
        <v>84</v>
      </c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5"/>
      <c r="U150" s="26"/>
      <c r="V150" s="27"/>
      <c r="W150" s="229">
        <f>SUM(W151:Z168)</f>
        <v>827894.51</v>
      </c>
      <c r="X150" s="229"/>
      <c r="Y150" s="229"/>
      <c r="Z150" s="229"/>
      <c r="AA150" s="330"/>
      <c r="AB150" s="331"/>
      <c r="AC150" s="331"/>
      <c r="AD150" s="332"/>
      <c r="AE150" s="278"/>
      <c r="AF150" s="279"/>
      <c r="AG150" s="279"/>
      <c r="AH150" s="280"/>
      <c r="AI150" s="330"/>
      <c r="AJ150" s="331"/>
      <c r="AK150" s="331"/>
      <c r="AL150" s="332"/>
      <c r="AM150" s="238">
        <f>SUM(AM151:AO168)</f>
        <v>94990.319999999992</v>
      </c>
      <c r="AN150" s="239"/>
      <c r="AO150" s="240"/>
      <c r="AP150" s="238">
        <f>SUM(AP151:AS168)</f>
        <v>0</v>
      </c>
      <c r="AQ150" s="239"/>
      <c r="AR150" s="239"/>
      <c r="AS150" s="240"/>
      <c r="AT150" s="238">
        <f>AM150+AP150</f>
        <v>94990.319999999992</v>
      </c>
      <c r="AU150" s="239"/>
      <c r="AV150" s="239"/>
      <c r="AW150" s="240"/>
      <c r="AX150" s="27">
        <f t="shared" ref="AX150:AX168" si="24">U150-AI150</f>
        <v>0</v>
      </c>
      <c r="AY150" s="96">
        <f t="shared" si="17"/>
        <v>732904.19000000006</v>
      </c>
    </row>
    <row r="151" spans="1:51">
      <c r="A151" s="30" t="s">
        <v>54</v>
      </c>
      <c r="B151" s="221" t="s">
        <v>73</v>
      </c>
      <c r="C151" s="221"/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30" t="s">
        <v>1059</v>
      </c>
      <c r="U151" s="31">
        <v>13659</v>
      </c>
      <c r="V151" s="32">
        <v>18.62</v>
      </c>
      <c r="W151" s="231">
        <f t="shared" ref="W151:W168" si="25">U151*V151</f>
        <v>254330.58000000002</v>
      </c>
      <c r="X151" s="231"/>
      <c r="Y151" s="231"/>
      <c r="Z151" s="231"/>
      <c r="AA151" s="233">
        <v>0</v>
      </c>
      <c r="AB151" s="234"/>
      <c r="AC151" s="234"/>
      <c r="AD151" s="235"/>
      <c r="AE151" s="242"/>
      <c r="AF151" s="243"/>
      <c r="AG151" s="243"/>
      <c r="AH151" s="244"/>
      <c r="AI151" s="233">
        <f t="shared" ref="AI151:AI168" si="26">AA151+AE151</f>
        <v>0</v>
      </c>
      <c r="AJ151" s="234"/>
      <c r="AK151" s="234"/>
      <c r="AL151" s="235"/>
      <c r="AM151" s="223">
        <f t="shared" ref="AM151:AM168" si="27">V151*AA151</f>
        <v>0</v>
      </c>
      <c r="AN151" s="224"/>
      <c r="AO151" s="225"/>
      <c r="AP151" s="223">
        <f t="shared" ref="AP151:AP168" si="28">V151*AE151</f>
        <v>0</v>
      </c>
      <c r="AQ151" s="224"/>
      <c r="AR151" s="224"/>
      <c r="AS151" s="225"/>
      <c r="AT151" s="223">
        <f t="shared" ref="AT151:AT168" si="29">AM151+AP151</f>
        <v>0</v>
      </c>
      <c r="AU151" s="224"/>
      <c r="AV151" s="224"/>
      <c r="AW151" s="225"/>
      <c r="AX151" s="32">
        <f t="shared" si="24"/>
        <v>13659</v>
      </c>
      <c r="AY151" s="97">
        <f t="shared" si="17"/>
        <v>254330.58000000002</v>
      </c>
    </row>
    <row r="152" spans="1:51">
      <c r="A152" s="30" t="s">
        <v>55</v>
      </c>
      <c r="B152" s="221" t="s">
        <v>85</v>
      </c>
      <c r="C152" s="221"/>
      <c r="D152" s="221"/>
      <c r="E152" s="221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30" t="s">
        <v>1060</v>
      </c>
      <c r="U152" s="31">
        <v>1288</v>
      </c>
      <c r="V152" s="32">
        <v>6.15</v>
      </c>
      <c r="W152" s="231">
        <f t="shared" si="25"/>
        <v>7921.2000000000007</v>
      </c>
      <c r="X152" s="231"/>
      <c r="Y152" s="231"/>
      <c r="Z152" s="231"/>
      <c r="AA152" s="233">
        <v>0</v>
      </c>
      <c r="AB152" s="234"/>
      <c r="AC152" s="234"/>
      <c r="AD152" s="235"/>
      <c r="AE152" s="242"/>
      <c r="AF152" s="243"/>
      <c r="AG152" s="243"/>
      <c r="AH152" s="244"/>
      <c r="AI152" s="233">
        <f t="shared" si="26"/>
        <v>0</v>
      </c>
      <c r="AJ152" s="234"/>
      <c r="AK152" s="234"/>
      <c r="AL152" s="235"/>
      <c r="AM152" s="223">
        <f t="shared" si="27"/>
        <v>0</v>
      </c>
      <c r="AN152" s="224"/>
      <c r="AO152" s="225"/>
      <c r="AP152" s="223">
        <f t="shared" si="28"/>
        <v>0</v>
      </c>
      <c r="AQ152" s="224"/>
      <c r="AR152" s="224"/>
      <c r="AS152" s="225"/>
      <c r="AT152" s="223">
        <f t="shared" si="29"/>
        <v>0</v>
      </c>
      <c r="AU152" s="224"/>
      <c r="AV152" s="224"/>
      <c r="AW152" s="225"/>
      <c r="AX152" s="32">
        <f t="shared" si="24"/>
        <v>1288</v>
      </c>
      <c r="AY152" s="97">
        <f t="shared" si="17"/>
        <v>7921.2000000000007</v>
      </c>
    </row>
    <row r="153" spans="1:51">
      <c r="A153" s="30" t="s">
        <v>56</v>
      </c>
      <c r="B153" s="221" t="s">
        <v>1119</v>
      </c>
      <c r="C153" s="221"/>
      <c r="D153" s="221"/>
      <c r="E153" s="221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30" t="s">
        <v>1060</v>
      </c>
      <c r="U153" s="31">
        <v>1288</v>
      </c>
      <c r="V153" s="32">
        <v>15.69</v>
      </c>
      <c r="W153" s="231">
        <f t="shared" si="25"/>
        <v>20208.72</v>
      </c>
      <c r="X153" s="231"/>
      <c r="Y153" s="231"/>
      <c r="Z153" s="231"/>
      <c r="AA153" s="233">
        <v>0</v>
      </c>
      <c r="AB153" s="234"/>
      <c r="AC153" s="234"/>
      <c r="AD153" s="235"/>
      <c r="AE153" s="242"/>
      <c r="AF153" s="243"/>
      <c r="AG153" s="243"/>
      <c r="AH153" s="244"/>
      <c r="AI153" s="233">
        <f t="shared" si="26"/>
        <v>0</v>
      </c>
      <c r="AJ153" s="234"/>
      <c r="AK153" s="234"/>
      <c r="AL153" s="235"/>
      <c r="AM153" s="223">
        <f t="shared" si="27"/>
        <v>0</v>
      </c>
      <c r="AN153" s="224"/>
      <c r="AO153" s="225"/>
      <c r="AP153" s="223">
        <f t="shared" si="28"/>
        <v>0</v>
      </c>
      <c r="AQ153" s="224"/>
      <c r="AR153" s="224"/>
      <c r="AS153" s="225"/>
      <c r="AT153" s="223">
        <f t="shared" si="29"/>
        <v>0</v>
      </c>
      <c r="AU153" s="224"/>
      <c r="AV153" s="224"/>
      <c r="AW153" s="225"/>
      <c r="AX153" s="32">
        <f t="shared" si="24"/>
        <v>1288</v>
      </c>
      <c r="AY153" s="97">
        <f t="shared" si="17"/>
        <v>20208.72</v>
      </c>
    </row>
    <row r="154" spans="1:51">
      <c r="A154" s="30" t="s">
        <v>924</v>
      </c>
      <c r="B154" s="221" t="s">
        <v>1243</v>
      </c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30" t="s">
        <v>1061</v>
      </c>
      <c r="U154" s="31">
        <v>1539</v>
      </c>
      <c r="V154" s="32">
        <v>1.18</v>
      </c>
      <c r="W154" s="231">
        <f t="shared" si="25"/>
        <v>1816.02</v>
      </c>
      <c r="X154" s="231"/>
      <c r="Y154" s="231"/>
      <c r="Z154" s="231"/>
      <c r="AA154" s="233">
        <v>0</v>
      </c>
      <c r="AB154" s="234"/>
      <c r="AC154" s="234"/>
      <c r="AD154" s="235"/>
      <c r="AE154" s="242"/>
      <c r="AF154" s="243"/>
      <c r="AG154" s="243"/>
      <c r="AH154" s="244"/>
      <c r="AI154" s="233">
        <f t="shared" si="26"/>
        <v>0</v>
      </c>
      <c r="AJ154" s="234"/>
      <c r="AK154" s="234"/>
      <c r="AL154" s="235"/>
      <c r="AM154" s="223">
        <f t="shared" si="27"/>
        <v>0</v>
      </c>
      <c r="AN154" s="224"/>
      <c r="AO154" s="225"/>
      <c r="AP154" s="223">
        <f t="shared" si="28"/>
        <v>0</v>
      </c>
      <c r="AQ154" s="224"/>
      <c r="AR154" s="224"/>
      <c r="AS154" s="225"/>
      <c r="AT154" s="223">
        <f t="shared" si="29"/>
        <v>0</v>
      </c>
      <c r="AU154" s="224"/>
      <c r="AV154" s="224"/>
      <c r="AW154" s="225"/>
      <c r="AX154" s="32">
        <f t="shared" si="24"/>
        <v>1539</v>
      </c>
      <c r="AY154" s="97">
        <f t="shared" si="17"/>
        <v>1816.02</v>
      </c>
    </row>
    <row r="155" spans="1:51">
      <c r="A155" s="30" t="s">
        <v>57</v>
      </c>
      <c r="B155" s="221" t="s">
        <v>0</v>
      </c>
      <c r="C155" s="221"/>
      <c r="D155" s="221"/>
      <c r="E155" s="221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30" t="s">
        <v>33</v>
      </c>
      <c r="U155" s="31">
        <v>10769</v>
      </c>
      <c r="V155" s="32">
        <v>1.51</v>
      </c>
      <c r="W155" s="231">
        <f t="shared" si="25"/>
        <v>16261.19</v>
      </c>
      <c r="X155" s="231"/>
      <c r="Y155" s="231"/>
      <c r="Z155" s="231"/>
      <c r="AA155" s="233">
        <v>0</v>
      </c>
      <c r="AB155" s="234"/>
      <c r="AC155" s="234"/>
      <c r="AD155" s="235"/>
      <c r="AE155" s="242"/>
      <c r="AF155" s="243"/>
      <c r="AG155" s="243"/>
      <c r="AH155" s="244"/>
      <c r="AI155" s="233">
        <f t="shared" si="26"/>
        <v>0</v>
      </c>
      <c r="AJ155" s="234"/>
      <c r="AK155" s="234"/>
      <c r="AL155" s="235"/>
      <c r="AM155" s="223">
        <f t="shared" si="27"/>
        <v>0</v>
      </c>
      <c r="AN155" s="224"/>
      <c r="AO155" s="225"/>
      <c r="AP155" s="223">
        <f t="shared" si="28"/>
        <v>0</v>
      </c>
      <c r="AQ155" s="224"/>
      <c r="AR155" s="224"/>
      <c r="AS155" s="225"/>
      <c r="AT155" s="223">
        <f t="shared" si="29"/>
        <v>0</v>
      </c>
      <c r="AU155" s="224"/>
      <c r="AV155" s="224"/>
      <c r="AW155" s="225"/>
      <c r="AX155" s="32">
        <f t="shared" si="24"/>
        <v>10769</v>
      </c>
      <c r="AY155" s="97">
        <f t="shared" si="17"/>
        <v>16261.19</v>
      </c>
    </row>
    <row r="156" spans="1:51">
      <c r="A156" s="30" t="s">
        <v>58</v>
      </c>
      <c r="B156" s="221" t="s">
        <v>86</v>
      </c>
      <c r="C156" s="221"/>
      <c r="D156" s="221"/>
      <c r="E156" s="221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30" t="s">
        <v>1140</v>
      </c>
      <c r="U156" s="31">
        <v>1950</v>
      </c>
      <c r="V156" s="32">
        <v>66.11</v>
      </c>
      <c r="W156" s="231">
        <f t="shared" si="25"/>
        <v>128914.5</v>
      </c>
      <c r="X156" s="231"/>
      <c r="Y156" s="231"/>
      <c r="Z156" s="231"/>
      <c r="AA156" s="233">
        <v>0</v>
      </c>
      <c r="AB156" s="234"/>
      <c r="AC156" s="234"/>
      <c r="AD156" s="235"/>
      <c r="AE156" s="242"/>
      <c r="AF156" s="243"/>
      <c r="AG156" s="243"/>
      <c r="AH156" s="244"/>
      <c r="AI156" s="233">
        <f t="shared" si="26"/>
        <v>0</v>
      </c>
      <c r="AJ156" s="234"/>
      <c r="AK156" s="234"/>
      <c r="AL156" s="235"/>
      <c r="AM156" s="223">
        <f t="shared" si="27"/>
        <v>0</v>
      </c>
      <c r="AN156" s="224"/>
      <c r="AO156" s="225"/>
      <c r="AP156" s="223">
        <f t="shared" si="28"/>
        <v>0</v>
      </c>
      <c r="AQ156" s="224"/>
      <c r="AR156" s="224"/>
      <c r="AS156" s="225"/>
      <c r="AT156" s="223">
        <f t="shared" si="29"/>
        <v>0</v>
      </c>
      <c r="AU156" s="224"/>
      <c r="AV156" s="224"/>
      <c r="AW156" s="225"/>
      <c r="AX156" s="32">
        <f t="shared" si="24"/>
        <v>1950</v>
      </c>
      <c r="AY156" s="97">
        <f t="shared" si="17"/>
        <v>128914.5</v>
      </c>
    </row>
    <row r="157" spans="1:51">
      <c r="A157" s="30" t="s">
        <v>59</v>
      </c>
      <c r="B157" s="221" t="s">
        <v>87</v>
      </c>
      <c r="C157" s="221"/>
      <c r="D157" s="221"/>
      <c r="E157" s="221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30" t="s">
        <v>1140</v>
      </c>
      <c r="U157" s="31">
        <v>1950</v>
      </c>
      <c r="V157" s="32">
        <v>51.6</v>
      </c>
      <c r="W157" s="231">
        <f t="shared" si="25"/>
        <v>100620</v>
      </c>
      <c r="X157" s="231"/>
      <c r="Y157" s="231"/>
      <c r="Z157" s="231"/>
      <c r="AA157" s="233">
        <v>0</v>
      </c>
      <c r="AB157" s="234"/>
      <c r="AC157" s="234"/>
      <c r="AD157" s="235"/>
      <c r="AE157" s="242"/>
      <c r="AF157" s="243"/>
      <c r="AG157" s="243"/>
      <c r="AH157" s="244"/>
      <c r="AI157" s="233">
        <f t="shared" si="26"/>
        <v>0</v>
      </c>
      <c r="AJ157" s="234"/>
      <c r="AK157" s="234"/>
      <c r="AL157" s="235"/>
      <c r="AM157" s="223">
        <f t="shared" si="27"/>
        <v>0</v>
      </c>
      <c r="AN157" s="224"/>
      <c r="AO157" s="225"/>
      <c r="AP157" s="223">
        <f t="shared" si="28"/>
        <v>0</v>
      </c>
      <c r="AQ157" s="224"/>
      <c r="AR157" s="224"/>
      <c r="AS157" s="225"/>
      <c r="AT157" s="223">
        <f t="shared" si="29"/>
        <v>0</v>
      </c>
      <c r="AU157" s="224"/>
      <c r="AV157" s="224"/>
      <c r="AW157" s="225"/>
      <c r="AX157" s="32">
        <f t="shared" si="24"/>
        <v>1950</v>
      </c>
      <c r="AY157" s="97">
        <f t="shared" si="17"/>
        <v>100620</v>
      </c>
    </row>
    <row r="158" spans="1:51">
      <c r="A158" s="30" t="s">
        <v>60</v>
      </c>
      <c r="B158" s="221" t="s">
        <v>81</v>
      </c>
      <c r="C158" s="221"/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30" t="s">
        <v>1059</v>
      </c>
      <c r="U158" s="31">
        <v>13659</v>
      </c>
      <c r="V158" s="32">
        <v>10.7</v>
      </c>
      <c r="W158" s="231">
        <f t="shared" si="25"/>
        <v>146151.29999999999</v>
      </c>
      <c r="X158" s="231"/>
      <c r="Y158" s="231"/>
      <c r="Z158" s="231"/>
      <c r="AA158" s="233">
        <v>8877.6</v>
      </c>
      <c r="AB158" s="234"/>
      <c r="AC158" s="234"/>
      <c r="AD158" s="235"/>
      <c r="AE158" s="242"/>
      <c r="AF158" s="243"/>
      <c r="AG158" s="243"/>
      <c r="AH158" s="244"/>
      <c r="AI158" s="233">
        <f t="shared" si="26"/>
        <v>8877.6</v>
      </c>
      <c r="AJ158" s="234"/>
      <c r="AK158" s="234"/>
      <c r="AL158" s="235"/>
      <c r="AM158" s="223">
        <f t="shared" si="27"/>
        <v>94990.319999999992</v>
      </c>
      <c r="AN158" s="224"/>
      <c r="AO158" s="225"/>
      <c r="AP158" s="223">
        <f t="shared" si="28"/>
        <v>0</v>
      </c>
      <c r="AQ158" s="224"/>
      <c r="AR158" s="224"/>
      <c r="AS158" s="225"/>
      <c r="AT158" s="223">
        <f t="shared" si="29"/>
        <v>94990.319999999992</v>
      </c>
      <c r="AU158" s="224"/>
      <c r="AV158" s="224"/>
      <c r="AW158" s="225"/>
      <c r="AX158" s="32">
        <f t="shared" si="24"/>
        <v>4781.3999999999996</v>
      </c>
      <c r="AY158" s="97">
        <f t="shared" si="17"/>
        <v>51160.979999999996</v>
      </c>
    </row>
    <row r="159" spans="1:51">
      <c r="A159" s="30" t="s">
        <v>61</v>
      </c>
      <c r="B159" s="221" t="s">
        <v>88</v>
      </c>
      <c r="C159" s="221"/>
      <c r="D159" s="221"/>
      <c r="E159" s="221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30" t="s">
        <v>1140</v>
      </c>
      <c r="U159" s="31">
        <v>1950</v>
      </c>
      <c r="V159" s="32">
        <v>13.82</v>
      </c>
      <c r="W159" s="231">
        <f t="shared" si="25"/>
        <v>26949</v>
      </c>
      <c r="X159" s="231"/>
      <c r="Y159" s="231"/>
      <c r="Z159" s="231"/>
      <c r="AA159" s="233">
        <v>0</v>
      </c>
      <c r="AB159" s="234"/>
      <c r="AC159" s="234"/>
      <c r="AD159" s="235"/>
      <c r="AE159" s="242"/>
      <c r="AF159" s="243"/>
      <c r="AG159" s="243"/>
      <c r="AH159" s="244"/>
      <c r="AI159" s="233">
        <f t="shared" si="26"/>
        <v>0</v>
      </c>
      <c r="AJ159" s="234"/>
      <c r="AK159" s="234"/>
      <c r="AL159" s="235"/>
      <c r="AM159" s="223">
        <f t="shared" si="27"/>
        <v>0</v>
      </c>
      <c r="AN159" s="224"/>
      <c r="AO159" s="225"/>
      <c r="AP159" s="223">
        <f t="shared" si="28"/>
        <v>0</v>
      </c>
      <c r="AQ159" s="224"/>
      <c r="AR159" s="224"/>
      <c r="AS159" s="225"/>
      <c r="AT159" s="223">
        <f t="shared" si="29"/>
        <v>0</v>
      </c>
      <c r="AU159" s="224"/>
      <c r="AV159" s="224"/>
      <c r="AW159" s="225"/>
      <c r="AX159" s="32">
        <f t="shared" si="24"/>
        <v>1950</v>
      </c>
      <c r="AY159" s="97">
        <f t="shared" ref="AY159:AY222" si="30">W159-AT159</f>
        <v>26949</v>
      </c>
    </row>
    <row r="160" spans="1:51">
      <c r="A160" s="30" t="s">
        <v>62</v>
      </c>
      <c r="B160" s="221" t="s">
        <v>89</v>
      </c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30" t="s">
        <v>1140</v>
      </c>
      <c r="U160" s="31">
        <v>1950</v>
      </c>
      <c r="V160" s="32">
        <v>17.21</v>
      </c>
      <c r="W160" s="231">
        <f t="shared" si="25"/>
        <v>33559.5</v>
      </c>
      <c r="X160" s="231"/>
      <c r="Y160" s="231"/>
      <c r="Z160" s="231"/>
      <c r="AA160" s="233">
        <v>0</v>
      </c>
      <c r="AB160" s="234"/>
      <c r="AC160" s="234"/>
      <c r="AD160" s="235"/>
      <c r="AE160" s="242"/>
      <c r="AF160" s="243"/>
      <c r="AG160" s="243"/>
      <c r="AH160" s="244"/>
      <c r="AI160" s="233">
        <f t="shared" si="26"/>
        <v>0</v>
      </c>
      <c r="AJ160" s="234"/>
      <c r="AK160" s="234"/>
      <c r="AL160" s="235"/>
      <c r="AM160" s="223">
        <f t="shared" si="27"/>
        <v>0</v>
      </c>
      <c r="AN160" s="224"/>
      <c r="AO160" s="225"/>
      <c r="AP160" s="223">
        <f t="shared" si="28"/>
        <v>0</v>
      </c>
      <c r="AQ160" s="224"/>
      <c r="AR160" s="224"/>
      <c r="AS160" s="225"/>
      <c r="AT160" s="223">
        <f t="shared" si="29"/>
        <v>0</v>
      </c>
      <c r="AU160" s="224"/>
      <c r="AV160" s="224"/>
      <c r="AW160" s="225"/>
      <c r="AX160" s="32">
        <f t="shared" si="24"/>
        <v>1950</v>
      </c>
      <c r="AY160" s="97">
        <f t="shared" si="30"/>
        <v>33559.5</v>
      </c>
    </row>
    <row r="161" spans="1:51">
      <c r="A161" s="30" t="s">
        <v>63</v>
      </c>
      <c r="B161" s="221" t="s">
        <v>90</v>
      </c>
      <c r="C161" s="221"/>
      <c r="D161" s="221"/>
      <c r="E161" s="221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30" t="s">
        <v>1140</v>
      </c>
      <c r="U161" s="31">
        <v>1950</v>
      </c>
      <c r="V161" s="32">
        <v>5.81</v>
      </c>
      <c r="W161" s="231">
        <f t="shared" si="25"/>
        <v>11329.5</v>
      </c>
      <c r="X161" s="231"/>
      <c r="Y161" s="231"/>
      <c r="Z161" s="231"/>
      <c r="AA161" s="233">
        <v>0</v>
      </c>
      <c r="AB161" s="234"/>
      <c r="AC161" s="234"/>
      <c r="AD161" s="235"/>
      <c r="AE161" s="242"/>
      <c r="AF161" s="243"/>
      <c r="AG161" s="243"/>
      <c r="AH161" s="244"/>
      <c r="AI161" s="233">
        <f t="shared" si="26"/>
        <v>0</v>
      </c>
      <c r="AJ161" s="234"/>
      <c r="AK161" s="234"/>
      <c r="AL161" s="235"/>
      <c r="AM161" s="223">
        <f t="shared" si="27"/>
        <v>0</v>
      </c>
      <c r="AN161" s="224"/>
      <c r="AO161" s="225"/>
      <c r="AP161" s="223">
        <f t="shared" si="28"/>
        <v>0</v>
      </c>
      <c r="AQ161" s="224"/>
      <c r="AR161" s="224"/>
      <c r="AS161" s="225"/>
      <c r="AT161" s="223">
        <f t="shared" si="29"/>
        <v>0</v>
      </c>
      <c r="AU161" s="224"/>
      <c r="AV161" s="224"/>
      <c r="AW161" s="225"/>
      <c r="AX161" s="32">
        <f t="shared" si="24"/>
        <v>1950</v>
      </c>
      <c r="AY161" s="97">
        <f t="shared" si="30"/>
        <v>11329.5</v>
      </c>
    </row>
    <row r="162" spans="1:51">
      <c r="A162" s="30" t="s">
        <v>930</v>
      </c>
      <c r="B162" s="221" t="s">
        <v>91</v>
      </c>
      <c r="C162" s="221"/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30" t="s">
        <v>1140</v>
      </c>
      <c r="U162" s="31">
        <v>1950</v>
      </c>
      <c r="V162" s="32">
        <v>5.04</v>
      </c>
      <c r="W162" s="231">
        <f t="shared" si="25"/>
        <v>9828</v>
      </c>
      <c r="X162" s="231"/>
      <c r="Y162" s="231"/>
      <c r="Z162" s="231"/>
      <c r="AA162" s="233">
        <v>0</v>
      </c>
      <c r="AB162" s="234"/>
      <c r="AC162" s="234"/>
      <c r="AD162" s="235"/>
      <c r="AE162" s="242"/>
      <c r="AF162" s="243"/>
      <c r="AG162" s="243"/>
      <c r="AH162" s="244"/>
      <c r="AI162" s="233">
        <f t="shared" si="26"/>
        <v>0</v>
      </c>
      <c r="AJ162" s="234"/>
      <c r="AK162" s="234"/>
      <c r="AL162" s="235"/>
      <c r="AM162" s="223">
        <f t="shared" si="27"/>
        <v>0</v>
      </c>
      <c r="AN162" s="224"/>
      <c r="AO162" s="225"/>
      <c r="AP162" s="223">
        <f t="shared" si="28"/>
        <v>0</v>
      </c>
      <c r="AQ162" s="224"/>
      <c r="AR162" s="224"/>
      <c r="AS162" s="225"/>
      <c r="AT162" s="223">
        <f t="shared" si="29"/>
        <v>0</v>
      </c>
      <c r="AU162" s="224"/>
      <c r="AV162" s="224"/>
      <c r="AW162" s="225"/>
      <c r="AX162" s="32">
        <f t="shared" si="24"/>
        <v>1950</v>
      </c>
      <c r="AY162" s="97">
        <f t="shared" si="30"/>
        <v>9828</v>
      </c>
    </row>
    <row r="163" spans="1:51">
      <c r="A163" s="30" t="s">
        <v>64</v>
      </c>
      <c r="B163" s="221" t="s">
        <v>92</v>
      </c>
      <c r="C163" s="221"/>
      <c r="D163" s="221"/>
      <c r="E163" s="221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30" t="s">
        <v>1140</v>
      </c>
      <c r="U163" s="31">
        <v>1950</v>
      </c>
      <c r="V163" s="32">
        <v>3.78</v>
      </c>
      <c r="W163" s="231">
        <f t="shared" si="25"/>
        <v>7371</v>
      </c>
      <c r="X163" s="231"/>
      <c r="Y163" s="231"/>
      <c r="Z163" s="231"/>
      <c r="AA163" s="233">
        <v>0</v>
      </c>
      <c r="AB163" s="234"/>
      <c r="AC163" s="234"/>
      <c r="AD163" s="235"/>
      <c r="AE163" s="242"/>
      <c r="AF163" s="243"/>
      <c r="AG163" s="243"/>
      <c r="AH163" s="244"/>
      <c r="AI163" s="233">
        <f t="shared" si="26"/>
        <v>0</v>
      </c>
      <c r="AJ163" s="234"/>
      <c r="AK163" s="234"/>
      <c r="AL163" s="235"/>
      <c r="AM163" s="223">
        <f t="shared" si="27"/>
        <v>0</v>
      </c>
      <c r="AN163" s="224"/>
      <c r="AO163" s="225"/>
      <c r="AP163" s="223">
        <f t="shared" si="28"/>
        <v>0</v>
      </c>
      <c r="AQ163" s="224"/>
      <c r="AR163" s="224"/>
      <c r="AS163" s="225"/>
      <c r="AT163" s="223">
        <f t="shared" si="29"/>
        <v>0</v>
      </c>
      <c r="AU163" s="224"/>
      <c r="AV163" s="224"/>
      <c r="AW163" s="225"/>
      <c r="AX163" s="32">
        <f t="shared" si="24"/>
        <v>1950</v>
      </c>
      <c r="AY163" s="97">
        <f t="shared" si="30"/>
        <v>7371</v>
      </c>
    </row>
    <row r="164" spans="1:51">
      <c r="A164" s="30" t="s">
        <v>65</v>
      </c>
      <c r="B164" s="221" t="s">
        <v>93</v>
      </c>
      <c r="C164" s="221"/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30" t="s">
        <v>1140</v>
      </c>
      <c r="U164" s="31">
        <v>1950</v>
      </c>
      <c r="V164" s="32">
        <v>1.52</v>
      </c>
      <c r="W164" s="231">
        <f t="shared" si="25"/>
        <v>2964</v>
      </c>
      <c r="X164" s="231"/>
      <c r="Y164" s="231"/>
      <c r="Z164" s="231"/>
      <c r="AA164" s="233">
        <v>0</v>
      </c>
      <c r="AB164" s="234"/>
      <c r="AC164" s="234"/>
      <c r="AD164" s="235"/>
      <c r="AE164" s="242"/>
      <c r="AF164" s="243"/>
      <c r="AG164" s="243"/>
      <c r="AH164" s="244"/>
      <c r="AI164" s="233">
        <f t="shared" si="26"/>
        <v>0</v>
      </c>
      <c r="AJ164" s="234"/>
      <c r="AK164" s="234"/>
      <c r="AL164" s="235"/>
      <c r="AM164" s="223">
        <f t="shared" si="27"/>
        <v>0</v>
      </c>
      <c r="AN164" s="224"/>
      <c r="AO164" s="225"/>
      <c r="AP164" s="223">
        <f t="shared" si="28"/>
        <v>0</v>
      </c>
      <c r="AQ164" s="224"/>
      <c r="AR164" s="224"/>
      <c r="AS164" s="225"/>
      <c r="AT164" s="223">
        <f t="shared" si="29"/>
        <v>0</v>
      </c>
      <c r="AU164" s="224"/>
      <c r="AV164" s="224"/>
      <c r="AW164" s="225"/>
      <c r="AX164" s="32">
        <f t="shared" si="24"/>
        <v>1950</v>
      </c>
      <c r="AY164" s="97">
        <f t="shared" si="30"/>
        <v>2964</v>
      </c>
    </row>
    <row r="165" spans="1:51">
      <c r="A165" s="30" t="s">
        <v>66</v>
      </c>
      <c r="B165" s="221" t="s">
        <v>94</v>
      </c>
      <c r="C165" s="221"/>
      <c r="D165" s="221"/>
      <c r="E165" s="221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30" t="s">
        <v>1140</v>
      </c>
      <c r="U165" s="31">
        <v>1950</v>
      </c>
      <c r="V165" s="32">
        <v>1</v>
      </c>
      <c r="W165" s="231">
        <f t="shared" si="25"/>
        <v>1950</v>
      </c>
      <c r="X165" s="231"/>
      <c r="Y165" s="231"/>
      <c r="Z165" s="231"/>
      <c r="AA165" s="233">
        <v>0</v>
      </c>
      <c r="AB165" s="234"/>
      <c r="AC165" s="234"/>
      <c r="AD165" s="235"/>
      <c r="AE165" s="242"/>
      <c r="AF165" s="243"/>
      <c r="AG165" s="243"/>
      <c r="AH165" s="244"/>
      <c r="AI165" s="233">
        <f t="shared" si="26"/>
        <v>0</v>
      </c>
      <c r="AJ165" s="234"/>
      <c r="AK165" s="234"/>
      <c r="AL165" s="235"/>
      <c r="AM165" s="223">
        <f t="shared" si="27"/>
        <v>0</v>
      </c>
      <c r="AN165" s="224"/>
      <c r="AO165" s="225"/>
      <c r="AP165" s="223">
        <f t="shared" si="28"/>
        <v>0</v>
      </c>
      <c r="AQ165" s="224"/>
      <c r="AR165" s="224"/>
      <c r="AS165" s="225"/>
      <c r="AT165" s="223">
        <f t="shared" si="29"/>
        <v>0</v>
      </c>
      <c r="AU165" s="224"/>
      <c r="AV165" s="224"/>
      <c r="AW165" s="225"/>
      <c r="AX165" s="32">
        <f t="shared" si="24"/>
        <v>1950</v>
      </c>
      <c r="AY165" s="97">
        <f t="shared" si="30"/>
        <v>1950</v>
      </c>
    </row>
    <row r="166" spans="1:51">
      <c r="A166" s="30" t="s">
        <v>67</v>
      </c>
      <c r="B166" s="221" t="s">
        <v>95</v>
      </c>
      <c r="C166" s="221"/>
      <c r="D166" s="221"/>
      <c r="E166" s="221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30" t="s">
        <v>1059</v>
      </c>
      <c r="U166" s="31">
        <v>3900</v>
      </c>
      <c r="V166" s="32">
        <v>6.7</v>
      </c>
      <c r="W166" s="231">
        <f t="shared" si="25"/>
        <v>26130</v>
      </c>
      <c r="X166" s="231"/>
      <c r="Y166" s="231"/>
      <c r="Z166" s="231"/>
      <c r="AA166" s="233">
        <v>0</v>
      </c>
      <c r="AB166" s="234"/>
      <c r="AC166" s="234"/>
      <c r="AD166" s="235"/>
      <c r="AE166" s="242"/>
      <c r="AF166" s="243"/>
      <c r="AG166" s="243"/>
      <c r="AH166" s="244"/>
      <c r="AI166" s="233">
        <f t="shared" si="26"/>
        <v>0</v>
      </c>
      <c r="AJ166" s="234"/>
      <c r="AK166" s="234"/>
      <c r="AL166" s="235"/>
      <c r="AM166" s="223">
        <f t="shared" si="27"/>
        <v>0</v>
      </c>
      <c r="AN166" s="224"/>
      <c r="AO166" s="225"/>
      <c r="AP166" s="223">
        <f t="shared" si="28"/>
        <v>0</v>
      </c>
      <c r="AQ166" s="224"/>
      <c r="AR166" s="224"/>
      <c r="AS166" s="225"/>
      <c r="AT166" s="223">
        <f t="shared" si="29"/>
        <v>0</v>
      </c>
      <c r="AU166" s="224"/>
      <c r="AV166" s="224"/>
      <c r="AW166" s="225"/>
      <c r="AX166" s="32">
        <f t="shared" si="24"/>
        <v>3900</v>
      </c>
      <c r="AY166" s="97">
        <f t="shared" si="30"/>
        <v>26130</v>
      </c>
    </row>
    <row r="167" spans="1:51">
      <c r="A167" s="30" t="s">
        <v>68</v>
      </c>
      <c r="B167" s="221" t="s">
        <v>96</v>
      </c>
      <c r="C167" s="221"/>
      <c r="D167" s="221"/>
      <c r="E167" s="221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30" t="s">
        <v>1059</v>
      </c>
      <c r="U167" s="31">
        <v>3900</v>
      </c>
      <c r="V167" s="32">
        <v>5.3</v>
      </c>
      <c r="W167" s="231">
        <f t="shared" si="25"/>
        <v>20670</v>
      </c>
      <c r="X167" s="231"/>
      <c r="Y167" s="231"/>
      <c r="Z167" s="231"/>
      <c r="AA167" s="233">
        <v>0</v>
      </c>
      <c r="AB167" s="234"/>
      <c r="AC167" s="234"/>
      <c r="AD167" s="235"/>
      <c r="AE167" s="242"/>
      <c r="AF167" s="243"/>
      <c r="AG167" s="243"/>
      <c r="AH167" s="244"/>
      <c r="AI167" s="233">
        <f t="shared" si="26"/>
        <v>0</v>
      </c>
      <c r="AJ167" s="234"/>
      <c r="AK167" s="234"/>
      <c r="AL167" s="235"/>
      <c r="AM167" s="223">
        <f t="shared" si="27"/>
        <v>0</v>
      </c>
      <c r="AN167" s="224"/>
      <c r="AO167" s="225"/>
      <c r="AP167" s="223">
        <f t="shared" si="28"/>
        <v>0</v>
      </c>
      <c r="AQ167" s="224"/>
      <c r="AR167" s="224"/>
      <c r="AS167" s="225"/>
      <c r="AT167" s="223">
        <f t="shared" si="29"/>
        <v>0</v>
      </c>
      <c r="AU167" s="224"/>
      <c r="AV167" s="224"/>
      <c r="AW167" s="225"/>
      <c r="AX167" s="32">
        <f t="shared" si="24"/>
        <v>3900</v>
      </c>
      <c r="AY167" s="97">
        <f t="shared" si="30"/>
        <v>20670</v>
      </c>
    </row>
    <row r="168" spans="1:51">
      <c r="A168" s="30" t="s">
        <v>69</v>
      </c>
      <c r="B168" s="221" t="s">
        <v>97</v>
      </c>
      <c r="C168" s="221"/>
      <c r="D168" s="221"/>
      <c r="E168" s="221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30" t="s">
        <v>1059</v>
      </c>
      <c r="U168" s="31">
        <v>3900</v>
      </c>
      <c r="V168" s="32">
        <v>2.8</v>
      </c>
      <c r="W168" s="231">
        <f t="shared" si="25"/>
        <v>10920</v>
      </c>
      <c r="X168" s="231"/>
      <c r="Y168" s="231"/>
      <c r="Z168" s="231"/>
      <c r="AA168" s="233">
        <v>0</v>
      </c>
      <c r="AB168" s="234"/>
      <c r="AC168" s="234"/>
      <c r="AD168" s="235"/>
      <c r="AE168" s="242"/>
      <c r="AF168" s="243"/>
      <c r="AG168" s="243"/>
      <c r="AH168" s="244"/>
      <c r="AI168" s="233">
        <f t="shared" si="26"/>
        <v>0</v>
      </c>
      <c r="AJ168" s="234"/>
      <c r="AK168" s="234"/>
      <c r="AL168" s="235"/>
      <c r="AM168" s="223">
        <f t="shared" si="27"/>
        <v>0</v>
      </c>
      <c r="AN168" s="224"/>
      <c r="AO168" s="225"/>
      <c r="AP168" s="223">
        <f t="shared" si="28"/>
        <v>0</v>
      </c>
      <c r="AQ168" s="224"/>
      <c r="AR168" s="224"/>
      <c r="AS168" s="225"/>
      <c r="AT168" s="223">
        <f t="shared" si="29"/>
        <v>0</v>
      </c>
      <c r="AU168" s="224"/>
      <c r="AV168" s="224"/>
      <c r="AW168" s="225"/>
      <c r="AX168" s="32">
        <f t="shared" si="24"/>
        <v>3900</v>
      </c>
      <c r="AY168" s="97">
        <f t="shared" si="30"/>
        <v>10920</v>
      </c>
    </row>
    <row r="169" spans="1:51">
      <c r="A169" s="30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30"/>
      <c r="U169" s="31"/>
      <c r="V169" s="32"/>
      <c r="W169" s="271"/>
      <c r="X169" s="271"/>
      <c r="Y169" s="271"/>
      <c r="Z169" s="271"/>
      <c r="AA169" s="233"/>
      <c r="AB169" s="234"/>
      <c r="AC169" s="234"/>
      <c r="AD169" s="235"/>
      <c r="AE169" s="242"/>
      <c r="AF169" s="243"/>
      <c r="AG169" s="243"/>
      <c r="AH169" s="244"/>
      <c r="AI169" s="233"/>
      <c r="AJ169" s="234"/>
      <c r="AK169" s="234"/>
      <c r="AL169" s="235"/>
      <c r="AM169" s="223"/>
      <c r="AN169" s="224"/>
      <c r="AO169" s="225"/>
      <c r="AP169" s="223"/>
      <c r="AQ169" s="224"/>
      <c r="AR169" s="224"/>
      <c r="AS169" s="225"/>
      <c r="AT169" s="223"/>
      <c r="AU169" s="224"/>
      <c r="AV169" s="224"/>
      <c r="AW169" s="225"/>
      <c r="AX169" s="32"/>
      <c r="AY169" s="97">
        <f t="shared" si="30"/>
        <v>0</v>
      </c>
    </row>
    <row r="170" spans="1:51" ht="15.75">
      <c r="A170" s="49">
        <v>4</v>
      </c>
      <c r="B170" s="237" t="s">
        <v>146</v>
      </c>
      <c r="C170" s="237"/>
      <c r="D170" s="237"/>
      <c r="E170" s="237"/>
      <c r="F170" s="237"/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0"/>
      <c r="U170" s="50"/>
      <c r="V170" s="51"/>
      <c r="W170" s="264">
        <f>W171</f>
        <v>2142914.6830999991</v>
      </c>
      <c r="X170" s="264"/>
      <c r="Y170" s="264"/>
      <c r="Z170" s="264"/>
      <c r="AA170" s="333"/>
      <c r="AB170" s="334"/>
      <c r="AC170" s="334"/>
      <c r="AD170" s="335"/>
      <c r="AE170" s="336"/>
      <c r="AF170" s="337"/>
      <c r="AG170" s="337"/>
      <c r="AH170" s="338"/>
      <c r="AI170" s="333"/>
      <c r="AJ170" s="334"/>
      <c r="AK170" s="334"/>
      <c r="AL170" s="335"/>
      <c r="AM170" s="268">
        <f>AM171</f>
        <v>80135.253899999996</v>
      </c>
      <c r="AN170" s="269"/>
      <c r="AO170" s="270"/>
      <c r="AP170" s="268">
        <f>AP171</f>
        <v>0</v>
      </c>
      <c r="AQ170" s="269"/>
      <c r="AR170" s="269"/>
      <c r="AS170" s="270"/>
      <c r="AT170" s="268">
        <f>AM170+AP170</f>
        <v>80135.253899999996</v>
      </c>
      <c r="AU170" s="269"/>
      <c r="AV170" s="269"/>
      <c r="AW170" s="270"/>
      <c r="AX170" s="22"/>
      <c r="AY170" s="95">
        <f t="shared" si="30"/>
        <v>2062779.4291999992</v>
      </c>
    </row>
    <row r="171" spans="1:51" ht="15.75">
      <c r="A171" s="45" t="s">
        <v>98</v>
      </c>
      <c r="B171" s="236" t="s">
        <v>147</v>
      </c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5"/>
      <c r="U171" s="47"/>
      <c r="V171" s="48"/>
      <c r="W171" s="229">
        <f>SUM(W172:Z224)</f>
        <v>2142914.6830999991</v>
      </c>
      <c r="X171" s="229"/>
      <c r="Y171" s="229"/>
      <c r="Z171" s="229"/>
      <c r="AA171" s="330"/>
      <c r="AB171" s="331"/>
      <c r="AC171" s="331"/>
      <c r="AD171" s="332"/>
      <c r="AE171" s="278"/>
      <c r="AF171" s="279"/>
      <c r="AG171" s="279"/>
      <c r="AH171" s="280"/>
      <c r="AI171" s="330"/>
      <c r="AJ171" s="331"/>
      <c r="AK171" s="331"/>
      <c r="AL171" s="332"/>
      <c r="AM171" s="238">
        <f>SUM(AM172:AO224)+0.02</f>
        <v>80135.253899999996</v>
      </c>
      <c r="AN171" s="239"/>
      <c r="AO171" s="240"/>
      <c r="AP171" s="238">
        <f>SUM(AP172:AS224)</f>
        <v>0</v>
      </c>
      <c r="AQ171" s="239"/>
      <c r="AR171" s="239"/>
      <c r="AS171" s="240"/>
      <c r="AT171" s="238">
        <f>AM171+AP171</f>
        <v>80135.253899999996</v>
      </c>
      <c r="AU171" s="239"/>
      <c r="AV171" s="239"/>
      <c r="AW171" s="240"/>
      <c r="AX171" s="27"/>
      <c r="AY171" s="96">
        <f t="shared" si="30"/>
        <v>2062779.4291999992</v>
      </c>
    </row>
    <row r="172" spans="1:51">
      <c r="A172" s="30" t="s">
        <v>99</v>
      </c>
      <c r="B172" s="221" t="s">
        <v>1088</v>
      </c>
      <c r="C172" s="221"/>
      <c r="D172" s="221"/>
      <c r="E172" s="221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30" t="s">
        <v>1059</v>
      </c>
      <c r="U172" s="31">
        <v>9260</v>
      </c>
      <c r="V172" s="32">
        <v>1.33</v>
      </c>
      <c r="W172" s="231">
        <f t="shared" ref="W172:W224" si="31">U172*V172</f>
        <v>12315.800000000001</v>
      </c>
      <c r="X172" s="231"/>
      <c r="Y172" s="231"/>
      <c r="Z172" s="231"/>
      <c r="AA172" s="233">
        <v>734.85</v>
      </c>
      <c r="AB172" s="234"/>
      <c r="AC172" s="234"/>
      <c r="AD172" s="235"/>
      <c r="AE172" s="242"/>
      <c r="AF172" s="243"/>
      <c r="AG172" s="243"/>
      <c r="AH172" s="244"/>
      <c r="AI172" s="233">
        <f t="shared" ref="AI172:AI224" si="32">AA172+AE172</f>
        <v>734.85</v>
      </c>
      <c r="AJ172" s="234"/>
      <c r="AK172" s="234"/>
      <c r="AL172" s="235"/>
      <c r="AM172" s="223">
        <f t="shared" ref="AM172:AM224" si="33">V172*AA172</f>
        <v>977.35050000000012</v>
      </c>
      <c r="AN172" s="224"/>
      <c r="AO172" s="225"/>
      <c r="AP172" s="223">
        <f t="shared" ref="AP172:AP224" si="34">V172*AE172</f>
        <v>0</v>
      </c>
      <c r="AQ172" s="224"/>
      <c r="AR172" s="224"/>
      <c r="AS172" s="225"/>
      <c r="AT172" s="223">
        <f t="shared" ref="AT172:AT224" si="35">AM172+AP172</f>
        <v>977.35050000000012</v>
      </c>
      <c r="AU172" s="224"/>
      <c r="AV172" s="224"/>
      <c r="AW172" s="225"/>
      <c r="AX172" s="32">
        <f t="shared" ref="AX172:AX224" si="36">U172-AI172</f>
        <v>8525.15</v>
      </c>
      <c r="AY172" s="97">
        <f t="shared" si="30"/>
        <v>11338.449500000001</v>
      </c>
    </row>
    <row r="173" spans="1:51">
      <c r="A173" s="30" t="s">
        <v>100</v>
      </c>
      <c r="B173" s="221" t="s">
        <v>1223</v>
      </c>
      <c r="C173" s="221"/>
      <c r="D173" s="221"/>
      <c r="E173" s="221"/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30" t="s">
        <v>31</v>
      </c>
      <c r="U173" s="31">
        <v>9.26</v>
      </c>
      <c r="V173" s="32">
        <v>522.98</v>
      </c>
      <c r="W173" s="231">
        <f t="shared" si="31"/>
        <v>4842.7947999999997</v>
      </c>
      <c r="X173" s="231"/>
      <c r="Y173" s="231"/>
      <c r="Z173" s="231"/>
      <c r="AA173" s="233">
        <v>0</v>
      </c>
      <c r="AB173" s="234"/>
      <c r="AC173" s="234"/>
      <c r="AD173" s="235"/>
      <c r="AE173" s="242"/>
      <c r="AF173" s="243"/>
      <c r="AG173" s="243"/>
      <c r="AH173" s="244"/>
      <c r="AI173" s="233">
        <f t="shared" si="32"/>
        <v>0</v>
      </c>
      <c r="AJ173" s="234"/>
      <c r="AK173" s="234"/>
      <c r="AL173" s="235"/>
      <c r="AM173" s="223">
        <f t="shared" si="33"/>
        <v>0</v>
      </c>
      <c r="AN173" s="224"/>
      <c r="AO173" s="225"/>
      <c r="AP173" s="223">
        <f t="shared" si="34"/>
        <v>0</v>
      </c>
      <c r="AQ173" s="224"/>
      <c r="AR173" s="224"/>
      <c r="AS173" s="225"/>
      <c r="AT173" s="223">
        <f t="shared" si="35"/>
        <v>0</v>
      </c>
      <c r="AU173" s="224"/>
      <c r="AV173" s="224"/>
      <c r="AW173" s="225"/>
      <c r="AX173" s="32">
        <f t="shared" si="36"/>
        <v>9.26</v>
      </c>
      <c r="AY173" s="97">
        <f t="shared" si="30"/>
        <v>4842.7947999999997</v>
      </c>
    </row>
    <row r="174" spans="1:51">
      <c r="A174" s="30" t="s">
        <v>101</v>
      </c>
      <c r="B174" s="221" t="s">
        <v>1224</v>
      </c>
      <c r="C174" s="221"/>
      <c r="D174" s="221"/>
      <c r="E174" s="221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30" t="s">
        <v>32</v>
      </c>
      <c r="U174" s="31">
        <v>0</v>
      </c>
      <c r="V174" s="32">
        <v>0.81</v>
      </c>
      <c r="W174" s="231">
        <f t="shared" si="31"/>
        <v>0</v>
      </c>
      <c r="X174" s="231"/>
      <c r="Y174" s="231"/>
      <c r="Z174" s="231"/>
      <c r="AA174" s="233">
        <v>0</v>
      </c>
      <c r="AB174" s="234"/>
      <c r="AC174" s="234"/>
      <c r="AD174" s="235"/>
      <c r="AE174" s="242"/>
      <c r="AF174" s="243"/>
      <c r="AG174" s="243"/>
      <c r="AH174" s="244"/>
      <c r="AI174" s="233">
        <f t="shared" si="32"/>
        <v>0</v>
      </c>
      <c r="AJ174" s="234"/>
      <c r="AK174" s="234"/>
      <c r="AL174" s="235"/>
      <c r="AM174" s="223">
        <f t="shared" si="33"/>
        <v>0</v>
      </c>
      <c r="AN174" s="224"/>
      <c r="AO174" s="225"/>
      <c r="AP174" s="223">
        <f t="shared" si="34"/>
        <v>0</v>
      </c>
      <c r="AQ174" s="224"/>
      <c r="AR174" s="224"/>
      <c r="AS174" s="225"/>
      <c r="AT174" s="223">
        <f t="shared" si="35"/>
        <v>0</v>
      </c>
      <c r="AU174" s="224"/>
      <c r="AV174" s="224"/>
      <c r="AW174" s="225"/>
      <c r="AX174" s="32">
        <f t="shared" si="36"/>
        <v>0</v>
      </c>
      <c r="AY174" s="97">
        <f t="shared" si="30"/>
        <v>0</v>
      </c>
    </row>
    <row r="175" spans="1:51">
      <c r="A175" s="30" t="s">
        <v>102</v>
      </c>
      <c r="B175" s="221" t="s">
        <v>1089</v>
      </c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30" t="s">
        <v>32</v>
      </c>
      <c r="U175" s="31">
        <v>0</v>
      </c>
      <c r="V175" s="32">
        <v>1.37</v>
      </c>
      <c r="W175" s="231">
        <f t="shared" si="31"/>
        <v>0</v>
      </c>
      <c r="X175" s="231"/>
      <c r="Y175" s="231"/>
      <c r="Z175" s="231"/>
      <c r="AA175" s="233">
        <v>0</v>
      </c>
      <c r="AB175" s="234"/>
      <c r="AC175" s="234"/>
      <c r="AD175" s="235"/>
      <c r="AE175" s="242"/>
      <c r="AF175" s="243"/>
      <c r="AG175" s="243"/>
      <c r="AH175" s="244"/>
      <c r="AI175" s="233">
        <f t="shared" si="32"/>
        <v>0</v>
      </c>
      <c r="AJ175" s="234"/>
      <c r="AK175" s="234"/>
      <c r="AL175" s="235"/>
      <c r="AM175" s="223">
        <f t="shared" si="33"/>
        <v>0</v>
      </c>
      <c r="AN175" s="224"/>
      <c r="AO175" s="225"/>
      <c r="AP175" s="223">
        <f t="shared" si="34"/>
        <v>0</v>
      </c>
      <c r="AQ175" s="224"/>
      <c r="AR175" s="224"/>
      <c r="AS175" s="225"/>
      <c r="AT175" s="223">
        <f t="shared" si="35"/>
        <v>0</v>
      </c>
      <c r="AU175" s="224"/>
      <c r="AV175" s="224"/>
      <c r="AW175" s="225"/>
      <c r="AX175" s="32">
        <f t="shared" si="36"/>
        <v>0</v>
      </c>
      <c r="AY175" s="97">
        <f t="shared" si="30"/>
        <v>0</v>
      </c>
    </row>
    <row r="176" spans="1:51">
      <c r="A176" s="30" t="s">
        <v>103</v>
      </c>
      <c r="B176" s="221" t="s">
        <v>1225</v>
      </c>
      <c r="C176" s="221"/>
      <c r="D176" s="221"/>
      <c r="E176" s="221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30" t="s">
        <v>1060</v>
      </c>
      <c r="U176" s="31">
        <v>0</v>
      </c>
      <c r="V176" s="32">
        <v>32.72</v>
      </c>
      <c r="W176" s="231">
        <f t="shared" si="31"/>
        <v>0</v>
      </c>
      <c r="X176" s="231"/>
      <c r="Y176" s="231"/>
      <c r="Z176" s="231"/>
      <c r="AA176" s="233">
        <v>0</v>
      </c>
      <c r="AB176" s="234"/>
      <c r="AC176" s="234"/>
      <c r="AD176" s="235"/>
      <c r="AE176" s="242"/>
      <c r="AF176" s="243"/>
      <c r="AG176" s="243"/>
      <c r="AH176" s="244"/>
      <c r="AI176" s="233">
        <f t="shared" si="32"/>
        <v>0</v>
      </c>
      <c r="AJ176" s="234"/>
      <c r="AK176" s="234"/>
      <c r="AL176" s="235"/>
      <c r="AM176" s="223">
        <f t="shared" si="33"/>
        <v>0</v>
      </c>
      <c r="AN176" s="224"/>
      <c r="AO176" s="225"/>
      <c r="AP176" s="223">
        <f t="shared" si="34"/>
        <v>0</v>
      </c>
      <c r="AQ176" s="224"/>
      <c r="AR176" s="224"/>
      <c r="AS176" s="225"/>
      <c r="AT176" s="223">
        <f t="shared" si="35"/>
        <v>0</v>
      </c>
      <c r="AU176" s="224"/>
      <c r="AV176" s="224"/>
      <c r="AW176" s="225"/>
      <c r="AX176" s="32">
        <f t="shared" si="36"/>
        <v>0</v>
      </c>
      <c r="AY176" s="97">
        <f t="shared" si="30"/>
        <v>0</v>
      </c>
    </row>
    <row r="177" spans="1:51">
      <c r="A177" s="30" t="s">
        <v>108</v>
      </c>
      <c r="B177" s="221" t="s">
        <v>1090</v>
      </c>
      <c r="C177" s="221"/>
      <c r="D177" s="221"/>
      <c r="E177" s="221"/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30" t="s">
        <v>1060</v>
      </c>
      <c r="U177" s="31">
        <v>0</v>
      </c>
      <c r="V177" s="32">
        <v>25.32</v>
      </c>
      <c r="W177" s="231">
        <f t="shared" si="31"/>
        <v>0</v>
      </c>
      <c r="X177" s="231"/>
      <c r="Y177" s="231"/>
      <c r="Z177" s="231"/>
      <c r="AA177" s="233">
        <v>0</v>
      </c>
      <c r="AB177" s="234"/>
      <c r="AC177" s="234"/>
      <c r="AD177" s="235"/>
      <c r="AE177" s="242"/>
      <c r="AF177" s="243"/>
      <c r="AG177" s="243"/>
      <c r="AH177" s="244"/>
      <c r="AI177" s="233">
        <f t="shared" si="32"/>
        <v>0</v>
      </c>
      <c r="AJ177" s="234"/>
      <c r="AK177" s="234"/>
      <c r="AL177" s="235"/>
      <c r="AM177" s="223">
        <f t="shared" si="33"/>
        <v>0</v>
      </c>
      <c r="AN177" s="224"/>
      <c r="AO177" s="225"/>
      <c r="AP177" s="223">
        <f t="shared" si="34"/>
        <v>0</v>
      </c>
      <c r="AQ177" s="224"/>
      <c r="AR177" s="224"/>
      <c r="AS177" s="225"/>
      <c r="AT177" s="223">
        <f t="shared" si="35"/>
        <v>0</v>
      </c>
      <c r="AU177" s="224"/>
      <c r="AV177" s="224"/>
      <c r="AW177" s="225"/>
      <c r="AX177" s="32">
        <f t="shared" si="36"/>
        <v>0</v>
      </c>
      <c r="AY177" s="97">
        <f t="shared" si="30"/>
        <v>0</v>
      </c>
    </row>
    <row r="178" spans="1:51">
      <c r="A178" s="30" t="s">
        <v>109</v>
      </c>
      <c r="B178" s="221" t="s">
        <v>1227</v>
      </c>
      <c r="C178" s="221"/>
      <c r="D178" s="221"/>
      <c r="E178" s="221"/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30" t="s">
        <v>32</v>
      </c>
      <c r="U178" s="31">
        <v>383</v>
      </c>
      <c r="V178" s="32">
        <v>1.66</v>
      </c>
      <c r="W178" s="231">
        <f t="shared" si="31"/>
        <v>635.78</v>
      </c>
      <c r="X178" s="231"/>
      <c r="Y178" s="231"/>
      <c r="Z178" s="231"/>
      <c r="AA178" s="233">
        <v>17</v>
      </c>
      <c r="AB178" s="234"/>
      <c r="AC178" s="234"/>
      <c r="AD178" s="235"/>
      <c r="AE178" s="242"/>
      <c r="AF178" s="243"/>
      <c r="AG178" s="243"/>
      <c r="AH178" s="244"/>
      <c r="AI178" s="233">
        <f t="shared" si="32"/>
        <v>17</v>
      </c>
      <c r="AJ178" s="234"/>
      <c r="AK178" s="234"/>
      <c r="AL178" s="235"/>
      <c r="AM178" s="223">
        <f t="shared" si="33"/>
        <v>28.22</v>
      </c>
      <c r="AN178" s="224"/>
      <c r="AO178" s="225"/>
      <c r="AP178" s="223">
        <f t="shared" si="34"/>
        <v>0</v>
      </c>
      <c r="AQ178" s="224"/>
      <c r="AR178" s="224"/>
      <c r="AS178" s="225"/>
      <c r="AT178" s="223">
        <f t="shared" si="35"/>
        <v>28.22</v>
      </c>
      <c r="AU178" s="224"/>
      <c r="AV178" s="224"/>
      <c r="AW178" s="225"/>
      <c r="AX178" s="32">
        <f t="shared" si="36"/>
        <v>366</v>
      </c>
      <c r="AY178" s="97">
        <f t="shared" si="30"/>
        <v>607.55999999999995</v>
      </c>
    </row>
    <row r="179" spans="1:51">
      <c r="A179" s="30" t="s">
        <v>110</v>
      </c>
      <c r="B179" s="221" t="s">
        <v>1228</v>
      </c>
      <c r="C179" s="221"/>
      <c r="D179" s="221"/>
      <c r="E179" s="221"/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30" t="s">
        <v>32</v>
      </c>
      <c r="U179" s="31">
        <v>1918</v>
      </c>
      <c r="V179" s="32">
        <v>0.43</v>
      </c>
      <c r="W179" s="231">
        <f t="shared" si="31"/>
        <v>824.74</v>
      </c>
      <c r="X179" s="231"/>
      <c r="Y179" s="231"/>
      <c r="Z179" s="231"/>
      <c r="AA179" s="233">
        <v>121</v>
      </c>
      <c r="AB179" s="234"/>
      <c r="AC179" s="234"/>
      <c r="AD179" s="235"/>
      <c r="AE179" s="242"/>
      <c r="AF179" s="243"/>
      <c r="AG179" s="243"/>
      <c r="AH179" s="244"/>
      <c r="AI179" s="233">
        <f t="shared" si="32"/>
        <v>121</v>
      </c>
      <c r="AJ179" s="234"/>
      <c r="AK179" s="234"/>
      <c r="AL179" s="235"/>
      <c r="AM179" s="223">
        <f t="shared" si="33"/>
        <v>52.03</v>
      </c>
      <c r="AN179" s="224"/>
      <c r="AO179" s="225"/>
      <c r="AP179" s="223">
        <f t="shared" si="34"/>
        <v>0</v>
      </c>
      <c r="AQ179" s="224"/>
      <c r="AR179" s="224"/>
      <c r="AS179" s="225"/>
      <c r="AT179" s="223">
        <f t="shared" si="35"/>
        <v>52.03</v>
      </c>
      <c r="AU179" s="224"/>
      <c r="AV179" s="224"/>
      <c r="AW179" s="225"/>
      <c r="AX179" s="32">
        <f t="shared" si="36"/>
        <v>1797</v>
      </c>
      <c r="AY179" s="97">
        <f t="shared" si="30"/>
        <v>772.71</v>
      </c>
    </row>
    <row r="180" spans="1:51">
      <c r="A180" s="30" t="s">
        <v>111</v>
      </c>
      <c r="B180" s="221" t="s">
        <v>1231</v>
      </c>
      <c r="C180" s="221"/>
      <c r="D180" s="221"/>
      <c r="E180" s="221"/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30" t="s">
        <v>1061</v>
      </c>
      <c r="U180" s="31">
        <v>5701.68</v>
      </c>
      <c r="V180" s="32">
        <v>5.58</v>
      </c>
      <c r="W180" s="231">
        <f t="shared" si="31"/>
        <v>31815.374400000001</v>
      </c>
      <c r="X180" s="231"/>
      <c r="Y180" s="231"/>
      <c r="Z180" s="231"/>
      <c r="AA180" s="233">
        <v>544.14</v>
      </c>
      <c r="AB180" s="234"/>
      <c r="AC180" s="234"/>
      <c r="AD180" s="235"/>
      <c r="AE180" s="242"/>
      <c r="AF180" s="243"/>
      <c r="AG180" s="243"/>
      <c r="AH180" s="244"/>
      <c r="AI180" s="233">
        <f t="shared" si="32"/>
        <v>544.14</v>
      </c>
      <c r="AJ180" s="234"/>
      <c r="AK180" s="234"/>
      <c r="AL180" s="235"/>
      <c r="AM180" s="223">
        <f t="shared" si="33"/>
        <v>3036.3011999999999</v>
      </c>
      <c r="AN180" s="224"/>
      <c r="AO180" s="225"/>
      <c r="AP180" s="223">
        <f t="shared" si="34"/>
        <v>0</v>
      </c>
      <c r="AQ180" s="224"/>
      <c r="AR180" s="224"/>
      <c r="AS180" s="225"/>
      <c r="AT180" s="223">
        <f t="shared" si="35"/>
        <v>3036.3011999999999</v>
      </c>
      <c r="AU180" s="224"/>
      <c r="AV180" s="224"/>
      <c r="AW180" s="225"/>
      <c r="AX180" s="32">
        <f t="shared" si="36"/>
        <v>5157.54</v>
      </c>
      <c r="AY180" s="97">
        <f t="shared" si="30"/>
        <v>28779.073199999999</v>
      </c>
    </row>
    <row r="181" spans="1:51">
      <c r="A181" s="30" t="s">
        <v>112</v>
      </c>
      <c r="B181" s="221" t="s">
        <v>1232</v>
      </c>
      <c r="C181" s="221"/>
      <c r="D181" s="221"/>
      <c r="E181" s="221"/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30" t="s">
        <v>1061</v>
      </c>
      <c r="U181" s="31">
        <v>3579.53</v>
      </c>
      <c r="V181" s="32">
        <v>6.72</v>
      </c>
      <c r="W181" s="231">
        <f t="shared" si="31"/>
        <v>24054.441600000002</v>
      </c>
      <c r="X181" s="231"/>
      <c r="Y181" s="231"/>
      <c r="Z181" s="231"/>
      <c r="AA181" s="233">
        <v>237.35</v>
      </c>
      <c r="AB181" s="234"/>
      <c r="AC181" s="234"/>
      <c r="AD181" s="235"/>
      <c r="AE181" s="242"/>
      <c r="AF181" s="243"/>
      <c r="AG181" s="243"/>
      <c r="AH181" s="244"/>
      <c r="AI181" s="233">
        <f t="shared" si="32"/>
        <v>237.35</v>
      </c>
      <c r="AJ181" s="234"/>
      <c r="AK181" s="234"/>
      <c r="AL181" s="235"/>
      <c r="AM181" s="223">
        <f t="shared" si="33"/>
        <v>1594.992</v>
      </c>
      <c r="AN181" s="224"/>
      <c r="AO181" s="225"/>
      <c r="AP181" s="223">
        <f t="shared" si="34"/>
        <v>0</v>
      </c>
      <c r="AQ181" s="224"/>
      <c r="AR181" s="224"/>
      <c r="AS181" s="225"/>
      <c r="AT181" s="223">
        <f t="shared" si="35"/>
        <v>1594.992</v>
      </c>
      <c r="AU181" s="224"/>
      <c r="AV181" s="224"/>
      <c r="AW181" s="225"/>
      <c r="AX181" s="32">
        <f t="shared" si="36"/>
        <v>3342.1800000000003</v>
      </c>
      <c r="AY181" s="97">
        <f t="shared" si="30"/>
        <v>22459.449600000004</v>
      </c>
    </row>
    <row r="182" spans="1:51">
      <c r="A182" s="30" t="s">
        <v>113</v>
      </c>
      <c r="B182" s="221" t="s">
        <v>1233</v>
      </c>
      <c r="C182" s="221"/>
      <c r="D182" s="221"/>
      <c r="E182" s="221"/>
      <c r="F182" s="221"/>
      <c r="G182" s="221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30" t="s">
        <v>1061</v>
      </c>
      <c r="U182" s="31">
        <v>2301.13</v>
      </c>
      <c r="V182" s="32">
        <v>7.54</v>
      </c>
      <c r="W182" s="231">
        <f t="shared" si="31"/>
        <v>17350.520200000003</v>
      </c>
      <c r="X182" s="231"/>
      <c r="Y182" s="231"/>
      <c r="Z182" s="231"/>
      <c r="AA182" s="233">
        <v>9.39</v>
      </c>
      <c r="AB182" s="234"/>
      <c r="AC182" s="234"/>
      <c r="AD182" s="235"/>
      <c r="AE182" s="242"/>
      <c r="AF182" s="243"/>
      <c r="AG182" s="243"/>
      <c r="AH182" s="244"/>
      <c r="AI182" s="233">
        <f t="shared" si="32"/>
        <v>9.39</v>
      </c>
      <c r="AJ182" s="234"/>
      <c r="AK182" s="234"/>
      <c r="AL182" s="235"/>
      <c r="AM182" s="223">
        <f t="shared" si="33"/>
        <v>70.800600000000003</v>
      </c>
      <c r="AN182" s="224"/>
      <c r="AO182" s="225"/>
      <c r="AP182" s="223">
        <f t="shared" si="34"/>
        <v>0</v>
      </c>
      <c r="AQ182" s="224"/>
      <c r="AR182" s="224"/>
      <c r="AS182" s="225"/>
      <c r="AT182" s="223">
        <f t="shared" si="35"/>
        <v>70.800600000000003</v>
      </c>
      <c r="AU182" s="224"/>
      <c r="AV182" s="224"/>
      <c r="AW182" s="225"/>
      <c r="AX182" s="32">
        <f t="shared" si="36"/>
        <v>2291.7400000000002</v>
      </c>
      <c r="AY182" s="97">
        <f t="shared" si="30"/>
        <v>17279.719600000004</v>
      </c>
    </row>
    <row r="183" spans="1:51">
      <c r="A183" s="30" t="s">
        <v>114</v>
      </c>
      <c r="B183" s="221" t="s">
        <v>1093</v>
      </c>
      <c r="C183" s="221"/>
      <c r="D183" s="221"/>
      <c r="E183" s="221"/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30" t="s">
        <v>1061</v>
      </c>
      <c r="U183" s="31">
        <v>383.52</v>
      </c>
      <c r="V183" s="32">
        <v>9.43</v>
      </c>
      <c r="W183" s="231">
        <f t="shared" si="31"/>
        <v>3616.5935999999997</v>
      </c>
      <c r="X183" s="231"/>
      <c r="Y183" s="231"/>
      <c r="Z183" s="231"/>
      <c r="AA183" s="233">
        <v>27.43</v>
      </c>
      <c r="AB183" s="234"/>
      <c r="AC183" s="234"/>
      <c r="AD183" s="235"/>
      <c r="AE183" s="242"/>
      <c r="AF183" s="243"/>
      <c r="AG183" s="243"/>
      <c r="AH183" s="244"/>
      <c r="AI183" s="233">
        <f t="shared" si="32"/>
        <v>27.43</v>
      </c>
      <c r="AJ183" s="234"/>
      <c r="AK183" s="234"/>
      <c r="AL183" s="235"/>
      <c r="AM183" s="223">
        <f t="shared" si="33"/>
        <v>258.66489999999999</v>
      </c>
      <c r="AN183" s="224"/>
      <c r="AO183" s="225"/>
      <c r="AP183" s="223">
        <f t="shared" si="34"/>
        <v>0</v>
      </c>
      <c r="AQ183" s="224"/>
      <c r="AR183" s="224"/>
      <c r="AS183" s="225"/>
      <c r="AT183" s="223">
        <f t="shared" si="35"/>
        <v>258.66489999999999</v>
      </c>
      <c r="AU183" s="224"/>
      <c r="AV183" s="224"/>
      <c r="AW183" s="225"/>
      <c r="AX183" s="32">
        <f t="shared" si="36"/>
        <v>356.09</v>
      </c>
      <c r="AY183" s="97">
        <f t="shared" si="30"/>
        <v>3357.9286999999995</v>
      </c>
    </row>
    <row r="184" spans="1:51">
      <c r="A184" s="30" t="s">
        <v>115</v>
      </c>
      <c r="B184" s="221" t="s">
        <v>1229</v>
      </c>
      <c r="C184" s="221"/>
      <c r="D184" s="221"/>
      <c r="E184" s="221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30" t="s">
        <v>1061</v>
      </c>
      <c r="U184" s="31">
        <v>2556.81</v>
      </c>
      <c r="V184" s="32">
        <v>16.739999999999998</v>
      </c>
      <c r="W184" s="231">
        <f t="shared" si="31"/>
        <v>42800.999399999993</v>
      </c>
      <c r="X184" s="231"/>
      <c r="Y184" s="231"/>
      <c r="Z184" s="231"/>
      <c r="AA184" s="233">
        <v>46.75</v>
      </c>
      <c r="AB184" s="234"/>
      <c r="AC184" s="234"/>
      <c r="AD184" s="235"/>
      <c r="AE184" s="242"/>
      <c r="AF184" s="243"/>
      <c r="AG184" s="243"/>
      <c r="AH184" s="244"/>
      <c r="AI184" s="233">
        <f t="shared" si="32"/>
        <v>46.75</v>
      </c>
      <c r="AJ184" s="234"/>
      <c r="AK184" s="234"/>
      <c r="AL184" s="235"/>
      <c r="AM184" s="223">
        <f t="shared" si="33"/>
        <v>782.59499999999991</v>
      </c>
      <c r="AN184" s="224"/>
      <c r="AO184" s="225"/>
      <c r="AP184" s="223">
        <f t="shared" si="34"/>
        <v>0</v>
      </c>
      <c r="AQ184" s="224"/>
      <c r="AR184" s="224"/>
      <c r="AS184" s="225"/>
      <c r="AT184" s="223">
        <f t="shared" si="35"/>
        <v>782.59499999999991</v>
      </c>
      <c r="AU184" s="224"/>
      <c r="AV184" s="224"/>
      <c r="AW184" s="225"/>
      <c r="AX184" s="32">
        <f t="shared" si="36"/>
        <v>2510.06</v>
      </c>
      <c r="AY184" s="97">
        <f t="shared" si="30"/>
        <v>42018.404399999992</v>
      </c>
    </row>
    <row r="185" spans="1:51">
      <c r="A185" s="30" t="s">
        <v>116</v>
      </c>
      <c r="B185" s="221" t="s">
        <v>1230</v>
      </c>
      <c r="C185" s="221"/>
      <c r="D185" s="221"/>
      <c r="E185" s="221"/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30" t="s">
        <v>1061</v>
      </c>
      <c r="U185" s="31">
        <v>511.36</v>
      </c>
      <c r="V185" s="32">
        <v>18.72</v>
      </c>
      <c r="W185" s="231">
        <f t="shared" si="31"/>
        <v>9572.6592000000001</v>
      </c>
      <c r="X185" s="231"/>
      <c r="Y185" s="231"/>
      <c r="Z185" s="231"/>
      <c r="AA185" s="233">
        <v>400</v>
      </c>
      <c r="AB185" s="234"/>
      <c r="AC185" s="234"/>
      <c r="AD185" s="235"/>
      <c r="AE185" s="242"/>
      <c r="AF185" s="243"/>
      <c r="AG185" s="243"/>
      <c r="AH185" s="244"/>
      <c r="AI185" s="233">
        <f t="shared" si="32"/>
        <v>400</v>
      </c>
      <c r="AJ185" s="234"/>
      <c r="AK185" s="234"/>
      <c r="AL185" s="235"/>
      <c r="AM185" s="223">
        <f t="shared" si="33"/>
        <v>7488</v>
      </c>
      <c r="AN185" s="224"/>
      <c r="AO185" s="225"/>
      <c r="AP185" s="223">
        <f t="shared" si="34"/>
        <v>0</v>
      </c>
      <c r="AQ185" s="224"/>
      <c r="AR185" s="224"/>
      <c r="AS185" s="225"/>
      <c r="AT185" s="223">
        <f t="shared" si="35"/>
        <v>7488</v>
      </c>
      <c r="AU185" s="224"/>
      <c r="AV185" s="224"/>
      <c r="AW185" s="225"/>
      <c r="AX185" s="32">
        <f t="shared" si="36"/>
        <v>111.36000000000001</v>
      </c>
      <c r="AY185" s="97">
        <f t="shared" si="30"/>
        <v>2084.6592000000001</v>
      </c>
    </row>
    <row r="186" spans="1:51">
      <c r="A186" s="30" t="s">
        <v>117</v>
      </c>
      <c r="B186" s="221" t="s">
        <v>1240</v>
      </c>
      <c r="C186" s="221"/>
      <c r="D186" s="221"/>
      <c r="E186" s="221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30" t="s">
        <v>1061</v>
      </c>
      <c r="U186" s="31">
        <v>294.02999999999997</v>
      </c>
      <c r="V186" s="32">
        <v>95.53</v>
      </c>
      <c r="W186" s="231">
        <f t="shared" si="31"/>
        <v>28088.685899999997</v>
      </c>
      <c r="X186" s="231"/>
      <c r="Y186" s="231"/>
      <c r="Z186" s="231"/>
      <c r="AA186" s="233">
        <v>0</v>
      </c>
      <c r="AB186" s="234"/>
      <c r="AC186" s="234"/>
      <c r="AD186" s="235"/>
      <c r="AE186" s="242"/>
      <c r="AF186" s="243"/>
      <c r="AG186" s="243"/>
      <c r="AH186" s="244"/>
      <c r="AI186" s="233">
        <f t="shared" si="32"/>
        <v>0</v>
      </c>
      <c r="AJ186" s="234"/>
      <c r="AK186" s="234"/>
      <c r="AL186" s="235"/>
      <c r="AM186" s="223">
        <f t="shared" si="33"/>
        <v>0</v>
      </c>
      <c r="AN186" s="224"/>
      <c r="AO186" s="225"/>
      <c r="AP186" s="223">
        <f t="shared" si="34"/>
        <v>0</v>
      </c>
      <c r="AQ186" s="224"/>
      <c r="AR186" s="224"/>
      <c r="AS186" s="225"/>
      <c r="AT186" s="223">
        <f t="shared" si="35"/>
        <v>0</v>
      </c>
      <c r="AU186" s="224"/>
      <c r="AV186" s="224"/>
      <c r="AW186" s="225"/>
      <c r="AX186" s="32">
        <f t="shared" si="36"/>
        <v>294.02999999999997</v>
      </c>
      <c r="AY186" s="97">
        <f t="shared" si="30"/>
        <v>28088.685899999997</v>
      </c>
    </row>
    <row r="187" spans="1:51">
      <c r="A187" s="30" t="s">
        <v>118</v>
      </c>
      <c r="B187" s="221" t="s">
        <v>1241</v>
      </c>
      <c r="C187" s="221"/>
      <c r="D187" s="221"/>
      <c r="E187" s="221"/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30" t="s">
        <v>1060</v>
      </c>
      <c r="U187" s="31">
        <v>7664.28</v>
      </c>
      <c r="V187" s="32">
        <v>2.72</v>
      </c>
      <c r="W187" s="231">
        <f t="shared" si="31"/>
        <v>20846.8416</v>
      </c>
      <c r="X187" s="231"/>
      <c r="Y187" s="231"/>
      <c r="Z187" s="231"/>
      <c r="AA187" s="233">
        <v>514.4</v>
      </c>
      <c r="AB187" s="234"/>
      <c r="AC187" s="234"/>
      <c r="AD187" s="235"/>
      <c r="AE187" s="242"/>
      <c r="AF187" s="243"/>
      <c r="AG187" s="243"/>
      <c r="AH187" s="244"/>
      <c r="AI187" s="233">
        <f t="shared" si="32"/>
        <v>514.4</v>
      </c>
      <c r="AJ187" s="234"/>
      <c r="AK187" s="234"/>
      <c r="AL187" s="235"/>
      <c r="AM187" s="223">
        <f t="shared" si="33"/>
        <v>1399.1680000000001</v>
      </c>
      <c r="AN187" s="224"/>
      <c r="AO187" s="225"/>
      <c r="AP187" s="223">
        <f t="shared" si="34"/>
        <v>0</v>
      </c>
      <c r="AQ187" s="224"/>
      <c r="AR187" s="224"/>
      <c r="AS187" s="225"/>
      <c r="AT187" s="223">
        <f t="shared" si="35"/>
        <v>1399.1680000000001</v>
      </c>
      <c r="AU187" s="224"/>
      <c r="AV187" s="224"/>
      <c r="AW187" s="225"/>
      <c r="AX187" s="32">
        <f t="shared" si="36"/>
        <v>7149.88</v>
      </c>
      <c r="AY187" s="97">
        <f t="shared" si="30"/>
        <v>19447.673599999998</v>
      </c>
    </row>
    <row r="188" spans="1:51">
      <c r="A188" s="30" t="s">
        <v>119</v>
      </c>
      <c r="B188" s="221" t="s">
        <v>1077</v>
      </c>
      <c r="C188" s="221"/>
      <c r="D188" s="221"/>
      <c r="E188" s="221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30" t="s">
        <v>1061</v>
      </c>
      <c r="U188" s="31">
        <v>15328.56</v>
      </c>
      <c r="V188" s="32">
        <v>10.66</v>
      </c>
      <c r="W188" s="231">
        <f t="shared" si="31"/>
        <v>163402.44959999999</v>
      </c>
      <c r="X188" s="231"/>
      <c r="Y188" s="231"/>
      <c r="Z188" s="231"/>
      <c r="AA188" s="233">
        <v>805.13</v>
      </c>
      <c r="AB188" s="234"/>
      <c r="AC188" s="234"/>
      <c r="AD188" s="235"/>
      <c r="AE188" s="242"/>
      <c r="AF188" s="243"/>
      <c r="AG188" s="243"/>
      <c r="AH188" s="244"/>
      <c r="AI188" s="233">
        <f t="shared" si="32"/>
        <v>805.13</v>
      </c>
      <c r="AJ188" s="234"/>
      <c r="AK188" s="234"/>
      <c r="AL188" s="235"/>
      <c r="AM188" s="223">
        <f t="shared" si="33"/>
        <v>8582.6857999999993</v>
      </c>
      <c r="AN188" s="224"/>
      <c r="AO188" s="225"/>
      <c r="AP188" s="223">
        <f t="shared" si="34"/>
        <v>0</v>
      </c>
      <c r="AQ188" s="224"/>
      <c r="AR188" s="224"/>
      <c r="AS188" s="225"/>
      <c r="AT188" s="223">
        <f t="shared" si="35"/>
        <v>8582.6857999999993</v>
      </c>
      <c r="AU188" s="224"/>
      <c r="AV188" s="224"/>
      <c r="AW188" s="225"/>
      <c r="AX188" s="32">
        <f t="shared" si="36"/>
        <v>14523.43</v>
      </c>
      <c r="AY188" s="97">
        <f t="shared" si="30"/>
        <v>154819.76379999999</v>
      </c>
    </row>
    <row r="189" spans="1:51">
      <c r="A189" s="30" t="s">
        <v>120</v>
      </c>
      <c r="B189" s="221" t="s">
        <v>1243</v>
      </c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30" t="s">
        <v>1061</v>
      </c>
      <c r="U189" s="31">
        <v>30657.119999999999</v>
      </c>
      <c r="V189" s="32">
        <v>1.18</v>
      </c>
      <c r="W189" s="231">
        <f t="shared" si="31"/>
        <v>36175.401599999997</v>
      </c>
      <c r="X189" s="231"/>
      <c r="Y189" s="231"/>
      <c r="Z189" s="231"/>
      <c r="AA189" s="233">
        <v>501.87</v>
      </c>
      <c r="AB189" s="234"/>
      <c r="AC189" s="234"/>
      <c r="AD189" s="235"/>
      <c r="AE189" s="242"/>
      <c r="AF189" s="243"/>
      <c r="AG189" s="243"/>
      <c r="AH189" s="244"/>
      <c r="AI189" s="233">
        <f t="shared" si="32"/>
        <v>501.87</v>
      </c>
      <c r="AJ189" s="234"/>
      <c r="AK189" s="234"/>
      <c r="AL189" s="235"/>
      <c r="AM189" s="223">
        <f t="shared" si="33"/>
        <v>592.20659999999998</v>
      </c>
      <c r="AN189" s="224"/>
      <c r="AO189" s="225"/>
      <c r="AP189" s="223">
        <f t="shared" si="34"/>
        <v>0</v>
      </c>
      <c r="AQ189" s="224"/>
      <c r="AR189" s="224"/>
      <c r="AS189" s="225"/>
      <c r="AT189" s="223">
        <f t="shared" si="35"/>
        <v>592.20659999999998</v>
      </c>
      <c r="AU189" s="224"/>
      <c r="AV189" s="224"/>
      <c r="AW189" s="225"/>
      <c r="AX189" s="32">
        <f t="shared" si="36"/>
        <v>30155.25</v>
      </c>
      <c r="AY189" s="97">
        <f t="shared" si="30"/>
        <v>35583.195</v>
      </c>
    </row>
    <row r="190" spans="1:51">
      <c r="A190" s="30" t="s">
        <v>121</v>
      </c>
      <c r="B190" s="221" t="s">
        <v>0</v>
      </c>
      <c r="C190" s="221"/>
      <c r="D190" s="221"/>
      <c r="E190" s="221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30" t="s">
        <v>33</v>
      </c>
      <c r="U190" s="31">
        <v>239507.62</v>
      </c>
      <c r="V190" s="32">
        <v>1.51</v>
      </c>
      <c r="W190" s="231">
        <f t="shared" si="31"/>
        <v>361656.5062</v>
      </c>
      <c r="X190" s="231"/>
      <c r="Y190" s="231"/>
      <c r="Z190" s="231"/>
      <c r="AA190" s="233">
        <v>3262.17</v>
      </c>
      <c r="AB190" s="234"/>
      <c r="AC190" s="234"/>
      <c r="AD190" s="235"/>
      <c r="AE190" s="242"/>
      <c r="AF190" s="243"/>
      <c r="AG190" s="243"/>
      <c r="AH190" s="244"/>
      <c r="AI190" s="233">
        <f t="shared" si="32"/>
        <v>3262.17</v>
      </c>
      <c r="AJ190" s="234"/>
      <c r="AK190" s="234"/>
      <c r="AL190" s="235"/>
      <c r="AM190" s="223">
        <f t="shared" si="33"/>
        <v>4925.8766999999998</v>
      </c>
      <c r="AN190" s="224"/>
      <c r="AO190" s="225"/>
      <c r="AP190" s="223">
        <f t="shared" si="34"/>
        <v>0</v>
      </c>
      <c r="AQ190" s="224"/>
      <c r="AR190" s="224"/>
      <c r="AS190" s="225"/>
      <c r="AT190" s="223">
        <f t="shared" si="35"/>
        <v>4925.8766999999998</v>
      </c>
      <c r="AU190" s="224"/>
      <c r="AV190" s="224"/>
      <c r="AW190" s="225"/>
      <c r="AX190" s="32">
        <f t="shared" si="36"/>
        <v>236245.44999999998</v>
      </c>
      <c r="AY190" s="97">
        <f t="shared" si="30"/>
        <v>356730.62949999998</v>
      </c>
    </row>
    <row r="191" spans="1:51">
      <c r="A191" s="30" t="s">
        <v>122</v>
      </c>
      <c r="B191" s="221" t="s">
        <v>1</v>
      </c>
      <c r="C191" s="221"/>
      <c r="D191" s="221"/>
      <c r="E191" s="221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30" t="s">
        <v>1061</v>
      </c>
      <c r="U191" s="31">
        <v>0</v>
      </c>
      <c r="V191" s="32">
        <v>1.8</v>
      </c>
      <c r="W191" s="231">
        <f t="shared" si="31"/>
        <v>0</v>
      </c>
      <c r="X191" s="231"/>
      <c r="Y191" s="231"/>
      <c r="Z191" s="231"/>
      <c r="AA191" s="233">
        <v>0</v>
      </c>
      <c r="AB191" s="234"/>
      <c r="AC191" s="234"/>
      <c r="AD191" s="235"/>
      <c r="AE191" s="242"/>
      <c r="AF191" s="243"/>
      <c r="AG191" s="243"/>
      <c r="AH191" s="244"/>
      <c r="AI191" s="233">
        <f t="shared" si="32"/>
        <v>0</v>
      </c>
      <c r="AJ191" s="234"/>
      <c r="AK191" s="234"/>
      <c r="AL191" s="235"/>
      <c r="AM191" s="223">
        <f t="shared" si="33"/>
        <v>0</v>
      </c>
      <c r="AN191" s="224"/>
      <c r="AO191" s="225"/>
      <c r="AP191" s="223">
        <f t="shared" si="34"/>
        <v>0</v>
      </c>
      <c r="AQ191" s="224"/>
      <c r="AR191" s="224"/>
      <c r="AS191" s="225"/>
      <c r="AT191" s="223">
        <f t="shared" si="35"/>
        <v>0</v>
      </c>
      <c r="AU191" s="224"/>
      <c r="AV191" s="224"/>
      <c r="AW191" s="225"/>
      <c r="AX191" s="32">
        <f t="shared" si="36"/>
        <v>0</v>
      </c>
      <c r="AY191" s="97">
        <f t="shared" si="30"/>
        <v>0</v>
      </c>
    </row>
    <row r="192" spans="1:51">
      <c r="A192" s="30" t="s">
        <v>123</v>
      </c>
      <c r="B192" s="221" t="s">
        <v>2</v>
      </c>
      <c r="C192" s="221"/>
      <c r="D192" s="221"/>
      <c r="E192" s="221"/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30" t="s">
        <v>1061</v>
      </c>
      <c r="U192" s="31">
        <v>0</v>
      </c>
      <c r="V192" s="32">
        <v>1.89</v>
      </c>
      <c r="W192" s="231">
        <f t="shared" si="31"/>
        <v>0</v>
      </c>
      <c r="X192" s="231"/>
      <c r="Y192" s="231"/>
      <c r="Z192" s="231"/>
      <c r="AA192" s="233">
        <v>0</v>
      </c>
      <c r="AB192" s="234"/>
      <c r="AC192" s="234"/>
      <c r="AD192" s="235"/>
      <c r="AE192" s="242"/>
      <c r="AF192" s="243"/>
      <c r="AG192" s="243"/>
      <c r="AH192" s="244"/>
      <c r="AI192" s="233">
        <f t="shared" si="32"/>
        <v>0</v>
      </c>
      <c r="AJ192" s="234"/>
      <c r="AK192" s="234"/>
      <c r="AL192" s="235"/>
      <c r="AM192" s="223">
        <f t="shared" si="33"/>
        <v>0</v>
      </c>
      <c r="AN192" s="224"/>
      <c r="AO192" s="225"/>
      <c r="AP192" s="223">
        <f t="shared" si="34"/>
        <v>0</v>
      </c>
      <c r="AQ192" s="224"/>
      <c r="AR192" s="224"/>
      <c r="AS192" s="225"/>
      <c r="AT192" s="223">
        <f t="shared" si="35"/>
        <v>0</v>
      </c>
      <c r="AU192" s="224"/>
      <c r="AV192" s="224"/>
      <c r="AW192" s="225"/>
      <c r="AX192" s="32">
        <f t="shared" si="36"/>
        <v>0</v>
      </c>
      <c r="AY192" s="97">
        <f t="shared" si="30"/>
        <v>0</v>
      </c>
    </row>
    <row r="193" spans="1:51">
      <c r="A193" s="30" t="s">
        <v>124</v>
      </c>
      <c r="B193" s="221" t="s">
        <v>3</v>
      </c>
      <c r="C193" s="221"/>
      <c r="D193" s="221"/>
      <c r="E193" s="221"/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30" t="s">
        <v>1060</v>
      </c>
      <c r="U193" s="31">
        <v>20576</v>
      </c>
      <c r="V193" s="32">
        <v>5.67</v>
      </c>
      <c r="W193" s="231">
        <f t="shared" si="31"/>
        <v>116665.92</v>
      </c>
      <c r="X193" s="231"/>
      <c r="Y193" s="231"/>
      <c r="Z193" s="231"/>
      <c r="AA193" s="233">
        <v>708.81</v>
      </c>
      <c r="AB193" s="234"/>
      <c r="AC193" s="234"/>
      <c r="AD193" s="235"/>
      <c r="AE193" s="242"/>
      <c r="AF193" s="243"/>
      <c r="AG193" s="243"/>
      <c r="AH193" s="244"/>
      <c r="AI193" s="233">
        <f t="shared" si="32"/>
        <v>708.81</v>
      </c>
      <c r="AJ193" s="234"/>
      <c r="AK193" s="234"/>
      <c r="AL193" s="235"/>
      <c r="AM193" s="223">
        <f t="shared" si="33"/>
        <v>4018.9526999999998</v>
      </c>
      <c r="AN193" s="224"/>
      <c r="AO193" s="225"/>
      <c r="AP193" s="223">
        <f t="shared" si="34"/>
        <v>0</v>
      </c>
      <c r="AQ193" s="224"/>
      <c r="AR193" s="224"/>
      <c r="AS193" s="225"/>
      <c r="AT193" s="223">
        <f t="shared" si="35"/>
        <v>4018.9526999999998</v>
      </c>
      <c r="AU193" s="224"/>
      <c r="AV193" s="224"/>
      <c r="AW193" s="225"/>
      <c r="AX193" s="32">
        <f t="shared" si="36"/>
        <v>19867.189999999999</v>
      </c>
      <c r="AY193" s="97">
        <f t="shared" si="30"/>
        <v>112646.9673</v>
      </c>
    </row>
    <row r="194" spans="1:51">
      <c r="A194" s="30" t="s">
        <v>125</v>
      </c>
      <c r="B194" s="221" t="s">
        <v>4</v>
      </c>
      <c r="C194" s="221"/>
      <c r="D194" s="221"/>
      <c r="E194" s="221"/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30" t="s">
        <v>1060</v>
      </c>
      <c r="U194" s="31">
        <v>8342.86</v>
      </c>
      <c r="V194" s="32">
        <v>12.42</v>
      </c>
      <c r="W194" s="231">
        <f t="shared" si="31"/>
        <v>103618.32120000001</v>
      </c>
      <c r="X194" s="231"/>
      <c r="Y194" s="231"/>
      <c r="Z194" s="231"/>
      <c r="AA194" s="233">
        <v>210.42</v>
      </c>
      <c r="AB194" s="234"/>
      <c r="AC194" s="234"/>
      <c r="AD194" s="235"/>
      <c r="AE194" s="242"/>
      <c r="AF194" s="243"/>
      <c r="AG194" s="243"/>
      <c r="AH194" s="244"/>
      <c r="AI194" s="233">
        <f t="shared" si="32"/>
        <v>210.42</v>
      </c>
      <c r="AJ194" s="234"/>
      <c r="AK194" s="234"/>
      <c r="AL194" s="235"/>
      <c r="AM194" s="223">
        <f t="shared" si="33"/>
        <v>2613.4163999999996</v>
      </c>
      <c r="AN194" s="224"/>
      <c r="AO194" s="225"/>
      <c r="AP194" s="223">
        <f t="shared" si="34"/>
        <v>0</v>
      </c>
      <c r="AQ194" s="224"/>
      <c r="AR194" s="224"/>
      <c r="AS194" s="225"/>
      <c r="AT194" s="223">
        <f t="shared" si="35"/>
        <v>2613.4163999999996</v>
      </c>
      <c r="AU194" s="224"/>
      <c r="AV194" s="224"/>
      <c r="AW194" s="225"/>
      <c r="AX194" s="32">
        <f t="shared" si="36"/>
        <v>8132.4400000000005</v>
      </c>
      <c r="AY194" s="97">
        <f t="shared" si="30"/>
        <v>101004.9048</v>
      </c>
    </row>
    <row r="195" spans="1:51">
      <c r="A195" s="30" t="s">
        <v>126</v>
      </c>
      <c r="B195" s="221" t="s">
        <v>5</v>
      </c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30" t="s">
        <v>1060</v>
      </c>
      <c r="U195" s="31">
        <v>3835.21</v>
      </c>
      <c r="V195" s="32">
        <v>31.15</v>
      </c>
      <c r="W195" s="231">
        <f t="shared" si="31"/>
        <v>119466.79149999999</v>
      </c>
      <c r="X195" s="231"/>
      <c r="Y195" s="231"/>
      <c r="Z195" s="231"/>
      <c r="AA195" s="233">
        <v>0</v>
      </c>
      <c r="AB195" s="234"/>
      <c r="AC195" s="234"/>
      <c r="AD195" s="235"/>
      <c r="AE195" s="242"/>
      <c r="AF195" s="243"/>
      <c r="AG195" s="243"/>
      <c r="AH195" s="244"/>
      <c r="AI195" s="233">
        <f t="shared" si="32"/>
        <v>0</v>
      </c>
      <c r="AJ195" s="234"/>
      <c r="AK195" s="234"/>
      <c r="AL195" s="235"/>
      <c r="AM195" s="223">
        <f t="shared" si="33"/>
        <v>0</v>
      </c>
      <c r="AN195" s="224"/>
      <c r="AO195" s="225"/>
      <c r="AP195" s="223">
        <f t="shared" si="34"/>
        <v>0</v>
      </c>
      <c r="AQ195" s="224"/>
      <c r="AR195" s="224"/>
      <c r="AS195" s="225"/>
      <c r="AT195" s="223">
        <f t="shared" si="35"/>
        <v>0</v>
      </c>
      <c r="AU195" s="224"/>
      <c r="AV195" s="224"/>
      <c r="AW195" s="225"/>
      <c r="AX195" s="32">
        <f t="shared" si="36"/>
        <v>3835.21</v>
      </c>
      <c r="AY195" s="97">
        <f t="shared" si="30"/>
        <v>119466.79149999999</v>
      </c>
    </row>
    <row r="196" spans="1:51">
      <c r="A196" s="30" t="s">
        <v>127</v>
      </c>
      <c r="B196" s="221" t="s">
        <v>148</v>
      </c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30" t="s">
        <v>1060</v>
      </c>
      <c r="U196" s="31">
        <v>255.68</v>
      </c>
      <c r="V196" s="32">
        <v>94.85</v>
      </c>
      <c r="W196" s="231">
        <f t="shared" si="31"/>
        <v>24251.248</v>
      </c>
      <c r="X196" s="231"/>
      <c r="Y196" s="231"/>
      <c r="Z196" s="231"/>
      <c r="AA196" s="233">
        <v>0</v>
      </c>
      <c r="AB196" s="234"/>
      <c r="AC196" s="234"/>
      <c r="AD196" s="235"/>
      <c r="AE196" s="242"/>
      <c r="AF196" s="243"/>
      <c r="AG196" s="243"/>
      <c r="AH196" s="244"/>
      <c r="AI196" s="233">
        <f t="shared" si="32"/>
        <v>0</v>
      </c>
      <c r="AJ196" s="234"/>
      <c r="AK196" s="234"/>
      <c r="AL196" s="235"/>
      <c r="AM196" s="223">
        <f t="shared" si="33"/>
        <v>0</v>
      </c>
      <c r="AN196" s="224"/>
      <c r="AO196" s="225"/>
      <c r="AP196" s="223">
        <f t="shared" si="34"/>
        <v>0</v>
      </c>
      <c r="AQ196" s="224"/>
      <c r="AR196" s="224"/>
      <c r="AS196" s="225"/>
      <c r="AT196" s="223">
        <f t="shared" si="35"/>
        <v>0</v>
      </c>
      <c r="AU196" s="224"/>
      <c r="AV196" s="224"/>
      <c r="AW196" s="225"/>
      <c r="AX196" s="32">
        <f t="shared" si="36"/>
        <v>255.68</v>
      </c>
      <c r="AY196" s="97">
        <f t="shared" si="30"/>
        <v>24251.248</v>
      </c>
    </row>
    <row r="197" spans="1:51">
      <c r="A197" s="30" t="s">
        <v>128</v>
      </c>
      <c r="B197" s="221" t="s">
        <v>7</v>
      </c>
      <c r="C197" s="221"/>
      <c r="D197" s="221"/>
      <c r="E197" s="221"/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30" t="s">
        <v>1062</v>
      </c>
      <c r="U197" s="31">
        <v>2556.81</v>
      </c>
      <c r="V197" s="32">
        <v>1.05</v>
      </c>
      <c r="W197" s="231">
        <f t="shared" si="31"/>
        <v>2684.6505000000002</v>
      </c>
      <c r="X197" s="231"/>
      <c r="Y197" s="231"/>
      <c r="Z197" s="231"/>
      <c r="AA197" s="233">
        <v>0</v>
      </c>
      <c r="AB197" s="234"/>
      <c r="AC197" s="234"/>
      <c r="AD197" s="235"/>
      <c r="AE197" s="242"/>
      <c r="AF197" s="243"/>
      <c r="AG197" s="243"/>
      <c r="AH197" s="244"/>
      <c r="AI197" s="233">
        <f t="shared" si="32"/>
        <v>0</v>
      </c>
      <c r="AJ197" s="234"/>
      <c r="AK197" s="234"/>
      <c r="AL197" s="235"/>
      <c r="AM197" s="223">
        <f t="shared" si="33"/>
        <v>0</v>
      </c>
      <c r="AN197" s="224"/>
      <c r="AO197" s="225"/>
      <c r="AP197" s="223">
        <f t="shared" si="34"/>
        <v>0</v>
      </c>
      <c r="AQ197" s="224"/>
      <c r="AR197" s="224"/>
      <c r="AS197" s="225"/>
      <c r="AT197" s="223">
        <f t="shared" si="35"/>
        <v>0</v>
      </c>
      <c r="AU197" s="224"/>
      <c r="AV197" s="224"/>
      <c r="AW197" s="225"/>
      <c r="AX197" s="32">
        <f t="shared" si="36"/>
        <v>2556.81</v>
      </c>
      <c r="AY197" s="97">
        <f t="shared" si="30"/>
        <v>2684.6505000000002</v>
      </c>
    </row>
    <row r="198" spans="1:51">
      <c r="A198" s="30" t="s">
        <v>129</v>
      </c>
      <c r="B198" s="221" t="s">
        <v>8</v>
      </c>
      <c r="C198" s="221"/>
      <c r="D198" s="221"/>
      <c r="E198" s="221"/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30" t="s">
        <v>1061</v>
      </c>
      <c r="U198" s="31">
        <v>62.64</v>
      </c>
      <c r="V198" s="32">
        <v>72.91</v>
      </c>
      <c r="W198" s="231">
        <f t="shared" si="31"/>
        <v>4567.0824000000002</v>
      </c>
      <c r="X198" s="231"/>
      <c r="Y198" s="231"/>
      <c r="Z198" s="231"/>
      <c r="AA198" s="233">
        <v>49</v>
      </c>
      <c r="AB198" s="234"/>
      <c r="AC198" s="234"/>
      <c r="AD198" s="235"/>
      <c r="AE198" s="242"/>
      <c r="AF198" s="243"/>
      <c r="AG198" s="243"/>
      <c r="AH198" s="244"/>
      <c r="AI198" s="233">
        <f t="shared" si="32"/>
        <v>49</v>
      </c>
      <c r="AJ198" s="234"/>
      <c r="AK198" s="234"/>
      <c r="AL198" s="235"/>
      <c r="AM198" s="223">
        <f t="shared" si="33"/>
        <v>3572.5899999999997</v>
      </c>
      <c r="AN198" s="224"/>
      <c r="AO198" s="225"/>
      <c r="AP198" s="223">
        <f t="shared" si="34"/>
        <v>0</v>
      </c>
      <c r="AQ198" s="224"/>
      <c r="AR198" s="224"/>
      <c r="AS198" s="225"/>
      <c r="AT198" s="223">
        <f t="shared" si="35"/>
        <v>3572.5899999999997</v>
      </c>
      <c r="AU198" s="224"/>
      <c r="AV198" s="224"/>
      <c r="AW198" s="225"/>
      <c r="AX198" s="32">
        <f t="shared" si="36"/>
        <v>13.64</v>
      </c>
      <c r="AY198" s="97">
        <f t="shared" si="30"/>
        <v>994.49240000000054</v>
      </c>
    </row>
    <row r="199" spans="1:51">
      <c r="A199" s="30" t="s">
        <v>130</v>
      </c>
      <c r="B199" s="221" t="s">
        <v>11</v>
      </c>
      <c r="C199" s="221"/>
      <c r="D199" s="221"/>
      <c r="E199" s="221"/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30" t="s">
        <v>1059</v>
      </c>
      <c r="U199" s="31">
        <v>13</v>
      </c>
      <c r="V199" s="32">
        <v>18.36</v>
      </c>
      <c r="W199" s="231">
        <f t="shared" si="31"/>
        <v>238.68</v>
      </c>
      <c r="X199" s="231"/>
      <c r="Y199" s="231"/>
      <c r="Z199" s="231"/>
      <c r="AA199" s="233">
        <v>0</v>
      </c>
      <c r="AB199" s="234"/>
      <c r="AC199" s="234"/>
      <c r="AD199" s="235"/>
      <c r="AE199" s="242"/>
      <c r="AF199" s="243"/>
      <c r="AG199" s="243"/>
      <c r="AH199" s="244"/>
      <c r="AI199" s="233">
        <f t="shared" si="32"/>
        <v>0</v>
      </c>
      <c r="AJ199" s="234"/>
      <c r="AK199" s="234"/>
      <c r="AL199" s="235"/>
      <c r="AM199" s="223">
        <f t="shared" si="33"/>
        <v>0</v>
      </c>
      <c r="AN199" s="224"/>
      <c r="AO199" s="225"/>
      <c r="AP199" s="223">
        <f t="shared" si="34"/>
        <v>0</v>
      </c>
      <c r="AQ199" s="224"/>
      <c r="AR199" s="224"/>
      <c r="AS199" s="225"/>
      <c r="AT199" s="223">
        <f t="shared" si="35"/>
        <v>0</v>
      </c>
      <c r="AU199" s="224"/>
      <c r="AV199" s="224"/>
      <c r="AW199" s="225"/>
      <c r="AX199" s="32">
        <f t="shared" si="36"/>
        <v>13</v>
      </c>
      <c r="AY199" s="97">
        <f t="shared" si="30"/>
        <v>238.68</v>
      </c>
    </row>
    <row r="200" spans="1:51">
      <c r="A200" s="30" t="s">
        <v>131</v>
      </c>
      <c r="B200" s="221" t="s">
        <v>149</v>
      </c>
      <c r="C200" s="221"/>
      <c r="D200" s="221"/>
      <c r="E200" s="221"/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30" t="s">
        <v>1061</v>
      </c>
      <c r="U200" s="31">
        <v>77</v>
      </c>
      <c r="V200" s="32">
        <v>233.22</v>
      </c>
      <c r="W200" s="231">
        <f t="shared" si="31"/>
        <v>17957.939999999999</v>
      </c>
      <c r="X200" s="231"/>
      <c r="Y200" s="231"/>
      <c r="Z200" s="231"/>
      <c r="AA200" s="233">
        <v>0</v>
      </c>
      <c r="AB200" s="234"/>
      <c r="AC200" s="234"/>
      <c r="AD200" s="235"/>
      <c r="AE200" s="242"/>
      <c r="AF200" s="243"/>
      <c r="AG200" s="243"/>
      <c r="AH200" s="244"/>
      <c r="AI200" s="233">
        <f t="shared" si="32"/>
        <v>0</v>
      </c>
      <c r="AJ200" s="234"/>
      <c r="AK200" s="234"/>
      <c r="AL200" s="235"/>
      <c r="AM200" s="223">
        <f t="shared" si="33"/>
        <v>0</v>
      </c>
      <c r="AN200" s="224"/>
      <c r="AO200" s="225"/>
      <c r="AP200" s="223">
        <f t="shared" si="34"/>
        <v>0</v>
      </c>
      <c r="AQ200" s="224"/>
      <c r="AR200" s="224"/>
      <c r="AS200" s="225"/>
      <c r="AT200" s="223">
        <f t="shared" si="35"/>
        <v>0</v>
      </c>
      <c r="AU200" s="224"/>
      <c r="AV200" s="224"/>
      <c r="AW200" s="225"/>
      <c r="AX200" s="32">
        <f t="shared" si="36"/>
        <v>77</v>
      </c>
      <c r="AY200" s="97">
        <f t="shared" si="30"/>
        <v>17957.939999999999</v>
      </c>
    </row>
    <row r="201" spans="1:51">
      <c r="A201" s="30" t="s">
        <v>132</v>
      </c>
      <c r="B201" s="221" t="s">
        <v>150</v>
      </c>
      <c r="C201" s="221"/>
      <c r="D201" s="221"/>
      <c r="E201" s="221"/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30" t="s">
        <v>1060</v>
      </c>
      <c r="U201" s="31">
        <v>89.49</v>
      </c>
      <c r="V201" s="32">
        <v>88.66</v>
      </c>
      <c r="W201" s="231">
        <f t="shared" si="31"/>
        <v>7934.183399999999</v>
      </c>
      <c r="X201" s="231"/>
      <c r="Y201" s="231"/>
      <c r="Z201" s="231"/>
      <c r="AA201" s="233">
        <v>0</v>
      </c>
      <c r="AB201" s="234"/>
      <c r="AC201" s="234"/>
      <c r="AD201" s="235"/>
      <c r="AE201" s="242"/>
      <c r="AF201" s="243"/>
      <c r="AG201" s="243"/>
      <c r="AH201" s="244"/>
      <c r="AI201" s="233">
        <f t="shared" si="32"/>
        <v>0</v>
      </c>
      <c r="AJ201" s="234"/>
      <c r="AK201" s="234"/>
      <c r="AL201" s="235"/>
      <c r="AM201" s="223">
        <f t="shared" si="33"/>
        <v>0</v>
      </c>
      <c r="AN201" s="224"/>
      <c r="AO201" s="225"/>
      <c r="AP201" s="223">
        <f t="shared" si="34"/>
        <v>0</v>
      </c>
      <c r="AQ201" s="224"/>
      <c r="AR201" s="224"/>
      <c r="AS201" s="225"/>
      <c r="AT201" s="223">
        <f t="shared" si="35"/>
        <v>0</v>
      </c>
      <c r="AU201" s="224"/>
      <c r="AV201" s="224"/>
      <c r="AW201" s="225"/>
      <c r="AX201" s="32">
        <f t="shared" si="36"/>
        <v>89.49</v>
      </c>
      <c r="AY201" s="97">
        <f t="shared" si="30"/>
        <v>7934.183399999999</v>
      </c>
    </row>
    <row r="202" spans="1:51">
      <c r="A202" s="30" t="s">
        <v>133</v>
      </c>
      <c r="B202" s="221" t="s">
        <v>151</v>
      </c>
      <c r="C202" s="221"/>
      <c r="D202" s="221"/>
      <c r="E202" s="221"/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30" t="s">
        <v>1061</v>
      </c>
      <c r="U202" s="31">
        <v>204.54</v>
      </c>
      <c r="V202" s="32">
        <v>188.16</v>
      </c>
      <c r="W202" s="231">
        <f t="shared" si="31"/>
        <v>38486.246399999996</v>
      </c>
      <c r="X202" s="231"/>
      <c r="Y202" s="231"/>
      <c r="Z202" s="231"/>
      <c r="AA202" s="233">
        <v>0</v>
      </c>
      <c r="AB202" s="234"/>
      <c r="AC202" s="234"/>
      <c r="AD202" s="235"/>
      <c r="AE202" s="242"/>
      <c r="AF202" s="243"/>
      <c r="AG202" s="243"/>
      <c r="AH202" s="244"/>
      <c r="AI202" s="233">
        <f t="shared" si="32"/>
        <v>0</v>
      </c>
      <c r="AJ202" s="234"/>
      <c r="AK202" s="234"/>
      <c r="AL202" s="235"/>
      <c r="AM202" s="223">
        <f t="shared" si="33"/>
        <v>0</v>
      </c>
      <c r="AN202" s="224"/>
      <c r="AO202" s="225"/>
      <c r="AP202" s="223">
        <f t="shared" si="34"/>
        <v>0</v>
      </c>
      <c r="AQ202" s="224"/>
      <c r="AR202" s="224"/>
      <c r="AS202" s="225"/>
      <c r="AT202" s="223">
        <f t="shared" si="35"/>
        <v>0</v>
      </c>
      <c r="AU202" s="224"/>
      <c r="AV202" s="224"/>
      <c r="AW202" s="225"/>
      <c r="AX202" s="32">
        <f t="shared" si="36"/>
        <v>204.54</v>
      </c>
      <c r="AY202" s="97">
        <f t="shared" si="30"/>
        <v>38486.246399999996</v>
      </c>
    </row>
    <row r="203" spans="1:51">
      <c r="A203" s="30" t="s">
        <v>134</v>
      </c>
      <c r="B203" s="221" t="s">
        <v>36</v>
      </c>
      <c r="C203" s="221"/>
      <c r="D203" s="221"/>
      <c r="E203" s="221"/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30" t="s">
        <v>1140</v>
      </c>
      <c r="U203" s="31">
        <v>104</v>
      </c>
      <c r="V203" s="32">
        <v>248.08</v>
      </c>
      <c r="W203" s="231">
        <f t="shared" si="31"/>
        <v>25800.32</v>
      </c>
      <c r="X203" s="231"/>
      <c r="Y203" s="231"/>
      <c r="Z203" s="231"/>
      <c r="AA203" s="233">
        <v>16</v>
      </c>
      <c r="AB203" s="234"/>
      <c r="AC203" s="234"/>
      <c r="AD203" s="235"/>
      <c r="AE203" s="242"/>
      <c r="AF203" s="243"/>
      <c r="AG203" s="243"/>
      <c r="AH203" s="244"/>
      <c r="AI203" s="233">
        <f t="shared" si="32"/>
        <v>16</v>
      </c>
      <c r="AJ203" s="234"/>
      <c r="AK203" s="234"/>
      <c r="AL203" s="235"/>
      <c r="AM203" s="223">
        <f t="shared" si="33"/>
        <v>3969.28</v>
      </c>
      <c r="AN203" s="224"/>
      <c r="AO203" s="225"/>
      <c r="AP203" s="223">
        <f t="shared" si="34"/>
        <v>0</v>
      </c>
      <c r="AQ203" s="224"/>
      <c r="AR203" s="224"/>
      <c r="AS203" s="225"/>
      <c r="AT203" s="223">
        <f t="shared" si="35"/>
        <v>3969.28</v>
      </c>
      <c r="AU203" s="224"/>
      <c r="AV203" s="224"/>
      <c r="AW203" s="225"/>
      <c r="AX203" s="32">
        <f t="shared" si="36"/>
        <v>88</v>
      </c>
      <c r="AY203" s="97">
        <f t="shared" si="30"/>
        <v>21831.040000000001</v>
      </c>
    </row>
    <row r="204" spans="1:51">
      <c r="A204" s="30" t="s">
        <v>135</v>
      </c>
      <c r="B204" s="221" t="s">
        <v>1117</v>
      </c>
      <c r="C204" s="221"/>
      <c r="D204" s="221"/>
      <c r="E204" s="221"/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30" t="s">
        <v>1059</v>
      </c>
      <c r="U204" s="31">
        <v>52.41</v>
      </c>
      <c r="V204" s="32">
        <v>146.11000000000001</v>
      </c>
      <c r="W204" s="231">
        <f t="shared" si="31"/>
        <v>7657.6251000000002</v>
      </c>
      <c r="X204" s="231"/>
      <c r="Y204" s="231"/>
      <c r="Z204" s="231"/>
      <c r="AA204" s="233">
        <v>6.6</v>
      </c>
      <c r="AB204" s="234"/>
      <c r="AC204" s="234"/>
      <c r="AD204" s="235"/>
      <c r="AE204" s="242"/>
      <c r="AF204" s="243"/>
      <c r="AG204" s="243"/>
      <c r="AH204" s="244"/>
      <c r="AI204" s="233">
        <f t="shared" si="32"/>
        <v>6.6</v>
      </c>
      <c r="AJ204" s="234"/>
      <c r="AK204" s="234"/>
      <c r="AL204" s="235"/>
      <c r="AM204" s="223">
        <f t="shared" si="33"/>
        <v>964.32600000000002</v>
      </c>
      <c r="AN204" s="224"/>
      <c r="AO204" s="225"/>
      <c r="AP204" s="223">
        <f t="shared" si="34"/>
        <v>0</v>
      </c>
      <c r="AQ204" s="224"/>
      <c r="AR204" s="224"/>
      <c r="AS204" s="225"/>
      <c r="AT204" s="223">
        <f t="shared" si="35"/>
        <v>964.32600000000002</v>
      </c>
      <c r="AU204" s="224"/>
      <c r="AV204" s="224"/>
      <c r="AW204" s="225"/>
      <c r="AX204" s="32">
        <f t="shared" si="36"/>
        <v>45.809999999999995</v>
      </c>
      <c r="AY204" s="97">
        <f t="shared" si="30"/>
        <v>6693.2991000000002</v>
      </c>
    </row>
    <row r="205" spans="1:51">
      <c r="A205" s="30" t="s">
        <v>136</v>
      </c>
      <c r="B205" s="221" t="s">
        <v>16</v>
      </c>
      <c r="C205" s="221"/>
      <c r="D205" s="221"/>
      <c r="E205" s="221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30" t="s">
        <v>1140</v>
      </c>
      <c r="U205" s="31">
        <v>10</v>
      </c>
      <c r="V205" s="32">
        <v>625.47</v>
      </c>
      <c r="W205" s="231">
        <f t="shared" si="31"/>
        <v>6254.7000000000007</v>
      </c>
      <c r="X205" s="231"/>
      <c r="Y205" s="231"/>
      <c r="Z205" s="231"/>
      <c r="AA205" s="233">
        <v>0</v>
      </c>
      <c r="AB205" s="234"/>
      <c r="AC205" s="234"/>
      <c r="AD205" s="235"/>
      <c r="AE205" s="242"/>
      <c r="AF205" s="243"/>
      <c r="AG205" s="243"/>
      <c r="AH205" s="244"/>
      <c r="AI205" s="233">
        <f t="shared" si="32"/>
        <v>0</v>
      </c>
      <c r="AJ205" s="234"/>
      <c r="AK205" s="234"/>
      <c r="AL205" s="235"/>
      <c r="AM205" s="223">
        <f t="shared" si="33"/>
        <v>0</v>
      </c>
      <c r="AN205" s="224"/>
      <c r="AO205" s="225"/>
      <c r="AP205" s="223">
        <f t="shared" si="34"/>
        <v>0</v>
      </c>
      <c r="AQ205" s="224"/>
      <c r="AR205" s="224"/>
      <c r="AS205" s="225"/>
      <c r="AT205" s="223">
        <f t="shared" si="35"/>
        <v>0</v>
      </c>
      <c r="AU205" s="224"/>
      <c r="AV205" s="224"/>
      <c r="AW205" s="225"/>
      <c r="AX205" s="32">
        <f t="shared" si="36"/>
        <v>10</v>
      </c>
      <c r="AY205" s="97">
        <f t="shared" si="30"/>
        <v>6254.7000000000007</v>
      </c>
    </row>
    <row r="206" spans="1:51">
      <c r="A206" s="30" t="s">
        <v>137</v>
      </c>
      <c r="B206" s="221" t="s">
        <v>1118</v>
      </c>
      <c r="C206" s="221"/>
      <c r="D206" s="221"/>
      <c r="E206" s="221"/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30" t="s">
        <v>1059</v>
      </c>
      <c r="U206" s="31">
        <v>2.0499999999999998</v>
      </c>
      <c r="V206" s="32">
        <v>222.33</v>
      </c>
      <c r="W206" s="231">
        <f t="shared" si="31"/>
        <v>455.7765</v>
      </c>
      <c r="X206" s="231"/>
      <c r="Y206" s="231"/>
      <c r="Z206" s="231"/>
      <c r="AA206" s="233">
        <v>0</v>
      </c>
      <c r="AB206" s="234"/>
      <c r="AC206" s="234"/>
      <c r="AD206" s="235"/>
      <c r="AE206" s="242"/>
      <c r="AF206" s="243"/>
      <c r="AG206" s="243"/>
      <c r="AH206" s="244"/>
      <c r="AI206" s="233">
        <f t="shared" si="32"/>
        <v>0</v>
      </c>
      <c r="AJ206" s="234"/>
      <c r="AK206" s="234"/>
      <c r="AL206" s="235"/>
      <c r="AM206" s="223">
        <f t="shared" si="33"/>
        <v>0</v>
      </c>
      <c r="AN206" s="224"/>
      <c r="AO206" s="225"/>
      <c r="AP206" s="223">
        <f t="shared" si="34"/>
        <v>0</v>
      </c>
      <c r="AQ206" s="224"/>
      <c r="AR206" s="224"/>
      <c r="AS206" s="225"/>
      <c r="AT206" s="223">
        <f t="shared" si="35"/>
        <v>0</v>
      </c>
      <c r="AU206" s="224"/>
      <c r="AV206" s="224"/>
      <c r="AW206" s="225"/>
      <c r="AX206" s="32">
        <f t="shared" si="36"/>
        <v>2.0499999999999998</v>
      </c>
      <c r="AY206" s="97">
        <f t="shared" si="30"/>
        <v>455.7765</v>
      </c>
    </row>
    <row r="207" spans="1:51">
      <c r="A207" s="30" t="s">
        <v>138</v>
      </c>
      <c r="B207" s="221" t="s">
        <v>18</v>
      </c>
      <c r="C207" s="221"/>
      <c r="D207" s="221"/>
      <c r="E207" s="221"/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30" t="s">
        <v>1059</v>
      </c>
      <c r="U207" s="31">
        <v>0</v>
      </c>
      <c r="V207" s="32">
        <v>22.76</v>
      </c>
      <c r="W207" s="231">
        <f t="shared" si="31"/>
        <v>0</v>
      </c>
      <c r="X207" s="231"/>
      <c r="Y207" s="231"/>
      <c r="Z207" s="231"/>
      <c r="AA207" s="233">
        <v>0</v>
      </c>
      <c r="AB207" s="234"/>
      <c r="AC207" s="234"/>
      <c r="AD207" s="235"/>
      <c r="AE207" s="242"/>
      <c r="AF207" s="243"/>
      <c r="AG207" s="243"/>
      <c r="AH207" s="244"/>
      <c r="AI207" s="233">
        <f t="shared" si="32"/>
        <v>0</v>
      </c>
      <c r="AJ207" s="234"/>
      <c r="AK207" s="234"/>
      <c r="AL207" s="235"/>
      <c r="AM207" s="223">
        <f t="shared" si="33"/>
        <v>0</v>
      </c>
      <c r="AN207" s="224"/>
      <c r="AO207" s="225"/>
      <c r="AP207" s="223">
        <f t="shared" si="34"/>
        <v>0</v>
      </c>
      <c r="AQ207" s="224"/>
      <c r="AR207" s="224"/>
      <c r="AS207" s="225"/>
      <c r="AT207" s="223">
        <f t="shared" si="35"/>
        <v>0</v>
      </c>
      <c r="AU207" s="224"/>
      <c r="AV207" s="224"/>
      <c r="AW207" s="225"/>
      <c r="AX207" s="32">
        <f t="shared" si="36"/>
        <v>0</v>
      </c>
      <c r="AY207" s="97">
        <f t="shared" si="30"/>
        <v>0</v>
      </c>
    </row>
    <row r="208" spans="1:51">
      <c r="A208" s="30" t="s">
        <v>838</v>
      </c>
      <c r="B208" s="221" t="s">
        <v>19</v>
      </c>
      <c r="C208" s="221"/>
      <c r="D208" s="221"/>
      <c r="E208" s="221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30" t="s">
        <v>1059</v>
      </c>
      <c r="U208" s="31">
        <v>1587</v>
      </c>
      <c r="V208" s="32">
        <v>18.21</v>
      </c>
      <c r="W208" s="231">
        <f t="shared" si="31"/>
        <v>28899.27</v>
      </c>
      <c r="X208" s="231"/>
      <c r="Y208" s="231"/>
      <c r="Z208" s="231"/>
      <c r="AA208" s="233">
        <v>1497</v>
      </c>
      <c r="AB208" s="234"/>
      <c r="AC208" s="234"/>
      <c r="AD208" s="235"/>
      <c r="AE208" s="242"/>
      <c r="AF208" s="243"/>
      <c r="AG208" s="243"/>
      <c r="AH208" s="244"/>
      <c r="AI208" s="233">
        <f t="shared" si="32"/>
        <v>1497</v>
      </c>
      <c r="AJ208" s="234"/>
      <c r="AK208" s="234"/>
      <c r="AL208" s="235"/>
      <c r="AM208" s="223">
        <f t="shared" si="33"/>
        <v>27260.370000000003</v>
      </c>
      <c r="AN208" s="224"/>
      <c r="AO208" s="225"/>
      <c r="AP208" s="223">
        <f t="shared" si="34"/>
        <v>0</v>
      </c>
      <c r="AQ208" s="224"/>
      <c r="AR208" s="224"/>
      <c r="AS208" s="225"/>
      <c r="AT208" s="223">
        <f t="shared" si="35"/>
        <v>27260.370000000003</v>
      </c>
      <c r="AU208" s="224"/>
      <c r="AV208" s="224"/>
      <c r="AW208" s="225"/>
      <c r="AX208" s="32">
        <f t="shared" si="36"/>
        <v>90</v>
      </c>
      <c r="AY208" s="97">
        <f t="shared" si="30"/>
        <v>1638.8999999999978</v>
      </c>
    </row>
    <row r="209" spans="1:51">
      <c r="A209" s="30" t="s">
        <v>839</v>
      </c>
      <c r="B209" s="221" t="s">
        <v>20</v>
      </c>
      <c r="C209" s="221"/>
      <c r="D209" s="221"/>
      <c r="E209" s="221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30" t="s">
        <v>1059</v>
      </c>
      <c r="U209" s="31">
        <v>1587</v>
      </c>
      <c r="V209" s="32">
        <v>4.55</v>
      </c>
      <c r="W209" s="231">
        <f t="shared" si="31"/>
        <v>7220.8499999999995</v>
      </c>
      <c r="X209" s="231"/>
      <c r="Y209" s="231"/>
      <c r="Z209" s="231"/>
      <c r="AA209" s="233">
        <v>734.85</v>
      </c>
      <c r="AB209" s="234"/>
      <c r="AC209" s="234"/>
      <c r="AD209" s="235"/>
      <c r="AE209" s="242"/>
      <c r="AF209" s="243"/>
      <c r="AG209" s="243"/>
      <c r="AH209" s="244"/>
      <c r="AI209" s="233">
        <f t="shared" si="32"/>
        <v>734.85</v>
      </c>
      <c r="AJ209" s="234"/>
      <c r="AK209" s="234"/>
      <c r="AL209" s="235"/>
      <c r="AM209" s="223">
        <f t="shared" si="33"/>
        <v>3343.5675000000001</v>
      </c>
      <c r="AN209" s="224"/>
      <c r="AO209" s="225"/>
      <c r="AP209" s="223">
        <f t="shared" si="34"/>
        <v>0</v>
      </c>
      <c r="AQ209" s="224"/>
      <c r="AR209" s="224"/>
      <c r="AS209" s="225"/>
      <c r="AT209" s="223">
        <f t="shared" si="35"/>
        <v>3343.5675000000001</v>
      </c>
      <c r="AU209" s="224"/>
      <c r="AV209" s="224"/>
      <c r="AW209" s="225"/>
      <c r="AX209" s="32">
        <f t="shared" si="36"/>
        <v>852.15</v>
      </c>
      <c r="AY209" s="97">
        <f t="shared" si="30"/>
        <v>3877.2824999999993</v>
      </c>
    </row>
    <row r="210" spans="1:51">
      <c r="A210" s="30" t="s">
        <v>139</v>
      </c>
      <c r="B210" s="221" t="s">
        <v>21</v>
      </c>
      <c r="C210" s="221"/>
      <c r="D210" s="221"/>
      <c r="E210" s="221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30" t="s">
        <v>1059</v>
      </c>
      <c r="U210" s="31">
        <v>0</v>
      </c>
      <c r="V210" s="32">
        <v>28.01</v>
      </c>
      <c r="W210" s="231">
        <f t="shared" si="31"/>
        <v>0</v>
      </c>
      <c r="X210" s="231"/>
      <c r="Y210" s="231"/>
      <c r="Z210" s="231"/>
      <c r="AA210" s="233">
        <v>0</v>
      </c>
      <c r="AB210" s="234"/>
      <c r="AC210" s="234"/>
      <c r="AD210" s="235"/>
      <c r="AE210" s="242"/>
      <c r="AF210" s="243"/>
      <c r="AG210" s="243"/>
      <c r="AH210" s="244"/>
      <c r="AI210" s="233">
        <f t="shared" si="32"/>
        <v>0</v>
      </c>
      <c r="AJ210" s="234"/>
      <c r="AK210" s="234"/>
      <c r="AL210" s="235"/>
      <c r="AM210" s="223">
        <f t="shared" si="33"/>
        <v>0</v>
      </c>
      <c r="AN210" s="224"/>
      <c r="AO210" s="225"/>
      <c r="AP210" s="223">
        <f t="shared" si="34"/>
        <v>0</v>
      </c>
      <c r="AQ210" s="224"/>
      <c r="AR210" s="224"/>
      <c r="AS210" s="225"/>
      <c r="AT210" s="223">
        <f t="shared" si="35"/>
        <v>0</v>
      </c>
      <c r="AU210" s="224"/>
      <c r="AV210" s="224"/>
      <c r="AW210" s="225"/>
      <c r="AX210" s="32">
        <f t="shared" si="36"/>
        <v>0</v>
      </c>
      <c r="AY210" s="97">
        <f t="shared" si="30"/>
        <v>0</v>
      </c>
    </row>
    <row r="211" spans="1:51">
      <c r="A211" s="30" t="s">
        <v>840</v>
      </c>
      <c r="B211" s="221" t="s">
        <v>22</v>
      </c>
      <c r="C211" s="221"/>
      <c r="D211" s="221"/>
      <c r="E211" s="221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30" t="s">
        <v>1059</v>
      </c>
      <c r="U211" s="31">
        <v>149</v>
      </c>
      <c r="V211" s="32">
        <v>22.4</v>
      </c>
      <c r="W211" s="231">
        <f t="shared" si="31"/>
        <v>3337.6</v>
      </c>
      <c r="X211" s="231"/>
      <c r="Y211" s="231"/>
      <c r="Z211" s="231"/>
      <c r="AA211" s="233">
        <v>0</v>
      </c>
      <c r="AB211" s="234"/>
      <c r="AC211" s="234"/>
      <c r="AD211" s="235"/>
      <c r="AE211" s="242"/>
      <c r="AF211" s="243"/>
      <c r="AG211" s="243"/>
      <c r="AH211" s="244"/>
      <c r="AI211" s="233">
        <f t="shared" si="32"/>
        <v>0</v>
      </c>
      <c r="AJ211" s="234"/>
      <c r="AK211" s="234"/>
      <c r="AL211" s="235"/>
      <c r="AM211" s="223">
        <f t="shared" si="33"/>
        <v>0</v>
      </c>
      <c r="AN211" s="224"/>
      <c r="AO211" s="225"/>
      <c r="AP211" s="223">
        <f t="shared" si="34"/>
        <v>0</v>
      </c>
      <c r="AQ211" s="224"/>
      <c r="AR211" s="224"/>
      <c r="AS211" s="225"/>
      <c r="AT211" s="223">
        <f t="shared" si="35"/>
        <v>0</v>
      </c>
      <c r="AU211" s="224"/>
      <c r="AV211" s="224"/>
      <c r="AW211" s="225"/>
      <c r="AX211" s="32">
        <f t="shared" si="36"/>
        <v>149</v>
      </c>
      <c r="AY211" s="97">
        <f t="shared" si="30"/>
        <v>3337.6</v>
      </c>
    </row>
    <row r="212" spans="1:51">
      <c r="A212" s="30" t="s">
        <v>841</v>
      </c>
      <c r="B212" s="221" t="s">
        <v>23</v>
      </c>
      <c r="C212" s="221"/>
      <c r="D212" s="221"/>
      <c r="E212" s="221"/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30" t="s">
        <v>1059</v>
      </c>
      <c r="U212" s="31">
        <v>149</v>
      </c>
      <c r="V212" s="32">
        <v>5.61</v>
      </c>
      <c r="W212" s="231">
        <f t="shared" si="31"/>
        <v>835.8900000000001</v>
      </c>
      <c r="X212" s="231"/>
      <c r="Y212" s="231"/>
      <c r="Z212" s="231"/>
      <c r="AA212" s="233">
        <v>0</v>
      </c>
      <c r="AB212" s="234"/>
      <c r="AC212" s="234"/>
      <c r="AD212" s="235"/>
      <c r="AE212" s="242"/>
      <c r="AF212" s="243"/>
      <c r="AG212" s="243"/>
      <c r="AH212" s="244"/>
      <c r="AI212" s="233">
        <f t="shared" si="32"/>
        <v>0</v>
      </c>
      <c r="AJ212" s="234"/>
      <c r="AK212" s="234"/>
      <c r="AL212" s="235"/>
      <c r="AM212" s="223">
        <f t="shared" si="33"/>
        <v>0</v>
      </c>
      <c r="AN212" s="224"/>
      <c r="AO212" s="225"/>
      <c r="AP212" s="223">
        <f t="shared" si="34"/>
        <v>0</v>
      </c>
      <c r="AQ212" s="224"/>
      <c r="AR212" s="224"/>
      <c r="AS212" s="225"/>
      <c r="AT212" s="223">
        <f t="shared" si="35"/>
        <v>0</v>
      </c>
      <c r="AU212" s="224"/>
      <c r="AV212" s="224"/>
      <c r="AW212" s="225"/>
      <c r="AX212" s="32">
        <f t="shared" si="36"/>
        <v>149</v>
      </c>
      <c r="AY212" s="97">
        <f t="shared" si="30"/>
        <v>835.8900000000001</v>
      </c>
    </row>
    <row r="213" spans="1:51">
      <c r="A213" s="30" t="s">
        <v>140</v>
      </c>
      <c r="B213" s="221" t="s">
        <v>153</v>
      </c>
      <c r="C213" s="221"/>
      <c r="D213" s="221"/>
      <c r="E213" s="221"/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30" t="s">
        <v>1059</v>
      </c>
      <c r="U213" s="31">
        <v>0</v>
      </c>
      <c r="V213" s="32">
        <v>66.94</v>
      </c>
      <c r="W213" s="231">
        <f t="shared" si="31"/>
        <v>0</v>
      </c>
      <c r="X213" s="231"/>
      <c r="Y213" s="231"/>
      <c r="Z213" s="231"/>
      <c r="AA213" s="233">
        <v>0</v>
      </c>
      <c r="AB213" s="234"/>
      <c r="AC213" s="234"/>
      <c r="AD213" s="235"/>
      <c r="AE213" s="242"/>
      <c r="AF213" s="243"/>
      <c r="AG213" s="243"/>
      <c r="AH213" s="244"/>
      <c r="AI213" s="233">
        <f t="shared" si="32"/>
        <v>0</v>
      </c>
      <c r="AJ213" s="234"/>
      <c r="AK213" s="234"/>
      <c r="AL213" s="235"/>
      <c r="AM213" s="223">
        <f t="shared" si="33"/>
        <v>0</v>
      </c>
      <c r="AN213" s="224"/>
      <c r="AO213" s="225"/>
      <c r="AP213" s="223">
        <f t="shared" si="34"/>
        <v>0</v>
      </c>
      <c r="AQ213" s="224"/>
      <c r="AR213" s="224"/>
      <c r="AS213" s="225"/>
      <c r="AT213" s="223">
        <f t="shared" si="35"/>
        <v>0</v>
      </c>
      <c r="AU213" s="224"/>
      <c r="AV213" s="224"/>
      <c r="AW213" s="225"/>
      <c r="AX213" s="32">
        <f t="shared" si="36"/>
        <v>0</v>
      </c>
      <c r="AY213" s="97">
        <f t="shared" si="30"/>
        <v>0</v>
      </c>
    </row>
    <row r="214" spans="1:51">
      <c r="A214" s="30" t="s">
        <v>842</v>
      </c>
      <c r="B214" s="221" t="s">
        <v>154</v>
      </c>
      <c r="C214" s="221"/>
      <c r="D214" s="221"/>
      <c r="E214" s="221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30" t="s">
        <v>1059</v>
      </c>
      <c r="U214" s="31">
        <v>2848</v>
      </c>
      <c r="V214" s="32">
        <v>53.55</v>
      </c>
      <c r="W214" s="231">
        <f t="shared" si="31"/>
        <v>152510.39999999999</v>
      </c>
      <c r="X214" s="231"/>
      <c r="Y214" s="231"/>
      <c r="Z214" s="231"/>
      <c r="AA214" s="233">
        <v>0</v>
      </c>
      <c r="AB214" s="234"/>
      <c r="AC214" s="234"/>
      <c r="AD214" s="235"/>
      <c r="AE214" s="242"/>
      <c r="AF214" s="243"/>
      <c r="AG214" s="243"/>
      <c r="AH214" s="244"/>
      <c r="AI214" s="233">
        <f t="shared" si="32"/>
        <v>0</v>
      </c>
      <c r="AJ214" s="234"/>
      <c r="AK214" s="234"/>
      <c r="AL214" s="235"/>
      <c r="AM214" s="223">
        <f t="shared" si="33"/>
        <v>0</v>
      </c>
      <c r="AN214" s="224"/>
      <c r="AO214" s="225"/>
      <c r="AP214" s="223">
        <f t="shared" si="34"/>
        <v>0</v>
      </c>
      <c r="AQ214" s="224"/>
      <c r="AR214" s="224"/>
      <c r="AS214" s="225"/>
      <c r="AT214" s="223">
        <f t="shared" si="35"/>
        <v>0</v>
      </c>
      <c r="AU214" s="224"/>
      <c r="AV214" s="224"/>
      <c r="AW214" s="225"/>
      <c r="AX214" s="32">
        <f t="shared" si="36"/>
        <v>2848</v>
      </c>
      <c r="AY214" s="97">
        <f t="shared" si="30"/>
        <v>152510.39999999999</v>
      </c>
    </row>
    <row r="215" spans="1:51">
      <c r="A215" s="30" t="s">
        <v>843</v>
      </c>
      <c r="B215" s="221" t="s">
        <v>24</v>
      </c>
      <c r="C215" s="221"/>
      <c r="D215" s="221"/>
      <c r="E215" s="221"/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30" t="s">
        <v>1059</v>
      </c>
      <c r="U215" s="31">
        <v>2848</v>
      </c>
      <c r="V215" s="32">
        <v>13.39</v>
      </c>
      <c r="W215" s="231">
        <f t="shared" si="31"/>
        <v>38134.720000000001</v>
      </c>
      <c r="X215" s="231"/>
      <c r="Y215" s="231"/>
      <c r="Z215" s="231"/>
      <c r="AA215" s="233">
        <v>0</v>
      </c>
      <c r="AB215" s="234"/>
      <c r="AC215" s="234"/>
      <c r="AD215" s="235"/>
      <c r="AE215" s="242"/>
      <c r="AF215" s="243"/>
      <c r="AG215" s="243"/>
      <c r="AH215" s="244"/>
      <c r="AI215" s="233">
        <f t="shared" si="32"/>
        <v>0</v>
      </c>
      <c r="AJ215" s="234"/>
      <c r="AK215" s="234"/>
      <c r="AL215" s="235"/>
      <c r="AM215" s="223">
        <f t="shared" si="33"/>
        <v>0</v>
      </c>
      <c r="AN215" s="224"/>
      <c r="AO215" s="225"/>
      <c r="AP215" s="223">
        <f t="shared" si="34"/>
        <v>0</v>
      </c>
      <c r="AQ215" s="224"/>
      <c r="AR215" s="224"/>
      <c r="AS215" s="225"/>
      <c r="AT215" s="223">
        <f t="shared" si="35"/>
        <v>0</v>
      </c>
      <c r="AU215" s="224"/>
      <c r="AV215" s="224"/>
      <c r="AW215" s="225"/>
      <c r="AX215" s="32">
        <f t="shared" si="36"/>
        <v>2848</v>
      </c>
      <c r="AY215" s="97">
        <f t="shared" si="30"/>
        <v>38134.720000000001</v>
      </c>
    </row>
    <row r="216" spans="1:51">
      <c r="A216" s="30" t="s">
        <v>141</v>
      </c>
      <c r="B216" s="221" t="s">
        <v>155</v>
      </c>
      <c r="C216" s="221"/>
      <c r="D216" s="221"/>
      <c r="E216" s="221"/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30" t="s">
        <v>1059</v>
      </c>
      <c r="U216" s="31">
        <v>0</v>
      </c>
      <c r="V216" s="32">
        <v>113.94</v>
      </c>
      <c r="W216" s="231">
        <f t="shared" si="31"/>
        <v>0</v>
      </c>
      <c r="X216" s="231"/>
      <c r="Y216" s="231"/>
      <c r="Z216" s="231"/>
      <c r="AA216" s="233">
        <v>0</v>
      </c>
      <c r="AB216" s="234"/>
      <c r="AC216" s="234"/>
      <c r="AD216" s="235"/>
      <c r="AE216" s="242"/>
      <c r="AF216" s="243"/>
      <c r="AG216" s="243"/>
      <c r="AH216" s="244"/>
      <c r="AI216" s="233">
        <f t="shared" si="32"/>
        <v>0</v>
      </c>
      <c r="AJ216" s="234"/>
      <c r="AK216" s="234"/>
      <c r="AL216" s="235"/>
      <c r="AM216" s="223">
        <f t="shared" si="33"/>
        <v>0</v>
      </c>
      <c r="AN216" s="224"/>
      <c r="AO216" s="225"/>
      <c r="AP216" s="223">
        <f t="shared" si="34"/>
        <v>0</v>
      </c>
      <c r="AQ216" s="224"/>
      <c r="AR216" s="224"/>
      <c r="AS216" s="225"/>
      <c r="AT216" s="223">
        <f t="shared" si="35"/>
        <v>0</v>
      </c>
      <c r="AU216" s="224"/>
      <c r="AV216" s="224"/>
      <c r="AW216" s="225"/>
      <c r="AX216" s="32">
        <f t="shared" si="36"/>
        <v>0</v>
      </c>
      <c r="AY216" s="97">
        <f t="shared" si="30"/>
        <v>0</v>
      </c>
    </row>
    <row r="217" spans="1:51">
      <c r="A217" s="30" t="s">
        <v>844</v>
      </c>
      <c r="B217" s="221" t="s">
        <v>156</v>
      </c>
      <c r="C217" s="221"/>
      <c r="D217" s="221"/>
      <c r="E217" s="221"/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30" t="s">
        <v>1059</v>
      </c>
      <c r="U217" s="31">
        <v>1503</v>
      </c>
      <c r="V217" s="32">
        <v>91.15</v>
      </c>
      <c r="W217" s="231">
        <f t="shared" si="31"/>
        <v>136998.45000000001</v>
      </c>
      <c r="X217" s="231"/>
      <c r="Y217" s="231"/>
      <c r="Z217" s="231"/>
      <c r="AA217" s="233">
        <v>0</v>
      </c>
      <c r="AB217" s="234"/>
      <c r="AC217" s="234"/>
      <c r="AD217" s="235"/>
      <c r="AE217" s="242"/>
      <c r="AF217" s="243"/>
      <c r="AG217" s="243"/>
      <c r="AH217" s="244"/>
      <c r="AI217" s="233">
        <f t="shared" si="32"/>
        <v>0</v>
      </c>
      <c r="AJ217" s="234"/>
      <c r="AK217" s="234"/>
      <c r="AL217" s="235"/>
      <c r="AM217" s="223">
        <f t="shared" si="33"/>
        <v>0</v>
      </c>
      <c r="AN217" s="224"/>
      <c r="AO217" s="225"/>
      <c r="AP217" s="223">
        <f t="shared" si="34"/>
        <v>0</v>
      </c>
      <c r="AQ217" s="224"/>
      <c r="AR217" s="224"/>
      <c r="AS217" s="225"/>
      <c r="AT217" s="223">
        <f t="shared" si="35"/>
        <v>0</v>
      </c>
      <c r="AU217" s="224"/>
      <c r="AV217" s="224"/>
      <c r="AW217" s="225"/>
      <c r="AX217" s="32">
        <f t="shared" si="36"/>
        <v>1503</v>
      </c>
      <c r="AY217" s="97">
        <f t="shared" si="30"/>
        <v>136998.45000000001</v>
      </c>
    </row>
    <row r="218" spans="1:51">
      <c r="A218" s="30" t="s">
        <v>845</v>
      </c>
      <c r="B218" s="221" t="s">
        <v>25</v>
      </c>
      <c r="C218" s="221"/>
      <c r="D218" s="221"/>
      <c r="E218" s="221"/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30" t="s">
        <v>1059</v>
      </c>
      <c r="U218" s="31">
        <v>1503</v>
      </c>
      <c r="V218" s="32">
        <v>22.79</v>
      </c>
      <c r="W218" s="231">
        <f t="shared" si="31"/>
        <v>34253.369999999995</v>
      </c>
      <c r="X218" s="231"/>
      <c r="Y218" s="231"/>
      <c r="Z218" s="231"/>
      <c r="AA218" s="233">
        <v>0</v>
      </c>
      <c r="AB218" s="234"/>
      <c r="AC218" s="234"/>
      <c r="AD218" s="235"/>
      <c r="AE218" s="242"/>
      <c r="AF218" s="243"/>
      <c r="AG218" s="243"/>
      <c r="AH218" s="244"/>
      <c r="AI218" s="233">
        <f t="shared" si="32"/>
        <v>0</v>
      </c>
      <c r="AJ218" s="234"/>
      <c r="AK218" s="234"/>
      <c r="AL218" s="235"/>
      <c r="AM218" s="223">
        <f t="shared" si="33"/>
        <v>0</v>
      </c>
      <c r="AN218" s="224"/>
      <c r="AO218" s="225"/>
      <c r="AP218" s="223">
        <f t="shared" si="34"/>
        <v>0</v>
      </c>
      <c r="AQ218" s="224"/>
      <c r="AR218" s="224"/>
      <c r="AS218" s="225"/>
      <c r="AT218" s="223">
        <f t="shared" si="35"/>
        <v>0</v>
      </c>
      <c r="AU218" s="224"/>
      <c r="AV218" s="224"/>
      <c r="AW218" s="225"/>
      <c r="AX218" s="32">
        <f t="shared" si="36"/>
        <v>1503</v>
      </c>
      <c r="AY218" s="97">
        <f t="shared" si="30"/>
        <v>34253.369999999995</v>
      </c>
    </row>
    <row r="219" spans="1:51">
      <c r="A219" s="30" t="s">
        <v>142</v>
      </c>
      <c r="B219" s="221" t="s">
        <v>157</v>
      </c>
      <c r="C219" s="221"/>
      <c r="D219" s="221"/>
      <c r="E219" s="221"/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30" t="s">
        <v>1059</v>
      </c>
      <c r="U219" s="31">
        <v>0</v>
      </c>
      <c r="V219" s="32">
        <v>143.9</v>
      </c>
      <c r="W219" s="231">
        <f t="shared" si="31"/>
        <v>0</v>
      </c>
      <c r="X219" s="231"/>
      <c r="Y219" s="231"/>
      <c r="Z219" s="231"/>
      <c r="AA219" s="233">
        <v>0</v>
      </c>
      <c r="AB219" s="234"/>
      <c r="AC219" s="234"/>
      <c r="AD219" s="235"/>
      <c r="AE219" s="242"/>
      <c r="AF219" s="243"/>
      <c r="AG219" s="243"/>
      <c r="AH219" s="244"/>
      <c r="AI219" s="233">
        <f t="shared" si="32"/>
        <v>0</v>
      </c>
      <c r="AJ219" s="234"/>
      <c r="AK219" s="234"/>
      <c r="AL219" s="235"/>
      <c r="AM219" s="223">
        <f t="shared" si="33"/>
        <v>0</v>
      </c>
      <c r="AN219" s="224"/>
      <c r="AO219" s="225"/>
      <c r="AP219" s="223">
        <f t="shared" si="34"/>
        <v>0</v>
      </c>
      <c r="AQ219" s="224"/>
      <c r="AR219" s="224"/>
      <c r="AS219" s="225"/>
      <c r="AT219" s="223">
        <f t="shared" si="35"/>
        <v>0</v>
      </c>
      <c r="AU219" s="224"/>
      <c r="AV219" s="224"/>
      <c r="AW219" s="225"/>
      <c r="AX219" s="32">
        <f t="shared" si="36"/>
        <v>0</v>
      </c>
      <c r="AY219" s="97">
        <f t="shared" si="30"/>
        <v>0</v>
      </c>
    </row>
    <row r="220" spans="1:51">
      <c r="A220" s="30" t="s">
        <v>846</v>
      </c>
      <c r="B220" s="221" t="s">
        <v>158</v>
      </c>
      <c r="C220" s="221"/>
      <c r="D220" s="221"/>
      <c r="E220" s="221"/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30" t="s">
        <v>1059</v>
      </c>
      <c r="U220" s="31">
        <v>2827</v>
      </c>
      <c r="V220" s="32">
        <v>115.12</v>
      </c>
      <c r="W220" s="231">
        <f t="shared" si="31"/>
        <v>325444.24</v>
      </c>
      <c r="X220" s="231"/>
      <c r="Y220" s="231"/>
      <c r="Z220" s="231"/>
      <c r="AA220" s="233">
        <v>0</v>
      </c>
      <c r="AB220" s="234"/>
      <c r="AC220" s="234"/>
      <c r="AD220" s="235"/>
      <c r="AE220" s="242"/>
      <c r="AF220" s="243"/>
      <c r="AG220" s="243"/>
      <c r="AH220" s="244"/>
      <c r="AI220" s="233">
        <f t="shared" si="32"/>
        <v>0</v>
      </c>
      <c r="AJ220" s="234"/>
      <c r="AK220" s="234"/>
      <c r="AL220" s="235"/>
      <c r="AM220" s="223">
        <f t="shared" si="33"/>
        <v>0</v>
      </c>
      <c r="AN220" s="224"/>
      <c r="AO220" s="225"/>
      <c r="AP220" s="223">
        <f t="shared" si="34"/>
        <v>0</v>
      </c>
      <c r="AQ220" s="224"/>
      <c r="AR220" s="224"/>
      <c r="AS220" s="225"/>
      <c r="AT220" s="223">
        <f t="shared" si="35"/>
        <v>0</v>
      </c>
      <c r="AU220" s="224"/>
      <c r="AV220" s="224"/>
      <c r="AW220" s="225"/>
      <c r="AX220" s="32">
        <f t="shared" si="36"/>
        <v>2827</v>
      </c>
      <c r="AY220" s="97">
        <f t="shared" si="30"/>
        <v>325444.24</v>
      </c>
    </row>
    <row r="221" spans="1:51">
      <c r="A221" s="30" t="s">
        <v>847</v>
      </c>
      <c r="B221" s="221" t="s">
        <v>26</v>
      </c>
      <c r="C221" s="221"/>
      <c r="D221" s="221"/>
      <c r="E221" s="221"/>
      <c r="F221" s="221"/>
      <c r="G221" s="221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30" t="s">
        <v>1059</v>
      </c>
      <c r="U221" s="31">
        <v>2827</v>
      </c>
      <c r="V221" s="32">
        <v>28.78</v>
      </c>
      <c r="W221" s="231">
        <f t="shared" si="31"/>
        <v>81361.06</v>
      </c>
      <c r="X221" s="231"/>
      <c r="Y221" s="231"/>
      <c r="Z221" s="231"/>
      <c r="AA221" s="233">
        <v>0</v>
      </c>
      <c r="AB221" s="234"/>
      <c r="AC221" s="234"/>
      <c r="AD221" s="235"/>
      <c r="AE221" s="242"/>
      <c r="AF221" s="243"/>
      <c r="AG221" s="243"/>
      <c r="AH221" s="244"/>
      <c r="AI221" s="233">
        <f t="shared" si="32"/>
        <v>0</v>
      </c>
      <c r="AJ221" s="234"/>
      <c r="AK221" s="234"/>
      <c r="AL221" s="235"/>
      <c r="AM221" s="223">
        <f t="shared" si="33"/>
        <v>0</v>
      </c>
      <c r="AN221" s="224"/>
      <c r="AO221" s="225"/>
      <c r="AP221" s="223">
        <f t="shared" si="34"/>
        <v>0</v>
      </c>
      <c r="AQ221" s="224"/>
      <c r="AR221" s="224"/>
      <c r="AS221" s="225"/>
      <c r="AT221" s="223">
        <f t="shared" si="35"/>
        <v>0</v>
      </c>
      <c r="AU221" s="224"/>
      <c r="AV221" s="224"/>
      <c r="AW221" s="225"/>
      <c r="AX221" s="32">
        <f t="shared" si="36"/>
        <v>2827</v>
      </c>
      <c r="AY221" s="97">
        <f t="shared" si="30"/>
        <v>81361.06</v>
      </c>
    </row>
    <row r="222" spans="1:51">
      <c r="A222" s="30" t="s">
        <v>143</v>
      </c>
      <c r="B222" s="221" t="s">
        <v>159</v>
      </c>
      <c r="C222" s="221"/>
      <c r="D222" s="221"/>
      <c r="E222" s="221"/>
      <c r="F222" s="221"/>
      <c r="G222" s="221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30" t="s">
        <v>1059</v>
      </c>
      <c r="U222" s="31">
        <v>26</v>
      </c>
      <c r="V222" s="32">
        <v>2100</v>
      </c>
      <c r="W222" s="231">
        <f t="shared" si="31"/>
        <v>54600</v>
      </c>
      <c r="X222" s="231"/>
      <c r="Y222" s="231"/>
      <c r="Z222" s="231"/>
      <c r="AA222" s="233">
        <v>0</v>
      </c>
      <c r="AB222" s="234"/>
      <c r="AC222" s="234"/>
      <c r="AD222" s="235"/>
      <c r="AE222" s="242"/>
      <c r="AF222" s="243"/>
      <c r="AG222" s="243"/>
      <c r="AH222" s="244"/>
      <c r="AI222" s="233">
        <f t="shared" si="32"/>
        <v>0</v>
      </c>
      <c r="AJ222" s="234"/>
      <c r="AK222" s="234"/>
      <c r="AL222" s="235"/>
      <c r="AM222" s="223">
        <f t="shared" si="33"/>
        <v>0</v>
      </c>
      <c r="AN222" s="224"/>
      <c r="AO222" s="225"/>
      <c r="AP222" s="223">
        <f t="shared" si="34"/>
        <v>0</v>
      </c>
      <c r="AQ222" s="224"/>
      <c r="AR222" s="224"/>
      <c r="AS222" s="225"/>
      <c r="AT222" s="223">
        <f t="shared" si="35"/>
        <v>0</v>
      </c>
      <c r="AU222" s="224"/>
      <c r="AV222" s="224"/>
      <c r="AW222" s="225"/>
      <c r="AX222" s="32">
        <f t="shared" si="36"/>
        <v>26</v>
      </c>
      <c r="AY222" s="97">
        <f t="shared" si="30"/>
        <v>54600</v>
      </c>
    </row>
    <row r="223" spans="1:51">
      <c r="A223" s="30" t="s">
        <v>144</v>
      </c>
      <c r="B223" s="221" t="s">
        <v>1092</v>
      </c>
      <c r="C223" s="221"/>
      <c r="D223" s="221"/>
      <c r="E223" s="221"/>
      <c r="F223" s="221"/>
      <c r="G223" s="221"/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30" t="s">
        <v>1059</v>
      </c>
      <c r="U223" s="31">
        <v>4</v>
      </c>
      <c r="V223" s="32">
        <v>2400</v>
      </c>
      <c r="W223" s="231">
        <f t="shared" si="31"/>
        <v>9600</v>
      </c>
      <c r="X223" s="231"/>
      <c r="Y223" s="231"/>
      <c r="Z223" s="231"/>
      <c r="AA223" s="233">
        <v>0</v>
      </c>
      <c r="AB223" s="234"/>
      <c r="AC223" s="234"/>
      <c r="AD223" s="235"/>
      <c r="AE223" s="242"/>
      <c r="AF223" s="243"/>
      <c r="AG223" s="243"/>
      <c r="AH223" s="244"/>
      <c r="AI223" s="233">
        <f t="shared" si="32"/>
        <v>0</v>
      </c>
      <c r="AJ223" s="234"/>
      <c r="AK223" s="234"/>
      <c r="AL223" s="235"/>
      <c r="AM223" s="223">
        <f t="shared" si="33"/>
        <v>0</v>
      </c>
      <c r="AN223" s="224"/>
      <c r="AO223" s="225"/>
      <c r="AP223" s="223">
        <f t="shared" si="34"/>
        <v>0</v>
      </c>
      <c r="AQ223" s="224"/>
      <c r="AR223" s="224"/>
      <c r="AS223" s="225"/>
      <c r="AT223" s="223">
        <f t="shared" si="35"/>
        <v>0</v>
      </c>
      <c r="AU223" s="224"/>
      <c r="AV223" s="224"/>
      <c r="AW223" s="225"/>
      <c r="AX223" s="32">
        <f t="shared" si="36"/>
        <v>4</v>
      </c>
      <c r="AY223" s="97">
        <f t="shared" ref="AY223:AY286" si="37">W223-AT223</f>
        <v>9600</v>
      </c>
    </row>
    <row r="224" spans="1:51">
      <c r="A224" s="30" t="s">
        <v>145</v>
      </c>
      <c r="B224" s="221" t="s">
        <v>27</v>
      </c>
      <c r="C224" s="221"/>
      <c r="D224" s="221"/>
      <c r="E224" s="221"/>
      <c r="F224" s="221"/>
      <c r="G224" s="221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30" t="s">
        <v>1140</v>
      </c>
      <c r="U224" s="31">
        <v>124</v>
      </c>
      <c r="V224" s="32">
        <v>287.74</v>
      </c>
      <c r="W224" s="231">
        <f t="shared" si="31"/>
        <v>35679.760000000002</v>
      </c>
      <c r="X224" s="231"/>
      <c r="Y224" s="231"/>
      <c r="Z224" s="231"/>
      <c r="AA224" s="233">
        <v>16</v>
      </c>
      <c r="AB224" s="234"/>
      <c r="AC224" s="234"/>
      <c r="AD224" s="235"/>
      <c r="AE224" s="242"/>
      <c r="AF224" s="243"/>
      <c r="AG224" s="243"/>
      <c r="AH224" s="244"/>
      <c r="AI224" s="233">
        <f t="shared" si="32"/>
        <v>16</v>
      </c>
      <c r="AJ224" s="234"/>
      <c r="AK224" s="234"/>
      <c r="AL224" s="235"/>
      <c r="AM224" s="223">
        <f t="shared" si="33"/>
        <v>4603.84</v>
      </c>
      <c r="AN224" s="224"/>
      <c r="AO224" s="225"/>
      <c r="AP224" s="223">
        <f t="shared" si="34"/>
        <v>0</v>
      </c>
      <c r="AQ224" s="224"/>
      <c r="AR224" s="224"/>
      <c r="AS224" s="225"/>
      <c r="AT224" s="223">
        <f t="shared" si="35"/>
        <v>4603.84</v>
      </c>
      <c r="AU224" s="224"/>
      <c r="AV224" s="224"/>
      <c r="AW224" s="225"/>
      <c r="AX224" s="32">
        <f t="shared" si="36"/>
        <v>108</v>
      </c>
      <c r="AY224" s="97">
        <f t="shared" si="37"/>
        <v>31075.920000000002</v>
      </c>
    </row>
    <row r="225" spans="1:51">
      <c r="A225" s="30"/>
      <c r="B225" s="221"/>
      <c r="C225" s="221"/>
      <c r="D225" s="221"/>
      <c r="E225" s="221"/>
      <c r="F225" s="221"/>
      <c r="G225" s="221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30"/>
      <c r="U225" s="31"/>
      <c r="V225" s="32"/>
      <c r="W225" s="271"/>
      <c r="X225" s="271"/>
      <c r="Y225" s="271"/>
      <c r="Z225" s="271"/>
      <c r="AA225" s="233"/>
      <c r="AB225" s="234"/>
      <c r="AC225" s="234"/>
      <c r="AD225" s="235"/>
      <c r="AE225" s="242"/>
      <c r="AF225" s="243"/>
      <c r="AG225" s="243"/>
      <c r="AH225" s="244"/>
      <c r="AI225" s="233"/>
      <c r="AJ225" s="234"/>
      <c r="AK225" s="234"/>
      <c r="AL225" s="235"/>
      <c r="AM225" s="223"/>
      <c r="AN225" s="224"/>
      <c r="AO225" s="225"/>
      <c r="AP225" s="223"/>
      <c r="AQ225" s="224"/>
      <c r="AR225" s="224"/>
      <c r="AS225" s="225"/>
      <c r="AT225" s="223"/>
      <c r="AU225" s="224"/>
      <c r="AV225" s="224"/>
      <c r="AW225" s="225"/>
      <c r="AX225" s="32"/>
      <c r="AY225" s="97">
        <f t="shared" si="37"/>
        <v>0</v>
      </c>
    </row>
    <row r="226" spans="1:51" ht="15.75">
      <c r="A226" s="49">
        <v>5</v>
      </c>
      <c r="B226" s="237" t="s">
        <v>299</v>
      </c>
      <c r="C226" s="237"/>
      <c r="D226" s="237"/>
      <c r="E226" s="237"/>
      <c r="F226" s="237"/>
      <c r="G226" s="237"/>
      <c r="H226" s="237"/>
      <c r="I226" s="237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49"/>
      <c r="U226" s="52"/>
      <c r="V226" s="53"/>
      <c r="W226" s="264">
        <f>W227+W299</f>
        <v>571466.20400000014</v>
      </c>
      <c r="X226" s="264"/>
      <c r="Y226" s="264"/>
      <c r="Z226" s="264"/>
      <c r="AA226" s="249"/>
      <c r="AB226" s="250"/>
      <c r="AC226" s="250"/>
      <c r="AD226" s="251"/>
      <c r="AE226" s="252"/>
      <c r="AF226" s="253"/>
      <c r="AG226" s="253"/>
      <c r="AH226" s="254"/>
      <c r="AI226" s="249"/>
      <c r="AJ226" s="250"/>
      <c r="AK226" s="250"/>
      <c r="AL226" s="251"/>
      <c r="AM226" s="268">
        <f>AM227+AM299</f>
        <v>0</v>
      </c>
      <c r="AN226" s="269"/>
      <c r="AO226" s="270"/>
      <c r="AP226" s="268">
        <f>AP227+AP299</f>
        <v>0</v>
      </c>
      <c r="AQ226" s="269"/>
      <c r="AR226" s="269"/>
      <c r="AS226" s="270"/>
      <c r="AT226" s="268">
        <f>AM226+AP226</f>
        <v>0</v>
      </c>
      <c r="AU226" s="269"/>
      <c r="AV226" s="269"/>
      <c r="AW226" s="270"/>
      <c r="AX226" s="22"/>
      <c r="AY226" s="95">
        <f t="shared" si="37"/>
        <v>571466.20400000014</v>
      </c>
    </row>
    <row r="227" spans="1:51" ht="15.75">
      <c r="A227" s="45" t="s">
        <v>161</v>
      </c>
      <c r="B227" s="236" t="s">
        <v>300</v>
      </c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45"/>
      <c r="U227" s="54"/>
      <c r="V227" s="55"/>
      <c r="W227" s="229">
        <f>SUM(W228:Z297)+0.02</f>
        <v>292410.75300000008</v>
      </c>
      <c r="X227" s="229"/>
      <c r="Y227" s="229"/>
      <c r="Z227" s="229"/>
      <c r="AA227" s="255"/>
      <c r="AB227" s="256"/>
      <c r="AC227" s="256"/>
      <c r="AD227" s="257"/>
      <c r="AE227" s="258"/>
      <c r="AF227" s="259"/>
      <c r="AG227" s="259"/>
      <c r="AH227" s="260"/>
      <c r="AI227" s="255"/>
      <c r="AJ227" s="256"/>
      <c r="AK227" s="256"/>
      <c r="AL227" s="257"/>
      <c r="AM227" s="238">
        <f>SUM(AM228:AO297)</f>
        <v>0</v>
      </c>
      <c r="AN227" s="239"/>
      <c r="AO227" s="240"/>
      <c r="AP227" s="238">
        <f>SUM(AP228:AS297)</f>
        <v>0</v>
      </c>
      <c r="AQ227" s="239"/>
      <c r="AR227" s="239"/>
      <c r="AS227" s="240"/>
      <c r="AT227" s="238">
        <f>AM227+AP227</f>
        <v>0</v>
      </c>
      <c r="AU227" s="239"/>
      <c r="AV227" s="239"/>
      <c r="AW227" s="240"/>
      <c r="AX227" s="27"/>
      <c r="AY227" s="96">
        <f t="shared" si="37"/>
        <v>292410.75300000008</v>
      </c>
    </row>
    <row r="228" spans="1:51">
      <c r="A228" s="30" t="s">
        <v>162</v>
      </c>
      <c r="B228" s="221" t="s">
        <v>301</v>
      </c>
      <c r="C228" s="221"/>
      <c r="D228" s="221"/>
      <c r="E228" s="221"/>
      <c r="F228" s="221"/>
      <c r="G228" s="221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30" t="s">
        <v>1060</v>
      </c>
      <c r="U228" s="31">
        <v>280</v>
      </c>
      <c r="V228" s="32">
        <v>1.94</v>
      </c>
      <c r="W228" s="231">
        <f t="shared" ref="W228:W291" si="38">U228*V228</f>
        <v>543.19999999999993</v>
      </c>
      <c r="X228" s="231"/>
      <c r="Y228" s="231"/>
      <c r="Z228" s="231"/>
      <c r="AA228" s="233">
        <v>0</v>
      </c>
      <c r="AB228" s="234"/>
      <c r="AC228" s="234"/>
      <c r="AD228" s="235"/>
      <c r="AE228" s="242"/>
      <c r="AF228" s="243"/>
      <c r="AG228" s="243"/>
      <c r="AH228" s="244"/>
      <c r="AI228" s="233">
        <f t="shared" ref="AI228:AI291" si="39">AA228+AE228</f>
        <v>0</v>
      </c>
      <c r="AJ228" s="234"/>
      <c r="AK228" s="234"/>
      <c r="AL228" s="235"/>
      <c r="AM228" s="223">
        <f t="shared" ref="AM228:AM291" si="40">V228*AA228</f>
        <v>0</v>
      </c>
      <c r="AN228" s="224"/>
      <c r="AO228" s="225"/>
      <c r="AP228" s="223">
        <f t="shared" ref="AP228:AP291" si="41">V228*AE228</f>
        <v>0</v>
      </c>
      <c r="AQ228" s="224"/>
      <c r="AR228" s="224"/>
      <c r="AS228" s="225"/>
      <c r="AT228" s="223">
        <f t="shared" ref="AT228:AT291" si="42">AM228+AP228</f>
        <v>0</v>
      </c>
      <c r="AU228" s="224"/>
      <c r="AV228" s="224"/>
      <c r="AW228" s="225"/>
      <c r="AX228" s="32">
        <f t="shared" ref="AX228:AX270" si="43">U228-AI228</f>
        <v>280</v>
      </c>
      <c r="AY228" s="97">
        <f t="shared" si="37"/>
        <v>543.19999999999993</v>
      </c>
    </row>
    <row r="229" spans="1:51">
      <c r="A229" s="30" t="s">
        <v>163</v>
      </c>
      <c r="B229" s="221" t="s">
        <v>302</v>
      </c>
      <c r="C229" s="221"/>
      <c r="D229" s="221"/>
      <c r="E229" s="221"/>
      <c r="F229" s="221"/>
      <c r="G229" s="221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30" t="s">
        <v>1060</v>
      </c>
      <c r="U229" s="31">
        <v>280</v>
      </c>
      <c r="V229" s="32">
        <v>0.2</v>
      </c>
      <c r="W229" s="231">
        <f t="shared" si="38"/>
        <v>56</v>
      </c>
      <c r="X229" s="231"/>
      <c r="Y229" s="231"/>
      <c r="Z229" s="231"/>
      <c r="AA229" s="233">
        <v>0</v>
      </c>
      <c r="AB229" s="234"/>
      <c r="AC229" s="234"/>
      <c r="AD229" s="235"/>
      <c r="AE229" s="242"/>
      <c r="AF229" s="243"/>
      <c r="AG229" s="243"/>
      <c r="AH229" s="244"/>
      <c r="AI229" s="233">
        <f t="shared" si="39"/>
        <v>0</v>
      </c>
      <c r="AJ229" s="234"/>
      <c r="AK229" s="234"/>
      <c r="AL229" s="235"/>
      <c r="AM229" s="223">
        <f t="shared" si="40"/>
        <v>0</v>
      </c>
      <c r="AN229" s="224"/>
      <c r="AO229" s="225"/>
      <c r="AP229" s="223">
        <f t="shared" si="41"/>
        <v>0</v>
      </c>
      <c r="AQ229" s="224"/>
      <c r="AR229" s="224"/>
      <c r="AS229" s="225"/>
      <c r="AT229" s="223">
        <f t="shared" si="42"/>
        <v>0</v>
      </c>
      <c r="AU229" s="224"/>
      <c r="AV229" s="224"/>
      <c r="AW229" s="225"/>
      <c r="AX229" s="32">
        <f t="shared" si="43"/>
        <v>280</v>
      </c>
      <c r="AY229" s="97">
        <f t="shared" si="37"/>
        <v>56</v>
      </c>
    </row>
    <row r="230" spans="1:51">
      <c r="A230" s="30" t="s">
        <v>164</v>
      </c>
      <c r="B230" s="221" t="s">
        <v>303</v>
      </c>
      <c r="C230" s="221"/>
      <c r="D230" s="221"/>
      <c r="E230" s="221"/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30" t="s">
        <v>1061</v>
      </c>
      <c r="U230" s="31">
        <v>32</v>
      </c>
      <c r="V230" s="32">
        <v>5.69</v>
      </c>
      <c r="W230" s="231">
        <f t="shared" si="38"/>
        <v>182.08</v>
      </c>
      <c r="X230" s="231"/>
      <c r="Y230" s="231"/>
      <c r="Z230" s="231"/>
      <c r="AA230" s="233">
        <v>0</v>
      </c>
      <c r="AB230" s="234"/>
      <c r="AC230" s="234"/>
      <c r="AD230" s="235"/>
      <c r="AE230" s="242"/>
      <c r="AF230" s="243"/>
      <c r="AG230" s="243"/>
      <c r="AH230" s="244"/>
      <c r="AI230" s="233">
        <f t="shared" si="39"/>
        <v>0</v>
      </c>
      <c r="AJ230" s="234"/>
      <c r="AK230" s="234"/>
      <c r="AL230" s="235"/>
      <c r="AM230" s="223">
        <f t="shared" si="40"/>
        <v>0</v>
      </c>
      <c r="AN230" s="224"/>
      <c r="AO230" s="225"/>
      <c r="AP230" s="223">
        <f t="shared" si="41"/>
        <v>0</v>
      </c>
      <c r="AQ230" s="224"/>
      <c r="AR230" s="224"/>
      <c r="AS230" s="225"/>
      <c r="AT230" s="223">
        <f t="shared" si="42"/>
        <v>0</v>
      </c>
      <c r="AU230" s="224"/>
      <c r="AV230" s="224"/>
      <c r="AW230" s="225"/>
      <c r="AX230" s="32">
        <f t="shared" si="43"/>
        <v>32</v>
      </c>
      <c r="AY230" s="97">
        <f t="shared" si="37"/>
        <v>182.08</v>
      </c>
    </row>
    <row r="231" spans="1:51">
      <c r="A231" s="30" t="s">
        <v>165</v>
      </c>
      <c r="B231" s="221" t="s">
        <v>1229</v>
      </c>
      <c r="C231" s="221"/>
      <c r="D231" s="221"/>
      <c r="E231" s="221"/>
      <c r="F231" s="221"/>
      <c r="G231" s="221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30" t="s">
        <v>1061</v>
      </c>
      <c r="U231" s="31">
        <v>15.4</v>
      </c>
      <c r="V231" s="32">
        <v>16.739999999999998</v>
      </c>
      <c r="W231" s="231">
        <f t="shared" si="38"/>
        <v>257.79599999999999</v>
      </c>
      <c r="X231" s="231"/>
      <c r="Y231" s="231"/>
      <c r="Z231" s="231"/>
      <c r="AA231" s="233">
        <v>0</v>
      </c>
      <c r="AB231" s="234"/>
      <c r="AC231" s="234"/>
      <c r="AD231" s="235"/>
      <c r="AE231" s="242"/>
      <c r="AF231" s="243"/>
      <c r="AG231" s="243"/>
      <c r="AH231" s="244"/>
      <c r="AI231" s="233">
        <f t="shared" si="39"/>
        <v>0</v>
      </c>
      <c r="AJ231" s="234"/>
      <c r="AK231" s="234"/>
      <c r="AL231" s="235"/>
      <c r="AM231" s="223">
        <f t="shared" si="40"/>
        <v>0</v>
      </c>
      <c r="AN231" s="224"/>
      <c r="AO231" s="225"/>
      <c r="AP231" s="223">
        <f t="shared" si="41"/>
        <v>0</v>
      </c>
      <c r="AQ231" s="224"/>
      <c r="AR231" s="224"/>
      <c r="AS231" s="225"/>
      <c r="AT231" s="223">
        <f t="shared" si="42"/>
        <v>0</v>
      </c>
      <c r="AU231" s="224"/>
      <c r="AV231" s="224"/>
      <c r="AW231" s="225"/>
      <c r="AX231" s="32">
        <f t="shared" si="43"/>
        <v>15.4</v>
      </c>
      <c r="AY231" s="97">
        <f t="shared" si="37"/>
        <v>257.79599999999999</v>
      </c>
    </row>
    <row r="232" spans="1:51">
      <c r="A232" s="30" t="s">
        <v>166</v>
      </c>
      <c r="B232" s="221" t="s">
        <v>1231</v>
      </c>
      <c r="C232" s="221"/>
      <c r="D232" s="221"/>
      <c r="E232" s="221"/>
      <c r="F232" s="221"/>
      <c r="G232" s="221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30" t="s">
        <v>1061</v>
      </c>
      <c r="U232" s="31">
        <v>38</v>
      </c>
      <c r="V232" s="32">
        <v>5.58</v>
      </c>
      <c r="W232" s="231">
        <f t="shared" si="38"/>
        <v>212.04</v>
      </c>
      <c r="X232" s="231"/>
      <c r="Y232" s="231"/>
      <c r="Z232" s="231"/>
      <c r="AA232" s="233">
        <v>0</v>
      </c>
      <c r="AB232" s="234"/>
      <c r="AC232" s="234"/>
      <c r="AD232" s="235"/>
      <c r="AE232" s="242"/>
      <c r="AF232" s="243"/>
      <c r="AG232" s="243"/>
      <c r="AH232" s="244"/>
      <c r="AI232" s="233">
        <f t="shared" si="39"/>
        <v>0</v>
      </c>
      <c r="AJ232" s="234"/>
      <c r="AK232" s="234"/>
      <c r="AL232" s="235"/>
      <c r="AM232" s="223">
        <f t="shared" si="40"/>
        <v>0</v>
      </c>
      <c r="AN232" s="224"/>
      <c r="AO232" s="225"/>
      <c r="AP232" s="223">
        <f t="shared" si="41"/>
        <v>0</v>
      </c>
      <c r="AQ232" s="224"/>
      <c r="AR232" s="224"/>
      <c r="AS232" s="225"/>
      <c r="AT232" s="223">
        <f t="shared" si="42"/>
        <v>0</v>
      </c>
      <c r="AU232" s="224"/>
      <c r="AV232" s="224"/>
      <c r="AW232" s="225"/>
      <c r="AX232" s="32">
        <f t="shared" si="43"/>
        <v>38</v>
      </c>
      <c r="AY232" s="97">
        <f t="shared" si="37"/>
        <v>212.04</v>
      </c>
    </row>
    <row r="233" spans="1:51">
      <c r="A233" s="30" t="s">
        <v>167</v>
      </c>
      <c r="B233" s="221" t="s">
        <v>1077</v>
      </c>
      <c r="C233" s="221"/>
      <c r="D233" s="221"/>
      <c r="E233" s="221"/>
      <c r="F233" s="221"/>
      <c r="G233" s="221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30" t="s">
        <v>1061</v>
      </c>
      <c r="U233" s="31">
        <v>43</v>
      </c>
      <c r="V233" s="32">
        <v>10.66</v>
      </c>
      <c r="W233" s="231">
        <f t="shared" si="38"/>
        <v>458.38</v>
      </c>
      <c r="X233" s="231"/>
      <c r="Y233" s="231"/>
      <c r="Z233" s="231"/>
      <c r="AA233" s="233">
        <v>0</v>
      </c>
      <c r="AB233" s="234"/>
      <c r="AC233" s="234"/>
      <c r="AD233" s="235"/>
      <c r="AE233" s="242"/>
      <c r="AF233" s="243"/>
      <c r="AG233" s="243"/>
      <c r="AH233" s="244"/>
      <c r="AI233" s="233">
        <f t="shared" si="39"/>
        <v>0</v>
      </c>
      <c r="AJ233" s="234"/>
      <c r="AK233" s="234"/>
      <c r="AL233" s="235"/>
      <c r="AM233" s="223">
        <f t="shared" si="40"/>
        <v>0</v>
      </c>
      <c r="AN233" s="224"/>
      <c r="AO233" s="225"/>
      <c r="AP233" s="223">
        <f t="shared" si="41"/>
        <v>0</v>
      </c>
      <c r="AQ233" s="224"/>
      <c r="AR233" s="224"/>
      <c r="AS233" s="225"/>
      <c r="AT233" s="223">
        <f t="shared" si="42"/>
        <v>0</v>
      </c>
      <c r="AU233" s="224"/>
      <c r="AV233" s="224"/>
      <c r="AW233" s="225"/>
      <c r="AX233" s="32">
        <f t="shared" si="43"/>
        <v>43</v>
      </c>
      <c r="AY233" s="97">
        <f t="shared" si="37"/>
        <v>458.38</v>
      </c>
    </row>
    <row r="234" spans="1:51">
      <c r="A234" s="30" t="s">
        <v>168</v>
      </c>
      <c r="B234" s="221" t="s">
        <v>0</v>
      </c>
      <c r="C234" s="221"/>
      <c r="D234" s="221"/>
      <c r="E234" s="221"/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30" t="s">
        <v>33</v>
      </c>
      <c r="U234" s="31">
        <v>545</v>
      </c>
      <c r="V234" s="32">
        <v>1.51</v>
      </c>
      <c r="W234" s="231">
        <f t="shared" si="38"/>
        <v>822.95</v>
      </c>
      <c r="X234" s="231"/>
      <c r="Y234" s="231"/>
      <c r="Z234" s="231"/>
      <c r="AA234" s="233">
        <v>0</v>
      </c>
      <c r="AB234" s="234"/>
      <c r="AC234" s="234"/>
      <c r="AD234" s="235"/>
      <c r="AE234" s="242"/>
      <c r="AF234" s="243"/>
      <c r="AG234" s="243"/>
      <c r="AH234" s="244"/>
      <c r="AI234" s="233">
        <f t="shared" si="39"/>
        <v>0</v>
      </c>
      <c r="AJ234" s="234"/>
      <c r="AK234" s="234"/>
      <c r="AL234" s="235"/>
      <c r="AM234" s="223">
        <f t="shared" si="40"/>
        <v>0</v>
      </c>
      <c r="AN234" s="224"/>
      <c r="AO234" s="225"/>
      <c r="AP234" s="223">
        <f t="shared" si="41"/>
        <v>0</v>
      </c>
      <c r="AQ234" s="224"/>
      <c r="AR234" s="224"/>
      <c r="AS234" s="225"/>
      <c r="AT234" s="223">
        <f t="shared" si="42"/>
        <v>0</v>
      </c>
      <c r="AU234" s="224"/>
      <c r="AV234" s="224"/>
      <c r="AW234" s="225"/>
      <c r="AX234" s="32">
        <f t="shared" si="43"/>
        <v>545</v>
      </c>
      <c r="AY234" s="97">
        <f t="shared" si="37"/>
        <v>822.95</v>
      </c>
    </row>
    <row r="235" spans="1:51">
      <c r="A235" s="30" t="s">
        <v>169</v>
      </c>
      <c r="B235" s="221" t="s">
        <v>1</v>
      </c>
      <c r="C235" s="221"/>
      <c r="D235" s="221"/>
      <c r="E235" s="221"/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30" t="s">
        <v>1061</v>
      </c>
      <c r="U235" s="31">
        <v>273</v>
      </c>
      <c r="V235" s="32">
        <v>1.8</v>
      </c>
      <c r="W235" s="231">
        <f t="shared" si="38"/>
        <v>491.40000000000003</v>
      </c>
      <c r="X235" s="231"/>
      <c r="Y235" s="231"/>
      <c r="Z235" s="231"/>
      <c r="AA235" s="233">
        <v>0</v>
      </c>
      <c r="AB235" s="234"/>
      <c r="AC235" s="234"/>
      <c r="AD235" s="235"/>
      <c r="AE235" s="242"/>
      <c r="AF235" s="243"/>
      <c r="AG235" s="243"/>
      <c r="AH235" s="244"/>
      <c r="AI235" s="233">
        <f t="shared" si="39"/>
        <v>0</v>
      </c>
      <c r="AJ235" s="234"/>
      <c r="AK235" s="234"/>
      <c r="AL235" s="235"/>
      <c r="AM235" s="223">
        <f t="shared" si="40"/>
        <v>0</v>
      </c>
      <c r="AN235" s="224"/>
      <c r="AO235" s="225"/>
      <c r="AP235" s="223">
        <f t="shared" si="41"/>
        <v>0</v>
      </c>
      <c r="AQ235" s="224"/>
      <c r="AR235" s="224"/>
      <c r="AS235" s="225"/>
      <c r="AT235" s="223">
        <f t="shared" si="42"/>
        <v>0</v>
      </c>
      <c r="AU235" s="224"/>
      <c r="AV235" s="224"/>
      <c r="AW235" s="225"/>
      <c r="AX235" s="32">
        <f t="shared" si="43"/>
        <v>273</v>
      </c>
      <c r="AY235" s="97">
        <f t="shared" si="37"/>
        <v>491.40000000000003</v>
      </c>
    </row>
    <row r="236" spans="1:51">
      <c r="A236" s="30" t="s">
        <v>170</v>
      </c>
      <c r="B236" s="221" t="s">
        <v>1241</v>
      </c>
      <c r="C236" s="221"/>
      <c r="D236" s="221"/>
      <c r="E236" s="221"/>
      <c r="F236" s="221"/>
      <c r="G236" s="221"/>
      <c r="H236" s="221"/>
      <c r="I236" s="221"/>
      <c r="J236" s="221"/>
      <c r="K236" s="221"/>
      <c r="L236" s="221"/>
      <c r="M236" s="221"/>
      <c r="N236" s="221"/>
      <c r="O236" s="221"/>
      <c r="P236" s="221"/>
      <c r="Q236" s="221"/>
      <c r="R236" s="221"/>
      <c r="S236" s="221"/>
      <c r="T236" s="30" t="s">
        <v>1060</v>
      </c>
      <c r="U236" s="31">
        <v>38</v>
      </c>
      <c r="V236" s="32">
        <v>2.72</v>
      </c>
      <c r="W236" s="231">
        <f t="shared" si="38"/>
        <v>103.36000000000001</v>
      </c>
      <c r="X236" s="231"/>
      <c r="Y236" s="231"/>
      <c r="Z236" s="231"/>
      <c r="AA236" s="233">
        <v>0</v>
      </c>
      <c r="AB236" s="234"/>
      <c r="AC236" s="234"/>
      <c r="AD236" s="235"/>
      <c r="AE236" s="242"/>
      <c r="AF236" s="243"/>
      <c r="AG236" s="243"/>
      <c r="AH236" s="244"/>
      <c r="AI236" s="233">
        <f t="shared" si="39"/>
        <v>0</v>
      </c>
      <c r="AJ236" s="234"/>
      <c r="AK236" s="234"/>
      <c r="AL236" s="235"/>
      <c r="AM236" s="223">
        <f t="shared" si="40"/>
        <v>0</v>
      </c>
      <c r="AN236" s="224"/>
      <c r="AO236" s="225"/>
      <c r="AP236" s="223">
        <f t="shared" si="41"/>
        <v>0</v>
      </c>
      <c r="AQ236" s="224"/>
      <c r="AR236" s="224"/>
      <c r="AS236" s="225"/>
      <c r="AT236" s="223">
        <f t="shared" si="42"/>
        <v>0</v>
      </c>
      <c r="AU236" s="224"/>
      <c r="AV236" s="224"/>
      <c r="AW236" s="225"/>
      <c r="AX236" s="32">
        <f t="shared" si="43"/>
        <v>38</v>
      </c>
      <c r="AY236" s="97">
        <f t="shared" si="37"/>
        <v>103.36000000000001</v>
      </c>
    </row>
    <row r="237" spans="1:51">
      <c r="A237" s="30" t="s">
        <v>171</v>
      </c>
      <c r="B237" s="221" t="s">
        <v>148</v>
      </c>
      <c r="C237" s="221"/>
      <c r="D237" s="221"/>
      <c r="E237" s="221"/>
      <c r="F237" s="221"/>
      <c r="G237" s="221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30" t="s">
        <v>1060</v>
      </c>
      <c r="U237" s="31">
        <v>236</v>
      </c>
      <c r="V237" s="32">
        <v>94.85</v>
      </c>
      <c r="W237" s="231">
        <f t="shared" si="38"/>
        <v>22384.6</v>
      </c>
      <c r="X237" s="231"/>
      <c r="Y237" s="231"/>
      <c r="Z237" s="231"/>
      <c r="AA237" s="233">
        <v>0</v>
      </c>
      <c r="AB237" s="234"/>
      <c r="AC237" s="234"/>
      <c r="AD237" s="235"/>
      <c r="AE237" s="242"/>
      <c r="AF237" s="243"/>
      <c r="AG237" s="243"/>
      <c r="AH237" s="244"/>
      <c r="AI237" s="233">
        <f t="shared" si="39"/>
        <v>0</v>
      </c>
      <c r="AJ237" s="234"/>
      <c r="AK237" s="234"/>
      <c r="AL237" s="235"/>
      <c r="AM237" s="223">
        <f t="shared" si="40"/>
        <v>0</v>
      </c>
      <c r="AN237" s="224"/>
      <c r="AO237" s="225"/>
      <c r="AP237" s="223">
        <f t="shared" si="41"/>
        <v>0</v>
      </c>
      <c r="AQ237" s="224"/>
      <c r="AR237" s="224"/>
      <c r="AS237" s="225"/>
      <c r="AT237" s="223">
        <f t="shared" si="42"/>
        <v>0</v>
      </c>
      <c r="AU237" s="224"/>
      <c r="AV237" s="224"/>
      <c r="AW237" s="225"/>
      <c r="AX237" s="32">
        <f t="shared" si="43"/>
        <v>236</v>
      </c>
      <c r="AY237" s="97">
        <f t="shared" si="37"/>
        <v>22384.6</v>
      </c>
    </row>
    <row r="238" spans="1:51">
      <c r="A238" s="30" t="s">
        <v>172</v>
      </c>
      <c r="B238" s="221" t="s">
        <v>304</v>
      </c>
      <c r="C238" s="221"/>
      <c r="D238" s="221"/>
      <c r="E238" s="221"/>
      <c r="F238" s="221"/>
      <c r="G238" s="221"/>
      <c r="H238" s="221"/>
      <c r="I238" s="221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30" t="s">
        <v>1060</v>
      </c>
      <c r="U238" s="31">
        <v>191</v>
      </c>
      <c r="V238" s="32">
        <v>29.13</v>
      </c>
      <c r="W238" s="231">
        <f t="shared" si="38"/>
        <v>5563.83</v>
      </c>
      <c r="X238" s="231"/>
      <c r="Y238" s="231"/>
      <c r="Z238" s="231"/>
      <c r="AA238" s="233">
        <v>0</v>
      </c>
      <c r="AB238" s="234"/>
      <c r="AC238" s="234"/>
      <c r="AD238" s="235"/>
      <c r="AE238" s="242"/>
      <c r="AF238" s="243"/>
      <c r="AG238" s="243"/>
      <c r="AH238" s="244"/>
      <c r="AI238" s="233">
        <f t="shared" si="39"/>
        <v>0</v>
      </c>
      <c r="AJ238" s="234"/>
      <c r="AK238" s="234"/>
      <c r="AL238" s="235"/>
      <c r="AM238" s="223">
        <f t="shared" si="40"/>
        <v>0</v>
      </c>
      <c r="AN238" s="224"/>
      <c r="AO238" s="225"/>
      <c r="AP238" s="223">
        <f t="shared" si="41"/>
        <v>0</v>
      </c>
      <c r="AQ238" s="224"/>
      <c r="AR238" s="224"/>
      <c r="AS238" s="225"/>
      <c r="AT238" s="223">
        <f t="shared" si="42"/>
        <v>0</v>
      </c>
      <c r="AU238" s="224"/>
      <c r="AV238" s="224"/>
      <c r="AW238" s="225"/>
      <c r="AX238" s="32">
        <f t="shared" si="43"/>
        <v>191</v>
      </c>
      <c r="AY238" s="97">
        <f t="shared" si="37"/>
        <v>5563.83</v>
      </c>
    </row>
    <row r="239" spans="1:51">
      <c r="A239" s="30" t="s">
        <v>173</v>
      </c>
      <c r="B239" s="221" t="s">
        <v>305</v>
      </c>
      <c r="C239" s="221"/>
      <c r="D239" s="221"/>
      <c r="E239" s="221"/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30" t="s">
        <v>1061</v>
      </c>
      <c r="U239" s="31">
        <v>21</v>
      </c>
      <c r="V239" s="32">
        <v>361.93</v>
      </c>
      <c r="W239" s="231">
        <f t="shared" si="38"/>
        <v>7600.53</v>
      </c>
      <c r="X239" s="231"/>
      <c r="Y239" s="231"/>
      <c r="Z239" s="231"/>
      <c r="AA239" s="233">
        <v>0</v>
      </c>
      <c r="AB239" s="234"/>
      <c r="AC239" s="234"/>
      <c r="AD239" s="235"/>
      <c r="AE239" s="242"/>
      <c r="AF239" s="243"/>
      <c r="AG239" s="243"/>
      <c r="AH239" s="244"/>
      <c r="AI239" s="233">
        <f t="shared" si="39"/>
        <v>0</v>
      </c>
      <c r="AJ239" s="234"/>
      <c r="AK239" s="234"/>
      <c r="AL239" s="235"/>
      <c r="AM239" s="223">
        <f t="shared" si="40"/>
        <v>0</v>
      </c>
      <c r="AN239" s="224"/>
      <c r="AO239" s="225"/>
      <c r="AP239" s="223">
        <f t="shared" si="41"/>
        <v>0</v>
      </c>
      <c r="AQ239" s="224"/>
      <c r="AR239" s="224"/>
      <c r="AS239" s="225"/>
      <c r="AT239" s="223">
        <f t="shared" si="42"/>
        <v>0</v>
      </c>
      <c r="AU239" s="224"/>
      <c r="AV239" s="224"/>
      <c r="AW239" s="225"/>
      <c r="AX239" s="32">
        <f t="shared" si="43"/>
        <v>21</v>
      </c>
      <c r="AY239" s="97">
        <f t="shared" si="37"/>
        <v>7600.53</v>
      </c>
    </row>
    <row r="240" spans="1:51">
      <c r="A240" s="30" t="s">
        <v>174</v>
      </c>
      <c r="B240" s="221" t="s">
        <v>306</v>
      </c>
      <c r="C240" s="221"/>
      <c r="D240" s="221"/>
      <c r="E240" s="221"/>
      <c r="F240" s="221"/>
      <c r="G240" s="221"/>
      <c r="H240" s="221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30" t="s">
        <v>375</v>
      </c>
      <c r="U240" s="31">
        <v>1680</v>
      </c>
      <c r="V240" s="32">
        <v>5.54</v>
      </c>
      <c r="W240" s="231">
        <f t="shared" si="38"/>
        <v>9307.2000000000007</v>
      </c>
      <c r="X240" s="231"/>
      <c r="Y240" s="231"/>
      <c r="Z240" s="231"/>
      <c r="AA240" s="233">
        <v>0</v>
      </c>
      <c r="AB240" s="234"/>
      <c r="AC240" s="234"/>
      <c r="AD240" s="235"/>
      <c r="AE240" s="242"/>
      <c r="AF240" s="243"/>
      <c r="AG240" s="243"/>
      <c r="AH240" s="244"/>
      <c r="AI240" s="233">
        <f t="shared" si="39"/>
        <v>0</v>
      </c>
      <c r="AJ240" s="234"/>
      <c r="AK240" s="234"/>
      <c r="AL240" s="235"/>
      <c r="AM240" s="223">
        <f t="shared" si="40"/>
        <v>0</v>
      </c>
      <c r="AN240" s="224"/>
      <c r="AO240" s="225"/>
      <c r="AP240" s="223">
        <f t="shared" si="41"/>
        <v>0</v>
      </c>
      <c r="AQ240" s="224"/>
      <c r="AR240" s="224"/>
      <c r="AS240" s="225"/>
      <c r="AT240" s="223">
        <f t="shared" si="42"/>
        <v>0</v>
      </c>
      <c r="AU240" s="224"/>
      <c r="AV240" s="224"/>
      <c r="AW240" s="225"/>
      <c r="AX240" s="32">
        <f t="shared" si="43"/>
        <v>1680</v>
      </c>
      <c r="AY240" s="97">
        <f t="shared" si="37"/>
        <v>9307.2000000000007</v>
      </c>
    </row>
    <row r="241" spans="1:51">
      <c r="A241" s="30" t="s">
        <v>175</v>
      </c>
      <c r="B241" s="221" t="s">
        <v>307</v>
      </c>
      <c r="C241" s="221"/>
      <c r="D241" s="221"/>
      <c r="E241" s="221"/>
      <c r="F241" s="221"/>
      <c r="G241" s="221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30" t="s">
        <v>1061</v>
      </c>
      <c r="U241" s="31">
        <v>185</v>
      </c>
      <c r="V241" s="32">
        <v>12.29</v>
      </c>
      <c r="W241" s="231">
        <f t="shared" si="38"/>
        <v>2273.6499999999996</v>
      </c>
      <c r="X241" s="231"/>
      <c r="Y241" s="231"/>
      <c r="Z241" s="231"/>
      <c r="AA241" s="233">
        <v>0</v>
      </c>
      <c r="AB241" s="234"/>
      <c r="AC241" s="234"/>
      <c r="AD241" s="235"/>
      <c r="AE241" s="242"/>
      <c r="AF241" s="243"/>
      <c r="AG241" s="243"/>
      <c r="AH241" s="244"/>
      <c r="AI241" s="233">
        <f t="shared" si="39"/>
        <v>0</v>
      </c>
      <c r="AJ241" s="234"/>
      <c r="AK241" s="234"/>
      <c r="AL241" s="235"/>
      <c r="AM241" s="223">
        <f t="shared" si="40"/>
        <v>0</v>
      </c>
      <c r="AN241" s="224"/>
      <c r="AO241" s="225"/>
      <c r="AP241" s="223">
        <f t="shared" si="41"/>
        <v>0</v>
      </c>
      <c r="AQ241" s="224"/>
      <c r="AR241" s="224"/>
      <c r="AS241" s="225"/>
      <c r="AT241" s="223">
        <f t="shared" si="42"/>
        <v>0</v>
      </c>
      <c r="AU241" s="224"/>
      <c r="AV241" s="224"/>
      <c r="AW241" s="225"/>
      <c r="AX241" s="32">
        <f t="shared" si="43"/>
        <v>185</v>
      </c>
      <c r="AY241" s="97">
        <f t="shared" si="37"/>
        <v>2273.6499999999996</v>
      </c>
    </row>
    <row r="242" spans="1:51">
      <c r="A242" s="30" t="s">
        <v>176</v>
      </c>
      <c r="B242" s="221" t="s">
        <v>1116</v>
      </c>
      <c r="C242" s="221"/>
      <c r="D242" s="221"/>
      <c r="E242" s="221"/>
      <c r="F242" s="221"/>
      <c r="G242" s="221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30" t="s">
        <v>1061</v>
      </c>
      <c r="U242" s="31">
        <v>4</v>
      </c>
      <c r="V242" s="32">
        <v>208.4</v>
      </c>
      <c r="W242" s="231">
        <f t="shared" si="38"/>
        <v>833.6</v>
      </c>
      <c r="X242" s="231"/>
      <c r="Y242" s="231"/>
      <c r="Z242" s="231"/>
      <c r="AA242" s="233">
        <v>0</v>
      </c>
      <c r="AB242" s="234"/>
      <c r="AC242" s="234"/>
      <c r="AD242" s="235"/>
      <c r="AE242" s="242"/>
      <c r="AF242" s="243"/>
      <c r="AG242" s="243"/>
      <c r="AH242" s="244"/>
      <c r="AI242" s="233">
        <f t="shared" si="39"/>
        <v>0</v>
      </c>
      <c r="AJ242" s="234"/>
      <c r="AK242" s="234"/>
      <c r="AL242" s="235"/>
      <c r="AM242" s="223">
        <f t="shared" si="40"/>
        <v>0</v>
      </c>
      <c r="AN242" s="224"/>
      <c r="AO242" s="225"/>
      <c r="AP242" s="223">
        <f t="shared" si="41"/>
        <v>0</v>
      </c>
      <c r="AQ242" s="224"/>
      <c r="AR242" s="224"/>
      <c r="AS242" s="225"/>
      <c r="AT242" s="223">
        <f t="shared" si="42"/>
        <v>0</v>
      </c>
      <c r="AU242" s="224"/>
      <c r="AV242" s="224"/>
      <c r="AW242" s="225"/>
      <c r="AX242" s="32">
        <f t="shared" si="43"/>
        <v>4</v>
      </c>
      <c r="AY242" s="97">
        <f t="shared" si="37"/>
        <v>833.6</v>
      </c>
    </row>
    <row r="243" spans="1:51">
      <c r="A243" s="30" t="s">
        <v>177</v>
      </c>
      <c r="B243" s="221" t="s">
        <v>1115</v>
      </c>
      <c r="C243" s="221"/>
      <c r="D243" s="221"/>
      <c r="E243" s="221"/>
      <c r="F243" s="221"/>
      <c r="G243" s="221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30" t="s">
        <v>1061</v>
      </c>
      <c r="U243" s="31">
        <v>2</v>
      </c>
      <c r="V243" s="32">
        <v>159.72</v>
      </c>
      <c r="W243" s="231">
        <f t="shared" si="38"/>
        <v>319.44</v>
      </c>
      <c r="X243" s="231"/>
      <c r="Y243" s="231"/>
      <c r="Z243" s="231"/>
      <c r="AA243" s="233">
        <v>0</v>
      </c>
      <c r="AB243" s="234"/>
      <c r="AC243" s="234"/>
      <c r="AD243" s="235"/>
      <c r="AE243" s="242"/>
      <c r="AF243" s="243"/>
      <c r="AG243" s="243"/>
      <c r="AH243" s="244"/>
      <c r="AI243" s="233">
        <f t="shared" si="39"/>
        <v>0</v>
      </c>
      <c r="AJ243" s="234"/>
      <c r="AK243" s="234"/>
      <c r="AL243" s="235"/>
      <c r="AM243" s="223">
        <f t="shared" si="40"/>
        <v>0</v>
      </c>
      <c r="AN243" s="224"/>
      <c r="AO243" s="225"/>
      <c r="AP243" s="223">
        <f t="shared" si="41"/>
        <v>0</v>
      </c>
      <c r="AQ243" s="224"/>
      <c r="AR243" s="224"/>
      <c r="AS243" s="225"/>
      <c r="AT243" s="223">
        <f t="shared" si="42"/>
        <v>0</v>
      </c>
      <c r="AU243" s="224"/>
      <c r="AV243" s="224"/>
      <c r="AW243" s="225"/>
      <c r="AX243" s="32">
        <f t="shared" si="43"/>
        <v>2</v>
      </c>
      <c r="AY243" s="97">
        <f t="shared" si="37"/>
        <v>319.44</v>
      </c>
    </row>
    <row r="244" spans="1:51">
      <c r="A244" s="30" t="s">
        <v>178</v>
      </c>
      <c r="B244" s="221" t="s">
        <v>308</v>
      </c>
      <c r="C244" s="221"/>
      <c r="D244" s="221"/>
      <c r="E244" s="221"/>
      <c r="F244" s="221"/>
      <c r="G244" s="221"/>
      <c r="H244" s="221"/>
      <c r="I244" s="221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  <c r="T244" s="30" t="s">
        <v>1060</v>
      </c>
      <c r="U244" s="31">
        <v>35</v>
      </c>
      <c r="V244" s="32">
        <v>25.9</v>
      </c>
      <c r="W244" s="231">
        <f t="shared" si="38"/>
        <v>906.5</v>
      </c>
      <c r="X244" s="231"/>
      <c r="Y244" s="231"/>
      <c r="Z244" s="231"/>
      <c r="AA244" s="233">
        <v>0</v>
      </c>
      <c r="AB244" s="234"/>
      <c r="AC244" s="234"/>
      <c r="AD244" s="235"/>
      <c r="AE244" s="242"/>
      <c r="AF244" s="243"/>
      <c r="AG244" s="243"/>
      <c r="AH244" s="244"/>
      <c r="AI244" s="233">
        <f t="shared" si="39"/>
        <v>0</v>
      </c>
      <c r="AJ244" s="234"/>
      <c r="AK244" s="234"/>
      <c r="AL244" s="235"/>
      <c r="AM244" s="223">
        <f t="shared" si="40"/>
        <v>0</v>
      </c>
      <c r="AN244" s="224"/>
      <c r="AO244" s="225"/>
      <c r="AP244" s="223">
        <f t="shared" si="41"/>
        <v>0</v>
      </c>
      <c r="AQ244" s="224"/>
      <c r="AR244" s="224"/>
      <c r="AS244" s="225"/>
      <c r="AT244" s="223">
        <f t="shared" si="42"/>
        <v>0</v>
      </c>
      <c r="AU244" s="224"/>
      <c r="AV244" s="224"/>
      <c r="AW244" s="225"/>
      <c r="AX244" s="32">
        <f t="shared" si="43"/>
        <v>35</v>
      </c>
      <c r="AY244" s="97">
        <f t="shared" si="37"/>
        <v>906.5</v>
      </c>
    </row>
    <row r="245" spans="1:51">
      <c r="A245" s="30" t="s">
        <v>179</v>
      </c>
      <c r="B245" s="221" t="s">
        <v>309</v>
      </c>
      <c r="C245" s="221"/>
      <c r="D245" s="221"/>
      <c r="E245" s="221"/>
      <c r="F245" s="221"/>
      <c r="G245" s="221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30" t="s">
        <v>1060</v>
      </c>
      <c r="U245" s="31">
        <v>13.5</v>
      </c>
      <c r="V245" s="32">
        <v>46.32</v>
      </c>
      <c r="W245" s="231">
        <f t="shared" si="38"/>
        <v>625.32000000000005</v>
      </c>
      <c r="X245" s="231"/>
      <c r="Y245" s="231"/>
      <c r="Z245" s="231"/>
      <c r="AA245" s="233">
        <v>0</v>
      </c>
      <c r="AB245" s="234"/>
      <c r="AC245" s="234"/>
      <c r="AD245" s="235"/>
      <c r="AE245" s="242"/>
      <c r="AF245" s="243"/>
      <c r="AG245" s="243"/>
      <c r="AH245" s="244"/>
      <c r="AI245" s="233">
        <f t="shared" si="39"/>
        <v>0</v>
      </c>
      <c r="AJ245" s="234"/>
      <c r="AK245" s="234"/>
      <c r="AL245" s="235"/>
      <c r="AM245" s="223">
        <f t="shared" si="40"/>
        <v>0</v>
      </c>
      <c r="AN245" s="224"/>
      <c r="AO245" s="225"/>
      <c r="AP245" s="223">
        <f t="shared" si="41"/>
        <v>0</v>
      </c>
      <c r="AQ245" s="224"/>
      <c r="AR245" s="224"/>
      <c r="AS245" s="225"/>
      <c r="AT245" s="223">
        <f t="shared" si="42"/>
        <v>0</v>
      </c>
      <c r="AU245" s="224"/>
      <c r="AV245" s="224"/>
      <c r="AW245" s="225"/>
      <c r="AX245" s="32">
        <f t="shared" si="43"/>
        <v>13.5</v>
      </c>
      <c r="AY245" s="97">
        <f t="shared" si="37"/>
        <v>625.32000000000005</v>
      </c>
    </row>
    <row r="246" spans="1:51">
      <c r="A246" s="30" t="s">
        <v>180</v>
      </c>
      <c r="B246" s="221" t="s">
        <v>310</v>
      </c>
      <c r="C246" s="221"/>
      <c r="D246" s="221"/>
      <c r="E246" s="221"/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30" t="s">
        <v>1059</v>
      </c>
      <c r="U246" s="31">
        <v>4</v>
      </c>
      <c r="V246" s="32">
        <v>25.95</v>
      </c>
      <c r="W246" s="231">
        <f t="shared" si="38"/>
        <v>103.8</v>
      </c>
      <c r="X246" s="231"/>
      <c r="Y246" s="231"/>
      <c r="Z246" s="231"/>
      <c r="AA246" s="233">
        <v>0</v>
      </c>
      <c r="AB246" s="234"/>
      <c r="AC246" s="234"/>
      <c r="AD246" s="235"/>
      <c r="AE246" s="242"/>
      <c r="AF246" s="243"/>
      <c r="AG246" s="243"/>
      <c r="AH246" s="244"/>
      <c r="AI246" s="233">
        <f t="shared" si="39"/>
        <v>0</v>
      </c>
      <c r="AJ246" s="234"/>
      <c r="AK246" s="234"/>
      <c r="AL246" s="235"/>
      <c r="AM246" s="223">
        <f t="shared" si="40"/>
        <v>0</v>
      </c>
      <c r="AN246" s="224"/>
      <c r="AO246" s="225"/>
      <c r="AP246" s="223">
        <f t="shared" si="41"/>
        <v>0</v>
      </c>
      <c r="AQ246" s="224"/>
      <c r="AR246" s="224"/>
      <c r="AS246" s="225"/>
      <c r="AT246" s="223">
        <f t="shared" si="42"/>
        <v>0</v>
      </c>
      <c r="AU246" s="224"/>
      <c r="AV246" s="224"/>
      <c r="AW246" s="225"/>
      <c r="AX246" s="32">
        <f t="shared" si="43"/>
        <v>4</v>
      </c>
      <c r="AY246" s="97">
        <f t="shared" si="37"/>
        <v>103.8</v>
      </c>
    </row>
    <row r="247" spans="1:51">
      <c r="A247" s="30" t="s">
        <v>181</v>
      </c>
      <c r="B247" s="221" t="s">
        <v>311</v>
      </c>
      <c r="C247" s="221"/>
      <c r="D247" s="221"/>
      <c r="E247" s="221"/>
      <c r="F247" s="221"/>
      <c r="G247" s="221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30" t="s">
        <v>1059</v>
      </c>
      <c r="U247" s="31">
        <v>4</v>
      </c>
      <c r="V247" s="32">
        <v>16.600000000000001</v>
      </c>
      <c r="W247" s="231">
        <f t="shared" si="38"/>
        <v>66.400000000000006</v>
      </c>
      <c r="X247" s="231"/>
      <c r="Y247" s="231"/>
      <c r="Z247" s="231"/>
      <c r="AA247" s="233">
        <v>0</v>
      </c>
      <c r="AB247" s="234"/>
      <c r="AC247" s="234"/>
      <c r="AD247" s="235"/>
      <c r="AE247" s="242"/>
      <c r="AF247" s="243"/>
      <c r="AG247" s="243"/>
      <c r="AH247" s="244"/>
      <c r="AI247" s="233">
        <f t="shared" si="39"/>
        <v>0</v>
      </c>
      <c r="AJ247" s="234"/>
      <c r="AK247" s="234"/>
      <c r="AL247" s="235"/>
      <c r="AM247" s="223">
        <f t="shared" si="40"/>
        <v>0</v>
      </c>
      <c r="AN247" s="224"/>
      <c r="AO247" s="225"/>
      <c r="AP247" s="223">
        <f t="shared" si="41"/>
        <v>0</v>
      </c>
      <c r="AQ247" s="224"/>
      <c r="AR247" s="224"/>
      <c r="AS247" s="225"/>
      <c r="AT247" s="223">
        <f t="shared" si="42"/>
        <v>0</v>
      </c>
      <c r="AU247" s="224"/>
      <c r="AV247" s="224"/>
      <c r="AW247" s="225"/>
      <c r="AX247" s="32">
        <f t="shared" si="43"/>
        <v>4</v>
      </c>
      <c r="AY247" s="97">
        <f t="shared" si="37"/>
        <v>66.400000000000006</v>
      </c>
    </row>
    <row r="248" spans="1:51">
      <c r="A248" s="30" t="s">
        <v>182</v>
      </c>
      <c r="B248" s="221" t="s">
        <v>312</v>
      </c>
      <c r="C248" s="221"/>
      <c r="D248" s="221"/>
      <c r="E248" s="221"/>
      <c r="F248" s="221"/>
      <c r="G248" s="221"/>
      <c r="H248" s="221"/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30" t="s">
        <v>1059</v>
      </c>
      <c r="U248" s="31">
        <v>18</v>
      </c>
      <c r="V248" s="32">
        <v>120.63</v>
      </c>
      <c r="W248" s="231">
        <f t="shared" si="38"/>
        <v>2171.34</v>
      </c>
      <c r="X248" s="231"/>
      <c r="Y248" s="231"/>
      <c r="Z248" s="231"/>
      <c r="AA248" s="233">
        <v>0</v>
      </c>
      <c r="AB248" s="234"/>
      <c r="AC248" s="234"/>
      <c r="AD248" s="235"/>
      <c r="AE248" s="242"/>
      <c r="AF248" s="243"/>
      <c r="AG248" s="243"/>
      <c r="AH248" s="244"/>
      <c r="AI248" s="233">
        <f t="shared" si="39"/>
        <v>0</v>
      </c>
      <c r="AJ248" s="234"/>
      <c r="AK248" s="234"/>
      <c r="AL248" s="235"/>
      <c r="AM248" s="223">
        <f t="shared" si="40"/>
        <v>0</v>
      </c>
      <c r="AN248" s="224"/>
      <c r="AO248" s="225"/>
      <c r="AP248" s="223">
        <f t="shared" si="41"/>
        <v>0</v>
      </c>
      <c r="AQ248" s="224"/>
      <c r="AR248" s="224"/>
      <c r="AS248" s="225"/>
      <c r="AT248" s="223">
        <f t="shared" si="42"/>
        <v>0</v>
      </c>
      <c r="AU248" s="224"/>
      <c r="AV248" s="224"/>
      <c r="AW248" s="225"/>
      <c r="AX248" s="32">
        <f t="shared" si="43"/>
        <v>18</v>
      </c>
      <c r="AY248" s="97">
        <f t="shared" si="37"/>
        <v>2171.34</v>
      </c>
    </row>
    <row r="249" spans="1:51">
      <c r="A249" s="30" t="s">
        <v>183</v>
      </c>
      <c r="B249" s="221" t="s">
        <v>313</v>
      </c>
      <c r="C249" s="221"/>
      <c r="D249" s="221"/>
      <c r="E249" s="221"/>
      <c r="F249" s="221"/>
      <c r="G249" s="221"/>
      <c r="H249" s="221"/>
      <c r="I249" s="221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30" t="s">
        <v>1140</v>
      </c>
      <c r="U249" s="31">
        <v>1</v>
      </c>
      <c r="V249" s="32">
        <v>402.32</v>
      </c>
      <c r="W249" s="231">
        <f t="shared" si="38"/>
        <v>402.32</v>
      </c>
      <c r="X249" s="231"/>
      <c r="Y249" s="231"/>
      <c r="Z249" s="231"/>
      <c r="AA249" s="233">
        <v>0</v>
      </c>
      <c r="AB249" s="234"/>
      <c r="AC249" s="234"/>
      <c r="AD249" s="235"/>
      <c r="AE249" s="242"/>
      <c r="AF249" s="243"/>
      <c r="AG249" s="243"/>
      <c r="AH249" s="244"/>
      <c r="AI249" s="233">
        <f t="shared" si="39"/>
        <v>0</v>
      </c>
      <c r="AJ249" s="234"/>
      <c r="AK249" s="234"/>
      <c r="AL249" s="235"/>
      <c r="AM249" s="223">
        <f t="shared" si="40"/>
        <v>0</v>
      </c>
      <c r="AN249" s="224"/>
      <c r="AO249" s="225"/>
      <c r="AP249" s="223">
        <f t="shared" si="41"/>
        <v>0</v>
      </c>
      <c r="AQ249" s="224"/>
      <c r="AR249" s="224"/>
      <c r="AS249" s="225"/>
      <c r="AT249" s="223">
        <f t="shared" si="42"/>
        <v>0</v>
      </c>
      <c r="AU249" s="224"/>
      <c r="AV249" s="224"/>
      <c r="AW249" s="225"/>
      <c r="AX249" s="32">
        <f t="shared" si="43"/>
        <v>1</v>
      </c>
      <c r="AY249" s="97">
        <f t="shared" si="37"/>
        <v>402.32</v>
      </c>
    </row>
    <row r="250" spans="1:51">
      <c r="A250" s="30" t="s">
        <v>184</v>
      </c>
      <c r="B250" s="221" t="s">
        <v>314</v>
      </c>
      <c r="C250" s="221"/>
      <c r="D250" s="221"/>
      <c r="E250" s="221"/>
      <c r="F250" s="221"/>
      <c r="G250" s="221"/>
      <c r="H250" s="221"/>
      <c r="I250" s="221"/>
      <c r="J250" s="221"/>
      <c r="K250" s="221"/>
      <c r="L250" s="221"/>
      <c r="M250" s="221"/>
      <c r="N250" s="221"/>
      <c r="O250" s="221"/>
      <c r="P250" s="221"/>
      <c r="Q250" s="221"/>
      <c r="R250" s="221"/>
      <c r="S250" s="221"/>
      <c r="T250" s="30" t="s">
        <v>1140</v>
      </c>
      <c r="U250" s="31">
        <v>1</v>
      </c>
      <c r="V250" s="32">
        <v>291.33</v>
      </c>
      <c r="W250" s="231">
        <f t="shared" si="38"/>
        <v>291.33</v>
      </c>
      <c r="X250" s="231"/>
      <c r="Y250" s="231"/>
      <c r="Z250" s="231"/>
      <c r="AA250" s="233">
        <v>0</v>
      </c>
      <c r="AB250" s="234"/>
      <c r="AC250" s="234"/>
      <c r="AD250" s="235"/>
      <c r="AE250" s="242"/>
      <c r="AF250" s="243"/>
      <c r="AG250" s="243"/>
      <c r="AH250" s="244"/>
      <c r="AI250" s="233">
        <f t="shared" si="39"/>
        <v>0</v>
      </c>
      <c r="AJ250" s="234"/>
      <c r="AK250" s="234"/>
      <c r="AL250" s="235"/>
      <c r="AM250" s="223">
        <f t="shared" si="40"/>
        <v>0</v>
      </c>
      <c r="AN250" s="224"/>
      <c r="AO250" s="225"/>
      <c r="AP250" s="223">
        <f t="shared" si="41"/>
        <v>0</v>
      </c>
      <c r="AQ250" s="224"/>
      <c r="AR250" s="224"/>
      <c r="AS250" s="225"/>
      <c r="AT250" s="223">
        <f t="shared" si="42"/>
        <v>0</v>
      </c>
      <c r="AU250" s="224"/>
      <c r="AV250" s="224"/>
      <c r="AW250" s="225"/>
      <c r="AX250" s="32">
        <f t="shared" si="43"/>
        <v>1</v>
      </c>
      <c r="AY250" s="97">
        <f t="shared" si="37"/>
        <v>291.33</v>
      </c>
    </row>
    <row r="251" spans="1:51">
      <c r="A251" s="30" t="s">
        <v>185</v>
      </c>
      <c r="B251" s="221" t="s">
        <v>315</v>
      </c>
      <c r="C251" s="221"/>
      <c r="D251" s="221"/>
      <c r="E251" s="221"/>
      <c r="F251" s="221"/>
      <c r="G251" s="221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30" t="s">
        <v>1140</v>
      </c>
      <c r="U251" s="31">
        <v>1</v>
      </c>
      <c r="V251" s="32">
        <v>2050.79</v>
      </c>
      <c r="W251" s="231">
        <f t="shared" si="38"/>
        <v>2050.79</v>
      </c>
      <c r="X251" s="231"/>
      <c r="Y251" s="231"/>
      <c r="Z251" s="231"/>
      <c r="AA251" s="233">
        <v>0</v>
      </c>
      <c r="AB251" s="234"/>
      <c r="AC251" s="234"/>
      <c r="AD251" s="235"/>
      <c r="AE251" s="242"/>
      <c r="AF251" s="243"/>
      <c r="AG251" s="243"/>
      <c r="AH251" s="244"/>
      <c r="AI251" s="233">
        <f t="shared" si="39"/>
        <v>0</v>
      </c>
      <c r="AJ251" s="234"/>
      <c r="AK251" s="234"/>
      <c r="AL251" s="235"/>
      <c r="AM251" s="223">
        <f t="shared" si="40"/>
        <v>0</v>
      </c>
      <c r="AN251" s="224"/>
      <c r="AO251" s="225"/>
      <c r="AP251" s="223">
        <f t="shared" si="41"/>
        <v>0</v>
      </c>
      <c r="AQ251" s="224"/>
      <c r="AR251" s="224"/>
      <c r="AS251" s="225"/>
      <c r="AT251" s="223">
        <f t="shared" si="42"/>
        <v>0</v>
      </c>
      <c r="AU251" s="224"/>
      <c r="AV251" s="224"/>
      <c r="AW251" s="225"/>
      <c r="AX251" s="32">
        <f t="shared" si="43"/>
        <v>1</v>
      </c>
      <c r="AY251" s="97">
        <f t="shared" si="37"/>
        <v>2050.79</v>
      </c>
    </row>
    <row r="252" spans="1:51">
      <c r="A252" s="30" t="s">
        <v>186</v>
      </c>
      <c r="B252" s="221" t="s">
        <v>316</v>
      </c>
      <c r="C252" s="221"/>
      <c r="D252" s="221"/>
      <c r="E252" s="221"/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30" t="s">
        <v>1060</v>
      </c>
      <c r="U252" s="31">
        <v>96</v>
      </c>
      <c r="V252" s="32">
        <v>9.4600000000000009</v>
      </c>
      <c r="W252" s="231">
        <f t="shared" si="38"/>
        <v>908.16000000000008</v>
      </c>
      <c r="X252" s="231"/>
      <c r="Y252" s="231"/>
      <c r="Z252" s="231"/>
      <c r="AA252" s="233">
        <v>0</v>
      </c>
      <c r="AB252" s="234"/>
      <c r="AC252" s="234"/>
      <c r="AD252" s="235"/>
      <c r="AE252" s="242"/>
      <c r="AF252" s="243"/>
      <c r="AG252" s="243"/>
      <c r="AH252" s="244"/>
      <c r="AI252" s="233">
        <f t="shared" si="39"/>
        <v>0</v>
      </c>
      <c r="AJ252" s="234"/>
      <c r="AK252" s="234"/>
      <c r="AL252" s="235"/>
      <c r="AM252" s="223">
        <f t="shared" si="40"/>
        <v>0</v>
      </c>
      <c r="AN252" s="224"/>
      <c r="AO252" s="225"/>
      <c r="AP252" s="223">
        <f t="shared" si="41"/>
        <v>0</v>
      </c>
      <c r="AQ252" s="224"/>
      <c r="AR252" s="224"/>
      <c r="AS252" s="225"/>
      <c r="AT252" s="223">
        <f t="shared" si="42"/>
        <v>0</v>
      </c>
      <c r="AU252" s="224"/>
      <c r="AV252" s="224"/>
      <c r="AW252" s="225"/>
      <c r="AX252" s="32">
        <f t="shared" si="43"/>
        <v>96</v>
      </c>
      <c r="AY252" s="97">
        <f t="shared" si="37"/>
        <v>908.16000000000008</v>
      </c>
    </row>
    <row r="253" spans="1:51">
      <c r="A253" s="30" t="s">
        <v>187</v>
      </c>
      <c r="B253" s="221" t="s">
        <v>1114</v>
      </c>
      <c r="C253" s="221"/>
      <c r="D253" s="221"/>
      <c r="E253" s="221"/>
      <c r="F253" s="221"/>
      <c r="G253" s="221"/>
      <c r="H253" s="221"/>
      <c r="I253" s="221"/>
      <c r="J253" s="221"/>
      <c r="K253" s="221"/>
      <c r="L253" s="221"/>
      <c r="M253" s="221"/>
      <c r="N253" s="221"/>
      <c r="O253" s="221"/>
      <c r="P253" s="221"/>
      <c r="Q253" s="221"/>
      <c r="R253" s="221"/>
      <c r="S253" s="221"/>
      <c r="T253" s="30" t="s">
        <v>1060</v>
      </c>
      <c r="U253" s="31">
        <v>132</v>
      </c>
      <c r="V253" s="32">
        <v>121.75</v>
      </c>
      <c r="W253" s="231">
        <f t="shared" si="38"/>
        <v>16071</v>
      </c>
      <c r="X253" s="231"/>
      <c r="Y253" s="231"/>
      <c r="Z253" s="231"/>
      <c r="AA253" s="233">
        <v>0</v>
      </c>
      <c r="AB253" s="234"/>
      <c r="AC253" s="234"/>
      <c r="AD253" s="235"/>
      <c r="AE253" s="242"/>
      <c r="AF253" s="243"/>
      <c r="AG253" s="243"/>
      <c r="AH253" s="244"/>
      <c r="AI253" s="233">
        <f t="shared" si="39"/>
        <v>0</v>
      </c>
      <c r="AJ253" s="234"/>
      <c r="AK253" s="234"/>
      <c r="AL253" s="235"/>
      <c r="AM253" s="223">
        <f t="shared" si="40"/>
        <v>0</v>
      </c>
      <c r="AN253" s="224"/>
      <c r="AO253" s="225"/>
      <c r="AP253" s="223">
        <f t="shared" si="41"/>
        <v>0</v>
      </c>
      <c r="AQ253" s="224"/>
      <c r="AR253" s="224"/>
      <c r="AS253" s="225"/>
      <c r="AT253" s="223">
        <f t="shared" si="42"/>
        <v>0</v>
      </c>
      <c r="AU253" s="224"/>
      <c r="AV253" s="224"/>
      <c r="AW253" s="225"/>
      <c r="AX253" s="32">
        <f t="shared" si="43"/>
        <v>132</v>
      </c>
      <c r="AY253" s="97">
        <f t="shared" si="37"/>
        <v>16071</v>
      </c>
    </row>
    <row r="254" spans="1:51">
      <c r="A254" s="30" t="s">
        <v>188</v>
      </c>
      <c r="B254" s="221" t="s">
        <v>317</v>
      </c>
      <c r="C254" s="221"/>
      <c r="D254" s="221"/>
      <c r="E254" s="221"/>
      <c r="F254" s="221"/>
      <c r="G254" s="221"/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30" t="s">
        <v>1060</v>
      </c>
      <c r="U254" s="31">
        <v>132</v>
      </c>
      <c r="V254" s="32">
        <v>2.42</v>
      </c>
      <c r="W254" s="231">
        <f t="shared" si="38"/>
        <v>319.44</v>
      </c>
      <c r="X254" s="231"/>
      <c r="Y254" s="231"/>
      <c r="Z254" s="231"/>
      <c r="AA254" s="233">
        <v>0</v>
      </c>
      <c r="AB254" s="234"/>
      <c r="AC254" s="234"/>
      <c r="AD254" s="235"/>
      <c r="AE254" s="242"/>
      <c r="AF254" s="243"/>
      <c r="AG254" s="243"/>
      <c r="AH254" s="244"/>
      <c r="AI254" s="233">
        <f t="shared" si="39"/>
        <v>0</v>
      </c>
      <c r="AJ254" s="234"/>
      <c r="AK254" s="234"/>
      <c r="AL254" s="235"/>
      <c r="AM254" s="223">
        <f t="shared" si="40"/>
        <v>0</v>
      </c>
      <c r="AN254" s="224"/>
      <c r="AO254" s="225"/>
      <c r="AP254" s="223">
        <f t="shared" si="41"/>
        <v>0</v>
      </c>
      <c r="AQ254" s="224"/>
      <c r="AR254" s="224"/>
      <c r="AS254" s="225"/>
      <c r="AT254" s="223">
        <f t="shared" si="42"/>
        <v>0</v>
      </c>
      <c r="AU254" s="224"/>
      <c r="AV254" s="224"/>
      <c r="AW254" s="225"/>
      <c r="AX254" s="32">
        <f t="shared" si="43"/>
        <v>132</v>
      </c>
      <c r="AY254" s="97">
        <f t="shared" si="37"/>
        <v>319.44</v>
      </c>
    </row>
    <row r="255" spans="1:51">
      <c r="A255" s="30" t="s">
        <v>189</v>
      </c>
      <c r="B255" s="221" t="s">
        <v>318</v>
      </c>
      <c r="C255" s="221"/>
      <c r="D255" s="221"/>
      <c r="E255" s="221"/>
      <c r="F255" s="221"/>
      <c r="G255" s="221"/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30" t="s">
        <v>1060</v>
      </c>
      <c r="U255" s="31">
        <v>154</v>
      </c>
      <c r="V255" s="32">
        <v>13.21</v>
      </c>
      <c r="W255" s="231">
        <f t="shared" si="38"/>
        <v>2034.3400000000001</v>
      </c>
      <c r="X255" s="231"/>
      <c r="Y255" s="231"/>
      <c r="Z255" s="231"/>
      <c r="AA255" s="233">
        <v>0</v>
      </c>
      <c r="AB255" s="234"/>
      <c r="AC255" s="234"/>
      <c r="AD255" s="235"/>
      <c r="AE255" s="242"/>
      <c r="AF255" s="243"/>
      <c r="AG255" s="243"/>
      <c r="AH255" s="244"/>
      <c r="AI255" s="233">
        <f t="shared" si="39"/>
        <v>0</v>
      </c>
      <c r="AJ255" s="234"/>
      <c r="AK255" s="234"/>
      <c r="AL255" s="235"/>
      <c r="AM255" s="223">
        <f t="shared" si="40"/>
        <v>0</v>
      </c>
      <c r="AN255" s="224"/>
      <c r="AO255" s="225"/>
      <c r="AP255" s="223">
        <f t="shared" si="41"/>
        <v>0</v>
      </c>
      <c r="AQ255" s="224"/>
      <c r="AR255" s="224"/>
      <c r="AS255" s="225"/>
      <c r="AT255" s="223">
        <f t="shared" si="42"/>
        <v>0</v>
      </c>
      <c r="AU255" s="224"/>
      <c r="AV255" s="224"/>
      <c r="AW255" s="225"/>
      <c r="AX255" s="32">
        <f t="shared" si="43"/>
        <v>154</v>
      </c>
      <c r="AY255" s="97">
        <f t="shared" si="37"/>
        <v>2034.3400000000001</v>
      </c>
    </row>
    <row r="256" spans="1:51">
      <c r="A256" s="30" t="s">
        <v>190</v>
      </c>
      <c r="B256" s="221" t="s">
        <v>319</v>
      </c>
      <c r="C256" s="221"/>
      <c r="D256" s="221"/>
      <c r="E256" s="221"/>
      <c r="F256" s="221"/>
      <c r="G256" s="221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30" t="s">
        <v>1060</v>
      </c>
      <c r="U256" s="31">
        <v>9.9</v>
      </c>
      <c r="V256" s="32">
        <v>5.23</v>
      </c>
      <c r="W256" s="231">
        <f t="shared" si="38"/>
        <v>51.777000000000008</v>
      </c>
      <c r="X256" s="231"/>
      <c r="Y256" s="231"/>
      <c r="Z256" s="231"/>
      <c r="AA256" s="233">
        <v>0</v>
      </c>
      <c r="AB256" s="234"/>
      <c r="AC256" s="234"/>
      <c r="AD256" s="235"/>
      <c r="AE256" s="242"/>
      <c r="AF256" s="243"/>
      <c r="AG256" s="243"/>
      <c r="AH256" s="244"/>
      <c r="AI256" s="233">
        <f t="shared" si="39"/>
        <v>0</v>
      </c>
      <c r="AJ256" s="234"/>
      <c r="AK256" s="234"/>
      <c r="AL256" s="235"/>
      <c r="AM256" s="223">
        <f t="shared" si="40"/>
        <v>0</v>
      </c>
      <c r="AN256" s="224"/>
      <c r="AO256" s="225"/>
      <c r="AP256" s="223">
        <f t="shared" si="41"/>
        <v>0</v>
      </c>
      <c r="AQ256" s="224"/>
      <c r="AR256" s="224"/>
      <c r="AS256" s="225"/>
      <c r="AT256" s="223">
        <f t="shared" si="42"/>
        <v>0</v>
      </c>
      <c r="AU256" s="224"/>
      <c r="AV256" s="224"/>
      <c r="AW256" s="225"/>
      <c r="AX256" s="32">
        <f t="shared" si="43"/>
        <v>9.9</v>
      </c>
      <c r="AY256" s="97">
        <f t="shared" si="37"/>
        <v>51.777000000000008</v>
      </c>
    </row>
    <row r="257" spans="1:51">
      <c r="A257" s="30" t="s">
        <v>191</v>
      </c>
      <c r="B257" s="221" t="s">
        <v>320</v>
      </c>
      <c r="C257" s="221"/>
      <c r="D257" s="221"/>
      <c r="E257" s="221"/>
      <c r="F257" s="221"/>
      <c r="G257" s="221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30" t="s">
        <v>1060</v>
      </c>
      <c r="U257" s="31">
        <v>180</v>
      </c>
      <c r="V257" s="32">
        <v>24.04</v>
      </c>
      <c r="W257" s="231">
        <f t="shared" si="38"/>
        <v>4327.2</v>
      </c>
      <c r="X257" s="231"/>
      <c r="Y257" s="231"/>
      <c r="Z257" s="231"/>
      <c r="AA257" s="233">
        <v>0</v>
      </c>
      <c r="AB257" s="234"/>
      <c r="AC257" s="234"/>
      <c r="AD257" s="235"/>
      <c r="AE257" s="242"/>
      <c r="AF257" s="243"/>
      <c r="AG257" s="243"/>
      <c r="AH257" s="244"/>
      <c r="AI257" s="233">
        <f t="shared" si="39"/>
        <v>0</v>
      </c>
      <c r="AJ257" s="234"/>
      <c r="AK257" s="234"/>
      <c r="AL257" s="235"/>
      <c r="AM257" s="223">
        <f t="shared" si="40"/>
        <v>0</v>
      </c>
      <c r="AN257" s="224"/>
      <c r="AO257" s="225"/>
      <c r="AP257" s="223">
        <f t="shared" si="41"/>
        <v>0</v>
      </c>
      <c r="AQ257" s="224"/>
      <c r="AR257" s="224"/>
      <c r="AS257" s="225"/>
      <c r="AT257" s="223">
        <f t="shared" si="42"/>
        <v>0</v>
      </c>
      <c r="AU257" s="224"/>
      <c r="AV257" s="224"/>
      <c r="AW257" s="225"/>
      <c r="AX257" s="32">
        <f t="shared" si="43"/>
        <v>180</v>
      </c>
      <c r="AY257" s="97">
        <f t="shared" si="37"/>
        <v>4327.2</v>
      </c>
    </row>
    <row r="258" spans="1:51">
      <c r="A258" s="30" t="s">
        <v>192</v>
      </c>
      <c r="B258" s="221" t="s">
        <v>321</v>
      </c>
      <c r="C258" s="221"/>
      <c r="D258" s="221"/>
      <c r="E258" s="221"/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30" t="s">
        <v>1060</v>
      </c>
      <c r="U258" s="31">
        <v>115</v>
      </c>
      <c r="V258" s="32">
        <v>48.02</v>
      </c>
      <c r="W258" s="231">
        <f t="shared" si="38"/>
        <v>5522.3</v>
      </c>
      <c r="X258" s="231"/>
      <c r="Y258" s="231"/>
      <c r="Z258" s="231"/>
      <c r="AA258" s="233">
        <v>0</v>
      </c>
      <c r="AB258" s="234"/>
      <c r="AC258" s="234"/>
      <c r="AD258" s="235"/>
      <c r="AE258" s="242"/>
      <c r="AF258" s="243"/>
      <c r="AG258" s="243"/>
      <c r="AH258" s="244"/>
      <c r="AI258" s="233">
        <f t="shared" si="39"/>
        <v>0</v>
      </c>
      <c r="AJ258" s="234"/>
      <c r="AK258" s="234"/>
      <c r="AL258" s="235"/>
      <c r="AM258" s="223">
        <f t="shared" si="40"/>
        <v>0</v>
      </c>
      <c r="AN258" s="224"/>
      <c r="AO258" s="225"/>
      <c r="AP258" s="223">
        <f t="shared" si="41"/>
        <v>0</v>
      </c>
      <c r="AQ258" s="224"/>
      <c r="AR258" s="224"/>
      <c r="AS258" s="225"/>
      <c r="AT258" s="223">
        <f t="shared" si="42"/>
        <v>0</v>
      </c>
      <c r="AU258" s="224"/>
      <c r="AV258" s="224"/>
      <c r="AW258" s="225"/>
      <c r="AX258" s="32">
        <f t="shared" si="43"/>
        <v>115</v>
      </c>
      <c r="AY258" s="97">
        <f t="shared" si="37"/>
        <v>5522.3</v>
      </c>
    </row>
    <row r="259" spans="1:51">
      <c r="A259" s="30" t="s">
        <v>193</v>
      </c>
      <c r="B259" s="221" t="s">
        <v>322</v>
      </c>
      <c r="C259" s="221"/>
      <c r="D259" s="221"/>
      <c r="E259" s="221"/>
      <c r="F259" s="221"/>
      <c r="G259" s="221"/>
      <c r="H259" s="221"/>
      <c r="I259" s="221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30" t="s">
        <v>1059</v>
      </c>
      <c r="U259" s="31">
        <v>115</v>
      </c>
      <c r="V259" s="32">
        <v>14.85</v>
      </c>
      <c r="W259" s="231">
        <f t="shared" si="38"/>
        <v>1707.75</v>
      </c>
      <c r="X259" s="231"/>
      <c r="Y259" s="231"/>
      <c r="Z259" s="231"/>
      <c r="AA259" s="233">
        <v>0</v>
      </c>
      <c r="AB259" s="234"/>
      <c r="AC259" s="234"/>
      <c r="AD259" s="235"/>
      <c r="AE259" s="242"/>
      <c r="AF259" s="243"/>
      <c r="AG259" s="243"/>
      <c r="AH259" s="244"/>
      <c r="AI259" s="233">
        <f t="shared" si="39"/>
        <v>0</v>
      </c>
      <c r="AJ259" s="234"/>
      <c r="AK259" s="234"/>
      <c r="AL259" s="235"/>
      <c r="AM259" s="223">
        <f t="shared" si="40"/>
        <v>0</v>
      </c>
      <c r="AN259" s="224"/>
      <c r="AO259" s="225"/>
      <c r="AP259" s="223">
        <f t="shared" si="41"/>
        <v>0</v>
      </c>
      <c r="AQ259" s="224"/>
      <c r="AR259" s="224"/>
      <c r="AS259" s="225"/>
      <c r="AT259" s="223">
        <f t="shared" si="42"/>
        <v>0</v>
      </c>
      <c r="AU259" s="224"/>
      <c r="AV259" s="224"/>
      <c r="AW259" s="225"/>
      <c r="AX259" s="32">
        <f t="shared" si="43"/>
        <v>115</v>
      </c>
      <c r="AY259" s="97">
        <f t="shared" si="37"/>
        <v>1707.75</v>
      </c>
    </row>
    <row r="260" spans="1:51">
      <c r="A260" s="30" t="s">
        <v>194</v>
      </c>
      <c r="B260" s="221" t="s">
        <v>323</v>
      </c>
      <c r="C260" s="221"/>
      <c r="D260" s="221"/>
      <c r="E260" s="221"/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30" t="s">
        <v>1059</v>
      </c>
      <c r="U260" s="31">
        <v>115</v>
      </c>
      <c r="V260" s="32">
        <v>22.18</v>
      </c>
      <c r="W260" s="231">
        <f t="shared" si="38"/>
        <v>2550.6999999999998</v>
      </c>
      <c r="X260" s="231"/>
      <c r="Y260" s="231"/>
      <c r="Z260" s="231"/>
      <c r="AA260" s="233">
        <v>0</v>
      </c>
      <c r="AB260" s="234"/>
      <c r="AC260" s="234"/>
      <c r="AD260" s="235"/>
      <c r="AE260" s="242"/>
      <c r="AF260" s="243"/>
      <c r="AG260" s="243"/>
      <c r="AH260" s="244"/>
      <c r="AI260" s="233">
        <f t="shared" si="39"/>
        <v>0</v>
      </c>
      <c r="AJ260" s="234"/>
      <c r="AK260" s="234"/>
      <c r="AL260" s="235"/>
      <c r="AM260" s="223">
        <f t="shared" si="40"/>
        <v>0</v>
      </c>
      <c r="AN260" s="224"/>
      <c r="AO260" s="225"/>
      <c r="AP260" s="223">
        <f t="shared" si="41"/>
        <v>0</v>
      </c>
      <c r="AQ260" s="224"/>
      <c r="AR260" s="224"/>
      <c r="AS260" s="225"/>
      <c r="AT260" s="223">
        <f t="shared" si="42"/>
        <v>0</v>
      </c>
      <c r="AU260" s="224"/>
      <c r="AV260" s="224"/>
      <c r="AW260" s="225"/>
      <c r="AX260" s="32">
        <f t="shared" si="43"/>
        <v>115</v>
      </c>
      <c r="AY260" s="97">
        <f t="shared" si="37"/>
        <v>2550.6999999999998</v>
      </c>
    </row>
    <row r="261" spans="1:51">
      <c r="A261" s="30" t="s">
        <v>195</v>
      </c>
      <c r="B261" s="221" t="s">
        <v>1113</v>
      </c>
      <c r="C261" s="221"/>
      <c r="D261" s="221"/>
      <c r="E261" s="221"/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30" t="s">
        <v>1059</v>
      </c>
      <c r="U261" s="31">
        <v>86</v>
      </c>
      <c r="V261" s="32">
        <v>20.350000000000001</v>
      </c>
      <c r="W261" s="231">
        <f t="shared" si="38"/>
        <v>1750.1000000000001</v>
      </c>
      <c r="X261" s="231"/>
      <c r="Y261" s="231"/>
      <c r="Z261" s="231"/>
      <c r="AA261" s="233">
        <v>0</v>
      </c>
      <c r="AB261" s="234"/>
      <c r="AC261" s="234"/>
      <c r="AD261" s="235"/>
      <c r="AE261" s="242"/>
      <c r="AF261" s="243"/>
      <c r="AG261" s="243"/>
      <c r="AH261" s="244"/>
      <c r="AI261" s="233">
        <f t="shared" si="39"/>
        <v>0</v>
      </c>
      <c r="AJ261" s="234"/>
      <c r="AK261" s="234"/>
      <c r="AL261" s="235"/>
      <c r="AM261" s="223">
        <f t="shared" si="40"/>
        <v>0</v>
      </c>
      <c r="AN261" s="224"/>
      <c r="AO261" s="225"/>
      <c r="AP261" s="223">
        <f t="shared" si="41"/>
        <v>0</v>
      </c>
      <c r="AQ261" s="224"/>
      <c r="AR261" s="224"/>
      <c r="AS261" s="225"/>
      <c r="AT261" s="223">
        <f t="shared" si="42"/>
        <v>0</v>
      </c>
      <c r="AU261" s="224"/>
      <c r="AV261" s="224"/>
      <c r="AW261" s="225"/>
      <c r="AX261" s="32">
        <f t="shared" si="43"/>
        <v>86</v>
      </c>
      <c r="AY261" s="97">
        <f t="shared" si="37"/>
        <v>1750.1000000000001</v>
      </c>
    </row>
    <row r="262" spans="1:51">
      <c r="A262" s="30" t="s">
        <v>196</v>
      </c>
      <c r="B262" s="221" t="s">
        <v>324</v>
      </c>
      <c r="C262" s="221"/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30" t="s">
        <v>1060</v>
      </c>
      <c r="U262" s="31">
        <v>40</v>
      </c>
      <c r="V262" s="32">
        <v>6.59</v>
      </c>
      <c r="W262" s="231">
        <f t="shared" si="38"/>
        <v>263.60000000000002</v>
      </c>
      <c r="X262" s="231"/>
      <c r="Y262" s="231"/>
      <c r="Z262" s="231"/>
      <c r="AA262" s="233">
        <v>0</v>
      </c>
      <c r="AB262" s="234"/>
      <c r="AC262" s="234"/>
      <c r="AD262" s="235"/>
      <c r="AE262" s="242"/>
      <c r="AF262" s="243"/>
      <c r="AG262" s="243"/>
      <c r="AH262" s="244"/>
      <c r="AI262" s="233">
        <f t="shared" si="39"/>
        <v>0</v>
      </c>
      <c r="AJ262" s="234"/>
      <c r="AK262" s="234"/>
      <c r="AL262" s="235"/>
      <c r="AM262" s="223">
        <f t="shared" si="40"/>
        <v>0</v>
      </c>
      <c r="AN262" s="224"/>
      <c r="AO262" s="225"/>
      <c r="AP262" s="223">
        <f t="shared" si="41"/>
        <v>0</v>
      </c>
      <c r="AQ262" s="224"/>
      <c r="AR262" s="224"/>
      <c r="AS262" s="225"/>
      <c r="AT262" s="223">
        <f t="shared" si="42"/>
        <v>0</v>
      </c>
      <c r="AU262" s="224"/>
      <c r="AV262" s="224"/>
      <c r="AW262" s="225"/>
      <c r="AX262" s="32">
        <f t="shared" si="43"/>
        <v>40</v>
      </c>
      <c r="AY262" s="97">
        <f t="shared" si="37"/>
        <v>263.60000000000002</v>
      </c>
    </row>
    <row r="263" spans="1:51">
      <c r="A263" s="30" t="s">
        <v>197</v>
      </c>
      <c r="B263" s="221" t="s">
        <v>1112</v>
      </c>
      <c r="C263" s="221"/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30" t="s">
        <v>1063</v>
      </c>
      <c r="U263" s="31">
        <v>1</v>
      </c>
      <c r="V263" s="32">
        <v>948.93</v>
      </c>
      <c r="W263" s="231">
        <f t="shared" si="38"/>
        <v>948.93</v>
      </c>
      <c r="X263" s="231"/>
      <c r="Y263" s="231"/>
      <c r="Z263" s="231"/>
      <c r="AA263" s="233">
        <v>0</v>
      </c>
      <c r="AB263" s="234"/>
      <c r="AC263" s="234"/>
      <c r="AD263" s="235"/>
      <c r="AE263" s="242"/>
      <c r="AF263" s="243"/>
      <c r="AG263" s="243"/>
      <c r="AH263" s="244"/>
      <c r="AI263" s="233">
        <f t="shared" si="39"/>
        <v>0</v>
      </c>
      <c r="AJ263" s="234"/>
      <c r="AK263" s="234"/>
      <c r="AL263" s="235"/>
      <c r="AM263" s="223">
        <f t="shared" si="40"/>
        <v>0</v>
      </c>
      <c r="AN263" s="224"/>
      <c r="AO263" s="225"/>
      <c r="AP263" s="223">
        <f t="shared" si="41"/>
        <v>0</v>
      </c>
      <c r="AQ263" s="224"/>
      <c r="AR263" s="224"/>
      <c r="AS263" s="225"/>
      <c r="AT263" s="223">
        <f t="shared" si="42"/>
        <v>0</v>
      </c>
      <c r="AU263" s="224"/>
      <c r="AV263" s="224"/>
      <c r="AW263" s="225"/>
      <c r="AX263" s="32">
        <f t="shared" si="43"/>
        <v>1</v>
      </c>
      <c r="AY263" s="97">
        <f t="shared" si="37"/>
        <v>948.93</v>
      </c>
    </row>
    <row r="264" spans="1:51">
      <c r="A264" s="30" t="s">
        <v>198</v>
      </c>
      <c r="B264" s="221" t="s">
        <v>325</v>
      </c>
      <c r="C264" s="221"/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30" t="s">
        <v>1063</v>
      </c>
      <c r="U264" s="31">
        <v>1</v>
      </c>
      <c r="V264" s="32">
        <v>687.5</v>
      </c>
      <c r="W264" s="231">
        <f t="shared" si="38"/>
        <v>687.5</v>
      </c>
      <c r="X264" s="231"/>
      <c r="Y264" s="231"/>
      <c r="Z264" s="231"/>
      <c r="AA264" s="233">
        <v>0</v>
      </c>
      <c r="AB264" s="234"/>
      <c r="AC264" s="234"/>
      <c r="AD264" s="235"/>
      <c r="AE264" s="242"/>
      <c r="AF264" s="243"/>
      <c r="AG264" s="243"/>
      <c r="AH264" s="244"/>
      <c r="AI264" s="233">
        <f t="shared" si="39"/>
        <v>0</v>
      </c>
      <c r="AJ264" s="234"/>
      <c r="AK264" s="234"/>
      <c r="AL264" s="235"/>
      <c r="AM264" s="223">
        <f t="shared" si="40"/>
        <v>0</v>
      </c>
      <c r="AN264" s="224"/>
      <c r="AO264" s="225"/>
      <c r="AP264" s="223">
        <f t="shared" si="41"/>
        <v>0</v>
      </c>
      <c r="AQ264" s="224"/>
      <c r="AR264" s="224"/>
      <c r="AS264" s="225"/>
      <c r="AT264" s="223">
        <f t="shared" si="42"/>
        <v>0</v>
      </c>
      <c r="AU264" s="224"/>
      <c r="AV264" s="224"/>
      <c r="AW264" s="225"/>
      <c r="AX264" s="32">
        <f t="shared" si="43"/>
        <v>1</v>
      </c>
      <c r="AY264" s="97">
        <f t="shared" si="37"/>
        <v>687.5</v>
      </c>
    </row>
    <row r="265" spans="1:51">
      <c r="A265" s="30" t="s">
        <v>199</v>
      </c>
      <c r="B265" s="221" t="s">
        <v>326</v>
      </c>
      <c r="C265" s="221"/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30" t="s">
        <v>1140</v>
      </c>
      <c r="U265" s="31">
        <v>1</v>
      </c>
      <c r="V265" s="32">
        <v>24.04</v>
      </c>
      <c r="W265" s="231">
        <f t="shared" si="38"/>
        <v>24.04</v>
      </c>
      <c r="X265" s="231"/>
      <c r="Y265" s="231"/>
      <c r="Z265" s="231"/>
      <c r="AA265" s="233">
        <v>0</v>
      </c>
      <c r="AB265" s="234"/>
      <c r="AC265" s="234"/>
      <c r="AD265" s="235"/>
      <c r="AE265" s="242"/>
      <c r="AF265" s="243"/>
      <c r="AG265" s="243"/>
      <c r="AH265" s="244"/>
      <c r="AI265" s="233">
        <f t="shared" si="39"/>
        <v>0</v>
      </c>
      <c r="AJ265" s="234"/>
      <c r="AK265" s="234"/>
      <c r="AL265" s="235"/>
      <c r="AM265" s="223">
        <f t="shared" si="40"/>
        <v>0</v>
      </c>
      <c r="AN265" s="224"/>
      <c r="AO265" s="225"/>
      <c r="AP265" s="223">
        <f t="shared" si="41"/>
        <v>0</v>
      </c>
      <c r="AQ265" s="224"/>
      <c r="AR265" s="224"/>
      <c r="AS265" s="225"/>
      <c r="AT265" s="223">
        <f t="shared" si="42"/>
        <v>0</v>
      </c>
      <c r="AU265" s="224"/>
      <c r="AV265" s="224"/>
      <c r="AW265" s="225"/>
      <c r="AX265" s="32">
        <f t="shared" si="43"/>
        <v>1</v>
      </c>
      <c r="AY265" s="97">
        <f t="shared" si="37"/>
        <v>24.04</v>
      </c>
    </row>
    <row r="266" spans="1:51">
      <c r="A266" s="30" t="s">
        <v>200</v>
      </c>
      <c r="B266" s="221" t="s">
        <v>327</v>
      </c>
      <c r="C266" s="221"/>
      <c r="D266" s="221"/>
      <c r="E266" s="221"/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30" t="s">
        <v>1140</v>
      </c>
      <c r="U266" s="31">
        <v>3</v>
      </c>
      <c r="V266" s="32">
        <v>951.13</v>
      </c>
      <c r="W266" s="231">
        <f t="shared" si="38"/>
        <v>2853.39</v>
      </c>
      <c r="X266" s="231"/>
      <c r="Y266" s="231"/>
      <c r="Z266" s="231"/>
      <c r="AA266" s="233">
        <v>0</v>
      </c>
      <c r="AB266" s="234"/>
      <c r="AC266" s="234"/>
      <c r="AD266" s="235"/>
      <c r="AE266" s="242"/>
      <c r="AF266" s="243"/>
      <c r="AG266" s="243"/>
      <c r="AH266" s="244"/>
      <c r="AI266" s="233">
        <f t="shared" si="39"/>
        <v>0</v>
      </c>
      <c r="AJ266" s="234"/>
      <c r="AK266" s="234"/>
      <c r="AL266" s="235"/>
      <c r="AM266" s="223">
        <f t="shared" si="40"/>
        <v>0</v>
      </c>
      <c r="AN266" s="224"/>
      <c r="AO266" s="225"/>
      <c r="AP266" s="223">
        <f t="shared" si="41"/>
        <v>0</v>
      </c>
      <c r="AQ266" s="224"/>
      <c r="AR266" s="224"/>
      <c r="AS266" s="225"/>
      <c r="AT266" s="223">
        <f t="shared" si="42"/>
        <v>0</v>
      </c>
      <c r="AU266" s="224"/>
      <c r="AV266" s="224"/>
      <c r="AW266" s="225"/>
      <c r="AX266" s="32">
        <f t="shared" si="43"/>
        <v>3</v>
      </c>
      <c r="AY266" s="97">
        <f t="shared" si="37"/>
        <v>2853.39</v>
      </c>
    </row>
    <row r="267" spans="1:51">
      <c r="A267" s="30" t="s">
        <v>201</v>
      </c>
      <c r="B267" s="221" t="s">
        <v>328</v>
      </c>
      <c r="C267" s="221"/>
      <c r="D267" s="221"/>
      <c r="E267" s="221"/>
      <c r="F267" s="221"/>
      <c r="G267" s="221"/>
      <c r="H267" s="221"/>
      <c r="I267" s="221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30" t="s">
        <v>1063</v>
      </c>
      <c r="U267" s="31">
        <v>1</v>
      </c>
      <c r="V267" s="32">
        <v>800.07</v>
      </c>
      <c r="W267" s="231">
        <f t="shared" si="38"/>
        <v>800.07</v>
      </c>
      <c r="X267" s="231"/>
      <c r="Y267" s="231"/>
      <c r="Z267" s="231"/>
      <c r="AA267" s="233">
        <v>0</v>
      </c>
      <c r="AB267" s="234"/>
      <c r="AC267" s="234"/>
      <c r="AD267" s="235"/>
      <c r="AE267" s="242"/>
      <c r="AF267" s="243"/>
      <c r="AG267" s="243"/>
      <c r="AH267" s="244"/>
      <c r="AI267" s="233">
        <f t="shared" si="39"/>
        <v>0</v>
      </c>
      <c r="AJ267" s="234"/>
      <c r="AK267" s="234"/>
      <c r="AL267" s="235"/>
      <c r="AM267" s="223">
        <f t="shared" si="40"/>
        <v>0</v>
      </c>
      <c r="AN267" s="224"/>
      <c r="AO267" s="225"/>
      <c r="AP267" s="223">
        <f t="shared" si="41"/>
        <v>0</v>
      </c>
      <c r="AQ267" s="224"/>
      <c r="AR267" s="224"/>
      <c r="AS267" s="225"/>
      <c r="AT267" s="223">
        <f t="shared" si="42"/>
        <v>0</v>
      </c>
      <c r="AU267" s="224"/>
      <c r="AV267" s="224"/>
      <c r="AW267" s="225"/>
      <c r="AX267" s="32">
        <f t="shared" si="43"/>
        <v>1</v>
      </c>
      <c r="AY267" s="97">
        <f t="shared" si="37"/>
        <v>800.07</v>
      </c>
    </row>
    <row r="268" spans="1:51">
      <c r="A268" s="30" t="s">
        <v>202</v>
      </c>
      <c r="B268" s="221" t="s">
        <v>329</v>
      </c>
      <c r="C268" s="221"/>
      <c r="D268" s="221"/>
      <c r="E268" s="221"/>
      <c r="F268" s="221"/>
      <c r="G268" s="221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30" t="s">
        <v>1059</v>
      </c>
      <c r="U268" s="31">
        <v>5.5</v>
      </c>
      <c r="V268" s="32">
        <v>49.86</v>
      </c>
      <c r="W268" s="231">
        <f t="shared" si="38"/>
        <v>274.23</v>
      </c>
      <c r="X268" s="231"/>
      <c r="Y268" s="231"/>
      <c r="Z268" s="231"/>
      <c r="AA268" s="233">
        <v>0</v>
      </c>
      <c r="AB268" s="234"/>
      <c r="AC268" s="234"/>
      <c r="AD268" s="235"/>
      <c r="AE268" s="242"/>
      <c r="AF268" s="243"/>
      <c r="AG268" s="243"/>
      <c r="AH268" s="244"/>
      <c r="AI268" s="233">
        <f t="shared" si="39"/>
        <v>0</v>
      </c>
      <c r="AJ268" s="234"/>
      <c r="AK268" s="234"/>
      <c r="AL268" s="235"/>
      <c r="AM268" s="223">
        <f t="shared" si="40"/>
        <v>0</v>
      </c>
      <c r="AN268" s="224"/>
      <c r="AO268" s="225"/>
      <c r="AP268" s="223">
        <f t="shared" si="41"/>
        <v>0</v>
      </c>
      <c r="AQ268" s="224"/>
      <c r="AR268" s="224"/>
      <c r="AS268" s="225"/>
      <c r="AT268" s="223">
        <f t="shared" si="42"/>
        <v>0</v>
      </c>
      <c r="AU268" s="224"/>
      <c r="AV268" s="224"/>
      <c r="AW268" s="225"/>
      <c r="AX268" s="32">
        <f t="shared" si="43"/>
        <v>5.5</v>
      </c>
      <c r="AY268" s="97">
        <f t="shared" si="37"/>
        <v>274.23</v>
      </c>
    </row>
    <row r="269" spans="1:51">
      <c r="A269" s="30" t="s">
        <v>203</v>
      </c>
      <c r="B269" s="221" t="s">
        <v>330</v>
      </c>
      <c r="C269" s="221"/>
      <c r="D269" s="221"/>
      <c r="E269" s="221"/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30" t="s">
        <v>376</v>
      </c>
      <c r="U269" s="31">
        <v>20</v>
      </c>
      <c r="V269" s="32">
        <v>1400</v>
      </c>
      <c r="W269" s="231">
        <f t="shared" si="38"/>
        <v>28000</v>
      </c>
      <c r="X269" s="231"/>
      <c r="Y269" s="231"/>
      <c r="Z269" s="231"/>
      <c r="AA269" s="233">
        <v>0</v>
      </c>
      <c r="AB269" s="234"/>
      <c r="AC269" s="234"/>
      <c r="AD269" s="235"/>
      <c r="AE269" s="242"/>
      <c r="AF269" s="243"/>
      <c r="AG269" s="243"/>
      <c r="AH269" s="244"/>
      <c r="AI269" s="233">
        <f t="shared" si="39"/>
        <v>0</v>
      </c>
      <c r="AJ269" s="234"/>
      <c r="AK269" s="234"/>
      <c r="AL269" s="235"/>
      <c r="AM269" s="223">
        <f t="shared" si="40"/>
        <v>0</v>
      </c>
      <c r="AN269" s="224"/>
      <c r="AO269" s="225"/>
      <c r="AP269" s="223">
        <f t="shared" si="41"/>
        <v>0</v>
      </c>
      <c r="AQ269" s="224"/>
      <c r="AR269" s="224"/>
      <c r="AS269" s="225"/>
      <c r="AT269" s="223">
        <f t="shared" si="42"/>
        <v>0</v>
      </c>
      <c r="AU269" s="224"/>
      <c r="AV269" s="224"/>
      <c r="AW269" s="225"/>
      <c r="AX269" s="32">
        <f t="shared" si="43"/>
        <v>20</v>
      </c>
      <c r="AY269" s="97">
        <f t="shared" si="37"/>
        <v>28000</v>
      </c>
    </row>
    <row r="270" spans="1:51">
      <c r="A270" s="30" t="s">
        <v>204</v>
      </c>
      <c r="B270" s="221" t="s">
        <v>331</v>
      </c>
      <c r="C270" s="221"/>
      <c r="D270" s="221"/>
      <c r="E270" s="221"/>
      <c r="F270" s="221"/>
      <c r="G270" s="221"/>
      <c r="H270" s="221"/>
      <c r="I270" s="221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30" t="s">
        <v>1063</v>
      </c>
      <c r="U270" s="31">
        <v>2</v>
      </c>
      <c r="V270" s="32">
        <v>51900</v>
      </c>
      <c r="W270" s="231">
        <f t="shared" si="38"/>
        <v>103800</v>
      </c>
      <c r="X270" s="231"/>
      <c r="Y270" s="231"/>
      <c r="Z270" s="231"/>
      <c r="AA270" s="233">
        <v>0</v>
      </c>
      <c r="AB270" s="234"/>
      <c r="AC270" s="234"/>
      <c r="AD270" s="235"/>
      <c r="AE270" s="242"/>
      <c r="AF270" s="243"/>
      <c r="AG270" s="243"/>
      <c r="AH270" s="244"/>
      <c r="AI270" s="233">
        <f t="shared" si="39"/>
        <v>0</v>
      </c>
      <c r="AJ270" s="234"/>
      <c r="AK270" s="234"/>
      <c r="AL270" s="235"/>
      <c r="AM270" s="223">
        <f t="shared" si="40"/>
        <v>0</v>
      </c>
      <c r="AN270" s="224"/>
      <c r="AO270" s="225"/>
      <c r="AP270" s="223">
        <f t="shared" si="41"/>
        <v>0</v>
      </c>
      <c r="AQ270" s="224"/>
      <c r="AR270" s="224"/>
      <c r="AS270" s="225"/>
      <c r="AT270" s="223">
        <f t="shared" si="42"/>
        <v>0</v>
      </c>
      <c r="AU270" s="224"/>
      <c r="AV270" s="224"/>
      <c r="AW270" s="225"/>
      <c r="AX270" s="32">
        <f t="shared" si="43"/>
        <v>2</v>
      </c>
      <c r="AY270" s="97">
        <f t="shared" si="37"/>
        <v>103800</v>
      </c>
    </row>
    <row r="271" spans="1:51">
      <c r="A271" s="30" t="s">
        <v>205</v>
      </c>
      <c r="B271" s="221" t="s">
        <v>343</v>
      </c>
      <c r="C271" s="221"/>
      <c r="D271" s="221"/>
      <c r="E271" s="221"/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30" t="s">
        <v>1140</v>
      </c>
      <c r="U271" s="31">
        <v>2</v>
      </c>
      <c r="V271" s="32">
        <v>483.7</v>
      </c>
      <c r="W271" s="231">
        <f t="shared" si="38"/>
        <v>967.4</v>
      </c>
      <c r="X271" s="231"/>
      <c r="Y271" s="231"/>
      <c r="Z271" s="231"/>
      <c r="AA271" s="233">
        <v>0</v>
      </c>
      <c r="AB271" s="234"/>
      <c r="AC271" s="234"/>
      <c r="AD271" s="235"/>
      <c r="AE271" s="242"/>
      <c r="AF271" s="243"/>
      <c r="AG271" s="243"/>
      <c r="AH271" s="244"/>
      <c r="AI271" s="233">
        <f t="shared" si="39"/>
        <v>0</v>
      </c>
      <c r="AJ271" s="234"/>
      <c r="AK271" s="234"/>
      <c r="AL271" s="235"/>
      <c r="AM271" s="223">
        <f t="shared" si="40"/>
        <v>0</v>
      </c>
      <c r="AN271" s="224"/>
      <c r="AO271" s="225"/>
      <c r="AP271" s="223">
        <f t="shared" si="41"/>
        <v>0</v>
      </c>
      <c r="AQ271" s="224"/>
      <c r="AR271" s="224"/>
      <c r="AS271" s="225"/>
      <c r="AT271" s="223">
        <f t="shared" si="42"/>
        <v>0</v>
      </c>
      <c r="AU271" s="224"/>
      <c r="AV271" s="224"/>
      <c r="AW271" s="225"/>
      <c r="AX271" s="32">
        <f t="shared" ref="AX271:AX297" si="44">U271-AI271</f>
        <v>2</v>
      </c>
      <c r="AY271" s="97">
        <f t="shared" si="37"/>
        <v>967.4</v>
      </c>
    </row>
    <row r="272" spans="1:51">
      <c r="A272" s="30" t="s">
        <v>206</v>
      </c>
      <c r="B272" s="221" t="s">
        <v>344</v>
      </c>
      <c r="C272" s="221"/>
      <c r="D272" s="221"/>
      <c r="E272" s="221"/>
      <c r="F272" s="221"/>
      <c r="G272" s="221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30" t="s">
        <v>1140</v>
      </c>
      <c r="U272" s="31">
        <v>2</v>
      </c>
      <c r="V272" s="32">
        <v>1616.3</v>
      </c>
      <c r="W272" s="231">
        <f t="shared" si="38"/>
        <v>3232.6</v>
      </c>
      <c r="X272" s="231"/>
      <c r="Y272" s="231"/>
      <c r="Z272" s="231"/>
      <c r="AA272" s="233">
        <v>0</v>
      </c>
      <c r="AB272" s="234"/>
      <c r="AC272" s="234"/>
      <c r="AD272" s="235"/>
      <c r="AE272" s="242"/>
      <c r="AF272" s="243"/>
      <c r="AG272" s="243"/>
      <c r="AH272" s="244"/>
      <c r="AI272" s="233">
        <f t="shared" si="39"/>
        <v>0</v>
      </c>
      <c r="AJ272" s="234"/>
      <c r="AK272" s="234"/>
      <c r="AL272" s="235"/>
      <c r="AM272" s="223">
        <f t="shared" si="40"/>
        <v>0</v>
      </c>
      <c r="AN272" s="224"/>
      <c r="AO272" s="225"/>
      <c r="AP272" s="223">
        <f t="shared" si="41"/>
        <v>0</v>
      </c>
      <c r="AQ272" s="224"/>
      <c r="AR272" s="224"/>
      <c r="AS272" s="225"/>
      <c r="AT272" s="223">
        <f t="shared" si="42"/>
        <v>0</v>
      </c>
      <c r="AU272" s="224"/>
      <c r="AV272" s="224"/>
      <c r="AW272" s="225"/>
      <c r="AX272" s="32">
        <f t="shared" si="44"/>
        <v>2</v>
      </c>
      <c r="AY272" s="97">
        <f t="shared" si="37"/>
        <v>3232.6</v>
      </c>
    </row>
    <row r="273" spans="1:51">
      <c r="A273" s="30" t="s">
        <v>207</v>
      </c>
      <c r="B273" s="221" t="s">
        <v>345</v>
      </c>
      <c r="C273" s="221"/>
      <c r="D273" s="221"/>
      <c r="E273" s="221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30" t="s">
        <v>1140</v>
      </c>
      <c r="U273" s="31">
        <v>2</v>
      </c>
      <c r="V273" s="32">
        <v>274.19</v>
      </c>
      <c r="W273" s="231">
        <f t="shared" si="38"/>
        <v>548.38</v>
      </c>
      <c r="X273" s="231"/>
      <c r="Y273" s="231"/>
      <c r="Z273" s="231"/>
      <c r="AA273" s="233">
        <v>0</v>
      </c>
      <c r="AB273" s="234"/>
      <c r="AC273" s="234"/>
      <c r="AD273" s="235"/>
      <c r="AE273" s="242"/>
      <c r="AF273" s="243"/>
      <c r="AG273" s="243"/>
      <c r="AH273" s="244"/>
      <c r="AI273" s="233">
        <f t="shared" si="39"/>
        <v>0</v>
      </c>
      <c r="AJ273" s="234"/>
      <c r="AK273" s="234"/>
      <c r="AL273" s="235"/>
      <c r="AM273" s="223">
        <f t="shared" si="40"/>
        <v>0</v>
      </c>
      <c r="AN273" s="224"/>
      <c r="AO273" s="225"/>
      <c r="AP273" s="223">
        <f t="shared" si="41"/>
        <v>0</v>
      </c>
      <c r="AQ273" s="224"/>
      <c r="AR273" s="224"/>
      <c r="AS273" s="225"/>
      <c r="AT273" s="223">
        <f t="shared" si="42"/>
        <v>0</v>
      </c>
      <c r="AU273" s="224"/>
      <c r="AV273" s="224"/>
      <c r="AW273" s="225"/>
      <c r="AX273" s="32">
        <f t="shared" si="44"/>
        <v>2</v>
      </c>
      <c r="AY273" s="97">
        <f t="shared" si="37"/>
        <v>548.38</v>
      </c>
    </row>
    <row r="274" spans="1:51">
      <c r="A274" s="30" t="s">
        <v>208</v>
      </c>
      <c r="B274" s="221" t="s">
        <v>346</v>
      </c>
      <c r="C274" s="221"/>
      <c r="D274" s="221"/>
      <c r="E274" s="221"/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30" t="s">
        <v>1140</v>
      </c>
      <c r="U274" s="31">
        <v>2</v>
      </c>
      <c r="V274" s="32">
        <v>3887.79</v>
      </c>
      <c r="W274" s="231">
        <f t="shared" si="38"/>
        <v>7775.58</v>
      </c>
      <c r="X274" s="231"/>
      <c r="Y274" s="231"/>
      <c r="Z274" s="231"/>
      <c r="AA274" s="233">
        <v>0</v>
      </c>
      <c r="AB274" s="234"/>
      <c r="AC274" s="234"/>
      <c r="AD274" s="235"/>
      <c r="AE274" s="242"/>
      <c r="AF274" s="243"/>
      <c r="AG274" s="243"/>
      <c r="AH274" s="244"/>
      <c r="AI274" s="233">
        <f t="shared" si="39"/>
        <v>0</v>
      </c>
      <c r="AJ274" s="234"/>
      <c r="AK274" s="234"/>
      <c r="AL274" s="235"/>
      <c r="AM274" s="223">
        <f t="shared" si="40"/>
        <v>0</v>
      </c>
      <c r="AN274" s="224"/>
      <c r="AO274" s="225"/>
      <c r="AP274" s="223">
        <f t="shared" si="41"/>
        <v>0</v>
      </c>
      <c r="AQ274" s="224"/>
      <c r="AR274" s="224"/>
      <c r="AS274" s="225"/>
      <c r="AT274" s="223">
        <f t="shared" si="42"/>
        <v>0</v>
      </c>
      <c r="AU274" s="224"/>
      <c r="AV274" s="224"/>
      <c r="AW274" s="225"/>
      <c r="AX274" s="32">
        <f t="shared" si="44"/>
        <v>2</v>
      </c>
      <c r="AY274" s="97">
        <f t="shared" si="37"/>
        <v>7775.58</v>
      </c>
    </row>
    <row r="275" spans="1:51">
      <c r="A275" s="30" t="s">
        <v>209</v>
      </c>
      <c r="B275" s="221" t="s">
        <v>347</v>
      </c>
      <c r="C275" s="221"/>
      <c r="D275" s="221"/>
      <c r="E275" s="221"/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30" t="s">
        <v>1140</v>
      </c>
      <c r="U275" s="31">
        <v>2</v>
      </c>
      <c r="V275" s="32">
        <v>2162.19</v>
      </c>
      <c r="W275" s="231">
        <f t="shared" si="38"/>
        <v>4324.38</v>
      </c>
      <c r="X275" s="231"/>
      <c r="Y275" s="231"/>
      <c r="Z275" s="231"/>
      <c r="AA275" s="233">
        <v>0</v>
      </c>
      <c r="AB275" s="234"/>
      <c r="AC275" s="234"/>
      <c r="AD275" s="235"/>
      <c r="AE275" s="242"/>
      <c r="AF275" s="243"/>
      <c r="AG275" s="243"/>
      <c r="AH275" s="244"/>
      <c r="AI275" s="233">
        <f t="shared" si="39"/>
        <v>0</v>
      </c>
      <c r="AJ275" s="234"/>
      <c r="AK275" s="234"/>
      <c r="AL275" s="235"/>
      <c r="AM275" s="223">
        <f t="shared" si="40"/>
        <v>0</v>
      </c>
      <c r="AN275" s="224"/>
      <c r="AO275" s="225"/>
      <c r="AP275" s="223">
        <f t="shared" si="41"/>
        <v>0</v>
      </c>
      <c r="AQ275" s="224"/>
      <c r="AR275" s="224"/>
      <c r="AS275" s="225"/>
      <c r="AT275" s="223">
        <f t="shared" si="42"/>
        <v>0</v>
      </c>
      <c r="AU275" s="224"/>
      <c r="AV275" s="224"/>
      <c r="AW275" s="225"/>
      <c r="AX275" s="32">
        <f t="shared" si="44"/>
        <v>2</v>
      </c>
      <c r="AY275" s="97">
        <f t="shared" si="37"/>
        <v>4324.38</v>
      </c>
    </row>
    <row r="276" spans="1:51">
      <c r="A276" s="30" t="s">
        <v>210</v>
      </c>
      <c r="B276" s="221" t="s">
        <v>348</v>
      </c>
      <c r="C276" s="221"/>
      <c r="D276" s="221"/>
      <c r="E276" s="221"/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30" t="s">
        <v>1140</v>
      </c>
      <c r="U276" s="31">
        <v>2</v>
      </c>
      <c r="V276" s="32">
        <v>255.67</v>
      </c>
      <c r="W276" s="231">
        <f t="shared" si="38"/>
        <v>511.34</v>
      </c>
      <c r="X276" s="231"/>
      <c r="Y276" s="231"/>
      <c r="Z276" s="231"/>
      <c r="AA276" s="233">
        <v>0</v>
      </c>
      <c r="AB276" s="234"/>
      <c r="AC276" s="234"/>
      <c r="AD276" s="235"/>
      <c r="AE276" s="242"/>
      <c r="AF276" s="243"/>
      <c r="AG276" s="243"/>
      <c r="AH276" s="244"/>
      <c r="AI276" s="233">
        <f t="shared" si="39"/>
        <v>0</v>
      </c>
      <c r="AJ276" s="234"/>
      <c r="AK276" s="234"/>
      <c r="AL276" s="235"/>
      <c r="AM276" s="223">
        <f t="shared" si="40"/>
        <v>0</v>
      </c>
      <c r="AN276" s="224"/>
      <c r="AO276" s="225"/>
      <c r="AP276" s="223">
        <f t="shared" si="41"/>
        <v>0</v>
      </c>
      <c r="AQ276" s="224"/>
      <c r="AR276" s="224"/>
      <c r="AS276" s="225"/>
      <c r="AT276" s="223">
        <f t="shared" si="42"/>
        <v>0</v>
      </c>
      <c r="AU276" s="224"/>
      <c r="AV276" s="224"/>
      <c r="AW276" s="225"/>
      <c r="AX276" s="32">
        <f t="shared" si="44"/>
        <v>2</v>
      </c>
      <c r="AY276" s="97">
        <f t="shared" si="37"/>
        <v>511.34</v>
      </c>
    </row>
    <row r="277" spans="1:51">
      <c r="A277" s="30" t="s">
        <v>211</v>
      </c>
      <c r="B277" s="221" t="s">
        <v>349</v>
      </c>
      <c r="C277" s="221"/>
      <c r="D277" s="221"/>
      <c r="E277" s="221"/>
      <c r="F277" s="221"/>
      <c r="G277" s="221"/>
      <c r="H277" s="221"/>
      <c r="I277" s="221"/>
      <c r="J277" s="221"/>
      <c r="K277" s="221"/>
      <c r="L277" s="221"/>
      <c r="M277" s="221"/>
      <c r="N277" s="221"/>
      <c r="O277" s="221"/>
      <c r="P277" s="221"/>
      <c r="Q277" s="221"/>
      <c r="R277" s="221"/>
      <c r="S277" s="221"/>
      <c r="T277" s="30" t="s">
        <v>1140</v>
      </c>
      <c r="U277" s="31">
        <v>2</v>
      </c>
      <c r="V277" s="32">
        <v>1069.8399999999999</v>
      </c>
      <c r="W277" s="231">
        <f t="shared" si="38"/>
        <v>2139.6799999999998</v>
      </c>
      <c r="X277" s="231"/>
      <c r="Y277" s="231"/>
      <c r="Z277" s="231"/>
      <c r="AA277" s="233">
        <v>0</v>
      </c>
      <c r="AB277" s="234"/>
      <c r="AC277" s="234"/>
      <c r="AD277" s="235"/>
      <c r="AE277" s="242"/>
      <c r="AF277" s="243"/>
      <c r="AG277" s="243"/>
      <c r="AH277" s="244"/>
      <c r="AI277" s="233">
        <f t="shared" si="39"/>
        <v>0</v>
      </c>
      <c r="AJ277" s="234"/>
      <c r="AK277" s="234"/>
      <c r="AL277" s="235"/>
      <c r="AM277" s="223">
        <f t="shared" si="40"/>
        <v>0</v>
      </c>
      <c r="AN277" s="224"/>
      <c r="AO277" s="225"/>
      <c r="AP277" s="223">
        <f t="shared" si="41"/>
        <v>0</v>
      </c>
      <c r="AQ277" s="224"/>
      <c r="AR277" s="224"/>
      <c r="AS277" s="225"/>
      <c r="AT277" s="223">
        <f t="shared" si="42"/>
        <v>0</v>
      </c>
      <c r="AU277" s="224"/>
      <c r="AV277" s="224"/>
      <c r="AW277" s="225"/>
      <c r="AX277" s="32">
        <f t="shared" si="44"/>
        <v>2</v>
      </c>
      <c r="AY277" s="97">
        <f t="shared" si="37"/>
        <v>2139.6799999999998</v>
      </c>
    </row>
    <row r="278" spans="1:51">
      <c r="A278" s="30" t="s">
        <v>212</v>
      </c>
      <c r="B278" s="221" t="s">
        <v>350</v>
      </c>
      <c r="C278" s="221"/>
      <c r="D278" s="221"/>
      <c r="E278" s="221"/>
      <c r="F278" s="221"/>
      <c r="G278" s="221"/>
      <c r="H278" s="221"/>
      <c r="I278" s="221"/>
      <c r="J278" s="221"/>
      <c r="K278" s="221"/>
      <c r="L278" s="221"/>
      <c r="M278" s="221"/>
      <c r="N278" s="221"/>
      <c r="O278" s="221"/>
      <c r="P278" s="221"/>
      <c r="Q278" s="221"/>
      <c r="R278" s="221"/>
      <c r="S278" s="221"/>
      <c r="T278" s="30" t="s">
        <v>1140</v>
      </c>
      <c r="U278" s="31">
        <v>1</v>
      </c>
      <c r="V278" s="32">
        <v>2151.23</v>
      </c>
      <c r="W278" s="231">
        <f t="shared" si="38"/>
        <v>2151.23</v>
      </c>
      <c r="X278" s="231"/>
      <c r="Y278" s="231"/>
      <c r="Z278" s="231"/>
      <c r="AA278" s="233">
        <v>0</v>
      </c>
      <c r="AB278" s="234"/>
      <c r="AC278" s="234"/>
      <c r="AD278" s="235"/>
      <c r="AE278" s="242"/>
      <c r="AF278" s="243"/>
      <c r="AG278" s="243"/>
      <c r="AH278" s="244"/>
      <c r="AI278" s="233">
        <f t="shared" si="39"/>
        <v>0</v>
      </c>
      <c r="AJ278" s="234"/>
      <c r="AK278" s="234"/>
      <c r="AL278" s="235"/>
      <c r="AM278" s="223">
        <f t="shared" si="40"/>
        <v>0</v>
      </c>
      <c r="AN278" s="224"/>
      <c r="AO278" s="225"/>
      <c r="AP278" s="223">
        <f t="shared" si="41"/>
        <v>0</v>
      </c>
      <c r="AQ278" s="224"/>
      <c r="AR278" s="224"/>
      <c r="AS278" s="225"/>
      <c r="AT278" s="223">
        <f t="shared" si="42"/>
        <v>0</v>
      </c>
      <c r="AU278" s="224"/>
      <c r="AV278" s="224"/>
      <c r="AW278" s="225"/>
      <c r="AX278" s="32">
        <f t="shared" si="44"/>
        <v>1</v>
      </c>
      <c r="AY278" s="97">
        <f t="shared" si="37"/>
        <v>2151.23</v>
      </c>
    </row>
    <row r="279" spans="1:51">
      <c r="A279" s="30" t="s">
        <v>213</v>
      </c>
      <c r="B279" s="221" t="s">
        <v>351</v>
      </c>
      <c r="C279" s="221"/>
      <c r="D279" s="221"/>
      <c r="E279" s="221"/>
      <c r="F279" s="221"/>
      <c r="G279" s="221"/>
      <c r="H279" s="221"/>
      <c r="I279" s="221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30" t="s">
        <v>1140</v>
      </c>
      <c r="U279" s="31">
        <v>2</v>
      </c>
      <c r="V279" s="32">
        <v>619.85</v>
      </c>
      <c r="W279" s="231">
        <f t="shared" si="38"/>
        <v>1239.7</v>
      </c>
      <c r="X279" s="231"/>
      <c r="Y279" s="231"/>
      <c r="Z279" s="231"/>
      <c r="AA279" s="233">
        <v>0</v>
      </c>
      <c r="AB279" s="234"/>
      <c r="AC279" s="234"/>
      <c r="AD279" s="235"/>
      <c r="AE279" s="242"/>
      <c r="AF279" s="243"/>
      <c r="AG279" s="243"/>
      <c r="AH279" s="244"/>
      <c r="AI279" s="233">
        <f t="shared" si="39"/>
        <v>0</v>
      </c>
      <c r="AJ279" s="234"/>
      <c r="AK279" s="234"/>
      <c r="AL279" s="235"/>
      <c r="AM279" s="223">
        <f t="shared" si="40"/>
        <v>0</v>
      </c>
      <c r="AN279" s="224"/>
      <c r="AO279" s="225"/>
      <c r="AP279" s="223">
        <f t="shared" si="41"/>
        <v>0</v>
      </c>
      <c r="AQ279" s="224"/>
      <c r="AR279" s="224"/>
      <c r="AS279" s="225"/>
      <c r="AT279" s="223">
        <f t="shared" si="42"/>
        <v>0</v>
      </c>
      <c r="AU279" s="224"/>
      <c r="AV279" s="224"/>
      <c r="AW279" s="225"/>
      <c r="AX279" s="32">
        <f t="shared" si="44"/>
        <v>2</v>
      </c>
      <c r="AY279" s="97">
        <f t="shared" si="37"/>
        <v>1239.7</v>
      </c>
    </row>
    <row r="280" spans="1:51">
      <c r="A280" s="30" t="s">
        <v>214</v>
      </c>
      <c r="B280" s="221" t="s">
        <v>352</v>
      </c>
      <c r="C280" s="221"/>
      <c r="D280" s="221"/>
      <c r="E280" s="221"/>
      <c r="F280" s="221"/>
      <c r="G280" s="221"/>
      <c r="H280" s="221"/>
      <c r="I280" s="221"/>
      <c r="J280" s="221"/>
      <c r="K280" s="221"/>
      <c r="L280" s="221"/>
      <c r="M280" s="221"/>
      <c r="N280" s="221"/>
      <c r="O280" s="221"/>
      <c r="P280" s="221"/>
      <c r="Q280" s="221"/>
      <c r="R280" s="221"/>
      <c r="S280" s="221"/>
      <c r="T280" s="30" t="s">
        <v>1140</v>
      </c>
      <c r="U280" s="31">
        <v>2</v>
      </c>
      <c r="V280" s="32">
        <v>476.13</v>
      </c>
      <c r="W280" s="231">
        <f t="shared" si="38"/>
        <v>952.26</v>
      </c>
      <c r="X280" s="231"/>
      <c r="Y280" s="231"/>
      <c r="Z280" s="231"/>
      <c r="AA280" s="233">
        <v>0</v>
      </c>
      <c r="AB280" s="234"/>
      <c r="AC280" s="234"/>
      <c r="AD280" s="235"/>
      <c r="AE280" s="242"/>
      <c r="AF280" s="243"/>
      <c r="AG280" s="243"/>
      <c r="AH280" s="244"/>
      <c r="AI280" s="233">
        <f t="shared" si="39"/>
        <v>0</v>
      </c>
      <c r="AJ280" s="234"/>
      <c r="AK280" s="234"/>
      <c r="AL280" s="235"/>
      <c r="AM280" s="223">
        <f t="shared" si="40"/>
        <v>0</v>
      </c>
      <c r="AN280" s="224"/>
      <c r="AO280" s="225"/>
      <c r="AP280" s="223">
        <f t="shared" si="41"/>
        <v>0</v>
      </c>
      <c r="AQ280" s="224"/>
      <c r="AR280" s="224"/>
      <c r="AS280" s="225"/>
      <c r="AT280" s="223">
        <f t="shared" si="42"/>
        <v>0</v>
      </c>
      <c r="AU280" s="224"/>
      <c r="AV280" s="224"/>
      <c r="AW280" s="225"/>
      <c r="AX280" s="32">
        <f t="shared" si="44"/>
        <v>2</v>
      </c>
      <c r="AY280" s="97">
        <f t="shared" si="37"/>
        <v>952.26</v>
      </c>
    </row>
    <row r="281" spans="1:51">
      <c r="A281" s="30" t="s">
        <v>215</v>
      </c>
      <c r="B281" s="221" t="s">
        <v>353</v>
      </c>
      <c r="C281" s="221"/>
      <c r="D281" s="221"/>
      <c r="E281" s="221"/>
      <c r="F281" s="221"/>
      <c r="G281" s="221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30" t="s">
        <v>1140</v>
      </c>
      <c r="U281" s="31">
        <v>1</v>
      </c>
      <c r="V281" s="32">
        <v>808.98</v>
      </c>
      <c r="W281" s="231">
        <f t="shared" si="38"/>
        <v>808.98</v>
      </c>
      <c r="X281" s="231"/>
      <c r="Y281" s="231"/>
      <c r="Z281" s="231"/>
      <c r="AA281" s="233">
        <v>0</v>
      </c>
      <c r="AB281" s="234"/>
      <c r="AC281" s="234"/>
      <c r="AD281" s="235"/>
      <c r="AE281" s="242"/>
      <c r="AF281" s="243"/>
      <c r="AG281" s="243"/>
      <c r="AH281" s="244"/>
      <c r="AI281" s="233">
        <f t="shared" si="39"/>
        <v>0</v>
      </c>
      <c r="AJ281" s="234"/>
      <c r="AK281" s="234"/>
      <c r="AL281" s="235"/>
      <c r="AM281" s="223">
        <f t="shared" si="40"/>
        <v>0</v>
      </c>
      <c r="AN281" s="224"/>
      <c r="AO281" s="225"/>
      <c r="AP281" s="223">
        <f t="shared" si="41"/>
        <v>0</v>
      </c>
      <c r="AQ281" s="224"/>
      <c r="AR281" s="224"/>
      <c r="AS281" s="225"/>
      <c r="AT281" s="223">
        <f t="shared" si="42"/>
        <v>0</v>
      </c>
      <c r="AU281" s="224"/>
      <c r="AV281" s="224"/>
      <c r="AW281" s="225"/>
      <c r="AX281" s="32">
        <f t="shared" si="44"/>
        <v>1</v>
      </c>
      <c r="AY281" s="97">
        <f t="shared" si="37"/>
        <v>808.98</v>
      </c>
    </row>
    <row r="282" spans="1:51">
      <c r="A282" s="30" t="s">
        <v>216</v>
      </c>
      <c r="B282" s="221" t="s">
        <v>354</v>
      </c>
      <c r="C282" s="221"/>
      <c r="D282" s="221"/>
      <c r="E282" s="221"/>
      <c r="F282" s="221"/>
      <c r="G282" s="221"/>
      <c r="H282" s="221"/>
      <c r="I282" s="221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30" t="s">
        <v>1140</v>
      </c>
      <c r="U282" s="31">
        <v>1</v>
      </c>
      <c r="V282" s="32">
        <v>331.63</v>
      </c>
      <c r="W282" s="231">
        <f t="shared" si="38"/>
        <v>331.63</v>
      </c>
      <c r="X282" s="231"/>
      <c r="Y282" s="231"/>
      <c r="Z282" s="231"/>
      <c r="AA282" s="233">
        <v>0</v>
      </c>
      <c r="AB282" s="234"/>
      <c r="AC282" s="234"/>
      <c r="AD282" s="235"/>
      <c r="AE282" s="242"/>
      <c r="AF282" s="243"/>
      <c r="AG282" s="243"/>
      <c r="AH282" s="244"/>
      <c r="AI282" s="233">
        <f t="shared" si="39"/>
        <v>0</v>
      </c>
      <c r="AJ282" s="234"/>
      <c r="AK282" s="234"/>
      <c r="AL282" s="235"/>
      <c r="AM282" s="223">
        <f t="shared" si="40"/>
        <v>0</v>
      </c>
      <c r="AN282" s="224"/>
      <c r="AO282" s="225"/>
      <c r="AP282" s="223">
        <f t="shared" si="41"/>
        <v>0</v>
      </c>
      <c r="AQ282" s="224"/>
      <c r="AR282" s="224"/>
      <c r="AS282" s="225"/>
      <c r="AT282" s="223">
        <f t="shared" si="42"/>
        <v>0</v>
      </c>
      <c r="AU282" s="224"/>
      <c r="AV282" s="224"/>
      <c r="AW282" s="225"/>
      <c r="AX282" s="32">
        <f t="shared" si="44"/>
        <v>1</v>
      </c>
      <c r="AY282" s="97">
        <f t="shared" si="37"/>
        <v>331.63</v>
      </c>
    </row>
    <row r="283" spans="1:51">
      <c r="A283" s="30" t="s">
        <v>217</v>
      </c>
      <c r="B283" s="221" t="s">
        <v>355</v>
      </c>
      <c r="C283" s="221"/>
      <c r="D283" s="221"/>
      <c r="E283" s="221"/>
      <c r="F283" s="221"/>
      <c r="G283" s="221"/>
      <c r="H283" s="221"/>
      <c r="I283" s="221"/>
      <c r="J283" s="221"/>
      <c r="K283" s="221"/>
      <c r="L283" s="221"/>
      <c r="M283" s="221"/>
      <c r="N283" s="221"/>
      <c r="O283" s="221"/>
      <c r="P283" s="221"/>
      <c r="Q283" s="221"/>
      <c r="R283" s="221"/>
      <c r="S283" s="221"/>
      <c r="T283" s="30" t="s">
        <v>1140</v>
      </c>
      <c r="U283" s="31">
        <v>1</v>
      </c>
      <c r="V283" s="32">
        <v>619.85</v>
      </c>
      <c r="W283" s="231">
        <f t="shared" si="38"/>
        <v>619.85</v>
      </c>
      <c r="X283" s="231"/>
      <c r="Y283" s="231"/>
      <c r="Z283" s="231"/>
      <c r="AA283" s="233">
        <v>0</v>
      </c>
      <c r="AB283" s="234"/>
      <c r="AC283" s="234"/>
      <c r="AD283" s="235"/>
      <c r="AE283" s="242"/>
      <c r="AF283" s="243"/>
      <c r="AG283" s="243"/>
      <c r="AH283" s="244"/>
      <c r="AI283" s="233">
        <f t="shared" si="39"/>
        <v>0</v>
      </c>
      <c r="AJ283" s="234"/>
      <c r="AK283" s="234"/>
      <c r="AL283" s="235"/>
      <c r="AM283" s="223">
        <f t="shared" si="40"/>
        <v>0</v>
      </c>
      <c r="AN283" s="224"/>
      <c r="AO283" s="225"/>
      <c r="AP283" s="223">
        <f t="shared" si="41"/>
        <v>0</v>
      </c>
      <c r="AQ283" s="224"/>
      <c r="AR283" s="224"/>
      <c r="AS283" s="225"/>
      <c r="AT283" s="223">
        <f t="shared" si="42"/>
        <v>0</v>
      </c>
      <c r="AU283" s="224"/>
      <c r="AV283" s="224"/>
      <c r="AW283" s="225"/>
      <c r="AX283" s="32">
        <f t="shared" si="44"/>
        <v>1</v>
      </c>
      <c r="AY283" s="97">
        <f t="shared" si="37"/>
        <v>619.85</v>
      </c>
    </row>
    <row r="284" spans="1:51">
      <c r="A284" s="30" t="s">
        <v>218</v>
      </c>
      <c r="B284" s="221" t="s">
        <v>356</v>
      </c>
      <c r="C284" s="221"/>
      <c r="D284" s="221"/>
      <c r="E284" s="221"/>
      <c r="F284" s="221"/>
      <c r="G284" s="221"/>
      <c r="H284" s="221"/>
      <c r="I284" s="221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30" t="s">
        <v>1140</v>
      </c>
      <c r="U284" s="31">
        <v>1</v>
      </c>
      <c r="V284" s="32">
        <v>177.86</v>
      </c>
      <c r="W284" s="231">
        <f t="shared" si="38"/>
        <v>177.86</v>
      </c>
      <c r="X284" s="231"/>
      <c r="Y284" s="231"/>
      <c r="Z284" s="231"/>
      <c r="AA284" s="233">
        <v>0</v>
      </c>
      <c r="AB284" s="234"/>
      <c r="AC284" s="234"/>
      <c r="AD284" s="235"/>
      <c r="AE284" s="242"/>
      <c r="AF284" s="243"/>
      <c r="AG284" s="243"/>
      <c r="AH284" s="244"/>
      <c r="AI284" s="233">
        <f t="shared" si="39"/>
        <v>0</v>
      </c>
      <c r="AJ284" s="234"/>
      <c r="AK284" s="234"/>
      <c r="AL284" s="235"/>
      <c r="AM284" s="223">
        <f t="shared" si="40"/>
        <v>0</v>
      </c>
      <c r="AN284" s="224"/>
      <c r="AO284" s="225"/>
      <c r="AP284" s="223">
        <f t="shared" si="41"/>
        <v>0</v>
      </c>
      <c r="AQ284" s="224"/>
      <c r="AR284" s="224"/>
      <c r="AS284" s="225"/>
      <c r="AT284" s="223">
        <f t="shared" si="42"/>
        <v>0</v>
      </c>
      <c r="AU284" s="224"/>
      <c r="AV284" s="224"/>
      <c r="AW284" s="225"/>
      <c r="AX284" s="32">
        <f t="shared" si="44"/>
        <v>1</v>
      </c>
      <c r="AY284" s="97">
        <f t="shared" si="37"/>
        <v>177.86</v>
      </c>
    </row>
    <row r="285" spans="1:51">
      <c r="A285" s="30" t="s">
        <v>219</v>
      </c>
      <c r="B285" s="221" t="s">
        <v>357</v>
      </c>
      <c r="C285" s="221"/>
      <c r="D285" s="221"/>
      <c r="E285" s="221"/>
      <c r="F285" s="221"/>
      <c r="G285" s="22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30" t="s">
        <v>1140</v>
      </c>
      <c r="U285" s="31">
        <v>1</v>
      </c>
      <c r="V285" s="32">
        <v>349.92</v>
      </c>
      <c r="W285" s="231">
        <f t="shared" si="38"/>
        <v>349.92</v>
      </c>
      <c r="X285" s="231"/>
      <c r="Y285" s="231"/>
      <c r="Z285" s="231"/>
      <c r="AA285" s="233">
        <v>0</v>
      </c>
      <c r="AB285" s="234"/>
      <c r="AC285" s="234"/>
      <c r="AD285" s="235"/>
      <c r="AE285" s="242"/>
      <c r="AF285" s="243"/>
      <c r="AG285" s="243"/>
      <c r="AH285" s="244"/>
      <c r="AI285" s="233">
        <f t="shared" si="39"/>
        <v>0</v>
      </c>
      <c r="AJ285" s="234"/>
      <c r="AK285" s="234"/>
      <c r="AL285" s="235"/>
      <c r="AM285" s="223">
        <f t="shared" si="40"/>
        <v>0</v>
      </c>
      <c r="AN285" s="224"/>
      <c r="AO285" s="225"/>
      <c r="AP285" s="223">
        <f t="shared" si="41"/>
        <v>0</v>
      </c>
      <c r="AQ285" s="224"/>
      <c r="AR285" s="224"/>
      <c r="AS285" s="225"/>
      <c r="AT285" s="223">
        <f t="shared" si="42"/>
        <v>0</v>
      </c>
      <c r="AU285" s="224"/>
      <c r="AV285" s="224"/>
      <c r="AW285" s="225"/>
      <c r="AX285" s="32">
        <f t="shared" si="44"/>
        <v>1</v>
      </c>
      <c r="AY285" s="97">
        <f t="shared" si="37"/>
        <v>349.92</v>
      </c>
    </row>
    <row r="286" spans="1:51">
      <c r="A286" s="30" t="s">
        <v>220</v>
      </c>
      <c r="B286" s="221" t="s">
        <v>358</v>
      </c>
      <c r="C286" s="221"/>
      <c r="D286" s="221"/>
      <c r="E286" s="221"/>
      <c r="F286" s="221"/>
      <c r="G286" s="221"/>
      <c r="H286" s="221"/>
      <c r="I286" s="221"/>
      <c r="J286" s="221"/>
      <c r="K286" s="221"/>
      <c r="L286" s="221"/>
      <c r="M286" s="221"/>
      <c r="N286" s="221"/>
      <c r="O286" s="221"/>
      <c r="P286" s="221"/>
      <c r="Q286" s="221"/>
      <c r="R286" s="221"/>
      <c r="S286" s="221"/>
      <c r="T286" s="30" t="s">
        <v>1140</v>
      </c>
      <c r="U286" s="31">
        <v>1</v>
      </c>
      <c r="V286" s="32">
        <v>126.23</v>
      </c>
      <c r="W286" s="231">
        <f t="shared" si="38"/>
        <v>126.23</v>
      </c>
      <c r="X286" s="231"/>
      <c r="Y286" s="231"/>
      <c r="Z286" s="231"/>
      <c r="AA286" s="233">
        <v>0</v>
      </c>
      <c r="AB286" s="234"/>
      <c r="AC286" s="234"/>
      <c r="AD286" s="235"/>
      <c r="AE286" s="242"/>
      <c r="AF286" s="243"/>
      <c r="AG286" s="243"/>
      <c r="AH286" s="244"/>
      <c r="AI286" s="233">
        <f t="shared" si="39"/>
        <v>0</v>
      </c>
      <c r="AJ286" s="234"/>
      <c r="AK286" s="234"/>
      <c r="AL286" s="235"/>
      <c r="AM286" s="223">
        <f t="shared" si="40"/>
        <v>0</v>
      </c>
      <c r="AN286" s="224"/>
      <c r="AO286" s="225"/>
      <c r="AP286" s="223">
        <f t="shared" si="41"/>
        <v>0</v>
      </c>
      <c r="AQ286" s="224"/>
      <c r="AR286" s="224"/>
      <c r="AS286" s="225"/>
      <c r="AT286" s="223">
        <f t="shared" si="42"/>
        <v>0</v>
      </c>
      <c r="AU286" s="224"/>
      <c r="AV286" s="224"/>
      <c r="AW286" s="225"/>
      <c r="AX286" s="32">
        <f t="shared" si="44"/>
        <v>1</v>
      </c>
      <c r="AY286" s="97">
        <f t="shared" si="37"/>
        <v>126.23</v>
      </c>
    </row>
    <row r="287" spans="1:51">
      <c r="A287" s="30" t="s">
        <v>221</v>
      </c>
      <c r="B287" s="221" t="s">
        <v>359</v>
      </c>
      <c r="C287" s="221"/>
      <c r="D287" s="221"/>
      <c r="E287" s="221"/>
      <c r="F287" s="221"/>
      <c r="G287" s="221"/>
      <c r="H287" s="221"/>
      <c r="I287" s="221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30" t="s">
        <v>1140</v>
      </c>
      <c r="U287" s="31">
        <v>1</v>
      </c>
      <c r="V287" s="32">
        <v>769.47</v>
      </c>
      <c r="W287" s="231">
        <f t="shared" si="38"/>
        <v>769.47</v>
      </c>
      <c r="X287" s="231"/>
      <c r="Y287" s="231"/>
      <c r="Z287" s="231"/>
      <c r="AA287" s="233">
        <v>0</v>
      </c>
      <c r="AB287" s="234"/>
      <c r="AC287" s="234"/>
      <c r="AD287" s="235"/>
      <c r="AE287" s="242"/>
      <c r="AF287" s="243"/>
      <c r="AG287" s="243"/>
      <c r="AH287" s="244"/>
      <c r="AI287" s="233">
        <f t="shared" si="39"/>
        <v>0</v>
      </c>
      <c r="AJ287" s="234"/>
      <c r="AK287" s="234"/>
      <c r="AL287" s="235"/>
      <c r="AM287" s="223">
        <f t="shared" si="40"/>
        <v>0</v>
      </c>
      <c r="AN287" s="224"/>
      <c r="AO287" s="225"/>
      <c r="AP287" s="223">
        <f t="shared" si="41"/>
        <v>0</v>
      </c>
      <c r="AQ287" s="224"/>
      <c r="AR287" s="224"/>
      <c r="AS287" s="225"/>
      <c r="AT287" s="223">
        <f t="shared" si="42"/>
        <v>0</v>
      </c>
      <c r="AU287" s="224"/>
      <c r="AV287" s="224"/>
      <c r="AW287" s="225"/>
      <c r="AX287" s="32">
        <f t="shared" si="44"/>
        <v>1</v>
      </c>
      <c r="AY287" s="97">
        <f t="shared" ref="AY287:AY350" si="45">W287-AT287</f>
        <v>769.47</v>
      </c>
    </row>
    <row r="288" spans="1:51">
      <c r="A288" s="30" t="s">
        <v>222</v>
      </c>
      <c r="B288" s="221" t="s">
        <v>360</v>
      </c>
      <c r="C288" s="221"/>
      <c r="D288" s="221"/>
      <c r="E288" s="221"/>
      <c r="F288" s="221"/>
      <c r="G288" s="221"/>
      <c r="H288" s="221"/>
      <c r="I288" s="221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30" t="s">
        <v>1140</v>
      </c>
      <c r="U288" s="31">
        <v>1</v>
      </c>
      <c r="V288" s="32">
        <v>938.25</v>
      </c>
      <c r="W288" s="231">
        <f t="shared" si="38"/>
        <v>938.25</v>
      </c>
      <c r="X288" s="231"/>
      <c r="Y288" s="231"/>
      <c r="Z288" s="231"/>
      <c r="AA288" s="233">
        <v>0</v>
      </c>
      <c r="AB288" s="234"/>
      <c r="AC288" s="234"/>
      <c r="AD288" s="235"/>
      <c r="AE288" s="242"/>
      <c r="AF288" s="243"/>
      <c r="AG288" s="243"/>
      <c r="AH288" s="244"/>
      <c r="AI288" s="233">
        <f t="shared" si="39"/>
        <v>0</v>
      </c>
      <c r="AJ288" s="234"/>
      <c r="AK288" s="234"/>
      <c r="AL288" s="235"/>
      <c r="AM288" s="223">
        <f t="shared" si="40"/>
        <v>0</v>
      </c>
      <c r="AN288" s="224"/>
      <c r="AO288" s="225"/>
      <c r="AP288" s="223">
        <f t="shared" si="41"/>
        <v>0</v>
      </c>
      <c r="AQ288" s="224"/>
      <c r="AR288" s="224"/>
      <c r="AS288" s="225"/>
      <c r="AT288" s="223">
        <f t="shared" si="42"/>
        <v>0</v>
      </c>
      <c r="AU288" s="224"/>
      <c r="AV288" s="224"/>
      <c r="AW288" s="225"/>
      <c r="AX288" s="32">
        <f t="shared" si="44"/>
        <v>1</v>
      </c>
      <c r="AY288" s="97">
        <f t="shared" si="45"/>
        <v>938.25</v>
      </c>
    </row>
    <row r="289" spans="1:51">
      <c r="A289" s="30" t="s">
        <v>223</v>
      </c>
      <c r="B289" s="221" t="s">
        <v>361</v>
      </c>
      <c r="C289" s="221"/>
      <c r="D289" s="221"/>
      <c r="E289" s="221"/>
      <c r="F289" s="221"/>
      <c r="G289" s="221"/>
      <c r="H289" s="221"/>
      <c r="I289" s="221"/>
      <c r="J289" s="221"/>
      <c r="K289" s="221"/>
      <c r="L289" s="221"/>
      <c r="M289" s="221"/>
      <c r="N289" s="221"/>
      <c r="O289" s="221"/>
      <c r="P289" s="221"/>
      <c r="Q289" s="221"/>
      <c r="R289" s="221"/>
      <c r="S289" s="221"/>
      <c r="T289" s="30" t="s">
        <v>1140</v>
      </c>
      <c r="U289" s="31">
        <v>1</v>
      </c>
      <c r="V289" s="32">
        <v>619.85</v>
      </c>
      <c r="W289" s="231">
        <f t="shared" si="38"/>
        <v>619.85</v>
      </c>
      <c r="X289" s="231"/>
      <c r="Y289" s="231"/>
      <c r="Z289" s="231"/>
      <c r="AA289" s="233">
        <v>0</v>
      </c>
      <c r="AB289" s="234"/>
      <c r="AC289" s="234"/>
      <c r="AD289" s="235"/>
      <c r="AE289" s="242"/>
      <c r="AF289" s="243"/>
      <c r="AG289" s="243"/>
      <c r="AH289" s="244"/>
      <c r="AI289" s="233">
        <f t="shared" si="39"/>
        <v>0</v>
      </c>
      <c r="AJ289" s="234"/>
      <c r="AK289" s="234"/>
      <c r="AL289" s="235"/>
      <c r="AM289" s="223">
        <f t="shared" si="40"/>
        <v>0</v>
      </c>
      <c r="AN289" s="224"/>
      <c r="AO289" s="225"/>
      <c r="AP289" s="223">
        <f t="shared" si="41"/>
        <v>0</v>
      </c>
      <c r="AQ289" s="224"/>
      <c r="AR289" s="224"/>
      <c r="AS289" s="225"/>
      <c r="AT289" s="223">
        <f t="shared" si="42"/>
        <v>0</v>
      </c>
      <c r="AU289" s="224"/>
      <c r="AV289" s="224"/>
      <c r="AW289" s="225"/>
      <c r="AX289" s="32">
        <f t="shared" si="44"/>
        <v>1</v>
      </c>
      <c r="AY289" s="97">
        <f t="shared" si="45"/>
        <v>619.85</v>
      </c>
    </row>
    <row r="290" spans="1:51">
      <c r="A290" s="30" t="s">
        <v>224</v>
      </c>
      <c r="B290" s="221" t="s">
        <v>362</v>
      </c>
      <c r="C290" s="221"/>
      <c r="D290" s="221"/>
      <c r="E290" s="221"/>
      <c r="F290" s="221"/>
      <c r="G290" s="221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30" t="s">
        <v>1140</v>
      </c>
      <c r="U290" s="31">
        <v>1</v>
      </c>
      <c r="V290" s="32">
        <v>349.92</v>
      </c>
      <c r="W290" s="231">
        <f t="shared" si="38"/>
        <v>349.92</v>
      </c>
      <c r="X290" s="231"/>
      <c r="Y290" s="231"/>
      <c r="Z290" s="231"/>
      <c r="AA290" s="233">
        <v>0</v>
      </c>
      <c r="AB290" s="234"/>
      <c r="AC290" s="234"/>
      <c r="AD290" s="235"/>
      <c r="AE290" s="242"/>
      <c r="AF290" s="243"/>
      <c r="AG290" s="243"/>
      <c r="AH290" s="244"/>
      <c r="AI290" s="233">
        <f t="shared" si="39"/>
        <v>0</v>
      </c>
      <c r="AJ290" s="234"/>
      <c r="AK290" s="234"/>
      <c r="AL290" s="235"/>
      <c r="AM290" s="223">
        <f t="shared" si="40"/>
        <v>0</v>
      </c>
      <c r="AN290" s="224"/>
      <c r="AO290" s="225"/>
      <c r="AP290" s="223">
        <f t="shared" si="41"/>
        <v>0</v>
      </c>
      <c r="AQ290" s="224"/>
      <c r="AR290" s="224"/>
      <c r="AS290" s="225"/>
      <c r="AT290" s="223">
        <f t="shared" si="42"/>
        <v>0</v>
      </c>
      <c r="AU290" s="224"/>
      <c r="AV290" s="224"/>
      <c r="AW290" s="225"/>
      <c r="AX290" s="32">
        <f t="shared" si="44"/>
        <v>1</v>
      </c>
      <c r="AY290" s="97">
        <f t="shared" si="45"/>
        <v>349.92</v>
      </c>
    </row>
    <row r="291" spans="1:51">
      <c r="A291" s="30" t="s">
        <v>225</v>
      </c>
      <c r="B291" s="221" t="s">
        <v>363</v>
      </c>
      <c r="C291" s="221"/>
      <c r="D291" s="221"/>
      <c r="E291" s="221"/>
      <c r="F291" s="221"/>
      <c r="G291" s="221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30" t="s">
        <v>1140</v>
      </c>
      <c r="U291" s="31">
        <v>2</v>
      </c>
      <c r="V291" s="32">
        <v>4167.8999999999996</v>
      </c>
      <c r="W291" s="231">
        <f t="shared" si="38"/>
        <v>8335.7999999999993</v>
      </c>
      <c r="X291" s="231"/>
      <c r="Y291" s="231"/>
      <c r="Z291" s="231"/>
      <c r="AA291" s="233">
        <v>0</v>
      </c>
      <c r="AB291" s="234"/>
      <c r="AC291" s="234"/>
      <c r="AD291" s="235"/>
      <c r="AE291" s="242"/>
      <c r="AF291" s="243"/>
      <c r="AG291" s="243"/>
      <c r="AH291" s="244"/>
      <c r="AI291" s="233">
        <f t="shared" si="39"/>
        <v>0</v>
      </c>
      <c r="AJ291" s="234"/>
      <c r="AK291" s="234"/>
      <c r="AL291" s="235"/>
      <c r="AM291" s="223">
        <f t="shared" si="40"/>
        <v>0</v>
      </c>
      <c r="AN291" s="224"/>
      <c r="AO291" s="225"/>
      <c r="AP291" s="223">
        <f t="shared" si="41"/>
        <v>0</v>
      </c>
      <c r="AQ291" s="224"/>
      <c r="AR291" s="224"/>
      <c r="AS291" s="225"/>
      <c r="AT291" s="223">
        <f t="shared" si="42"/>
        <v>0</v>
      </c>
      <c r="AU291" s="224"/>
      <c r="AV291" s="224"/>
      <c r="AW291" s="225"/>
      <c r="AX291" s="32">
        <f t="shared" si="44"/>
        <v>2</v>
      </c>
      <c r="AY291" s="97">
        <f t="shared" si="45"/>
        <v>8335.7999999999993</v>
      </c>
    </row>
    <row r="292" spans="1:51">
      <c r="A292" s="30" t="s">
        <v>226</v>
      </c>
      <c r="B292" s="221" t="s">
        <v>364</v>
      </c>
      <c r="C292" s="221"/>
      <c r="D292" s="221"/>
      <c r="E292" s="221"/>
      <c r="F292" s="221"/>
      <c r="G292" s="221"/>
      <c r="H292" s="221"/>
      <c r="I292" s="221"/>
      <c r="J292" s="221"/>
      <c r="K292" s="221"/>
      <c r="L292" s="221"/>
      <c r="M292" s="221"/>
      <c r="N292" s="221"/>
      <c r="O292" s="221"/>
      <c r="P292" s="221"/>
      <c r="Q292" s="221"/>
      <c r="R292" s="221"/>
      <c r="S292" s="221"/>
      <c r="T292" s="30" t="s">
        <v>1140</v>
      </c>
      <c r="U292" s="31">
        <v>2</v>
      </c>
      <c r="V292" s="32">
        <v>850.05</v>
      </c>
      <c r="W292" s="231">
        <f t="shared" ref="W292:W297" si="46">U292*V292</f>
        <v>1700.1</v>
      </c>
      <c r="X292" s="231"/>
      <c r="Y292" s="231"/>
      <c r="Z292" s="231"/>
      <c r="AA292" s="233">
        <v>0</v>
      </c>
      <c r="AB292" s="234"/>
      <c r="AC292" s="234"/>
      <c r="AD292" s="235"/>
      <c r="AE292" s="242"/>
      <c r="AF292" s="243"/>
      <c r="AG292" s="243"/>
      <c r="AH292" s="244"/>
      <c r="AI292" s="233">
        <f t="shared" ref="AI292:AI297" si="47">AA292+AE292</f>
        <v>0</v>
      </c>
      <c r="AJ292" s="234"/>
      <c r="AK292" s="234"/>
      <c r="AL292" s="235"/>
      <c r="AM292" s="223">
        <f t="shared" ref="AM292:AM297" si="48">V292*AA292</f>
        <v>0</v>
      </c>
      <c r="AN292" s="224"/>
      <c r="AO292" s="225"/>
      <c r="AP292" s="223">
        <f t="shared" ref="AP292:AP297" si="49">V292*AE292</f>
        <v>0</v>
      </c>
      <c r="AQ292" s="224"/>
      <c r="AR292" s="224"/>
      <c r="AS292" s="225"/>
      <c r="AT292" s="223">
        <f t="shared" ref="AT292:AT297" si="50">AM292+AP292</f>
        <v>0</v>
      </c>
      <c r="AU292" s="224"/>
      <c r="AV292" s="224"/>
      <c r="AW292" s="225"/>
      <c r="AX292" s="32">
        <f t="shared" si="44"/>
        <v>2</v>
      </c>
      <c r="AY292" s="97">
        <f t="shared" si="45"/>
        <v>1700.1</v>
      </c>
    </row>
    <row r="293" spans="1:51">
      <c r="A293" s="30" t="s">
        <v>227</v>
      </c>
      <c r="B293" s="221" t="s">
        <v>365</v>
      </c>
      <c r="C293" s="221"/>
      <c r="D293" s="221"/>
      <c r="E293" s="221"/>
      <c r="F293" s="221"/>
      <c r="G293" s="221"/>
      <c r="H293" s="221"/>
      <c r="I293" s="221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30" t="s">
        <v>1140</v>
      </c>
      <c r="U293" s="31">
        <v>2</v>
      </c>
      <c r="V293" s="32">
        <v>9478.0300000000007</v>
      </c>
      <c r="W293" s="231">
        <f t="shared" si="46"/>
        <v>18956.060000000001</v>
      </c>
      <c r="X293" s="231"/>
      <c r="Y293" s="231"/>
      <c r="Z293" s="231"/>
      <c r="AA293" s="233">
        <v>0</v>
      </c>
      <c r="AB293" s="234"/>
      <c r="AC293" s="234"/>
      <c r="AD293" s="235"/>
      <c r="AE293" s="242"/>
      <c r="AF293" s="243"/>
      <c r="AG293" s="243"/>
      <c r="AH293" s="244"/>
      <c r="AI293" s="233">
        <f t="shared" si="47"/>
        <v>0</v>
      </c>
      <c r="AJ293" s="234"/>
      <c r="AK293" s="234"/>
      <c r="AL293" s="235"/>
      <c r="AM293" s="223">
        <f t="shared" si="48"/>
        <v>0</v>
      </c>
      <c r="AN293" s="224"/>
      <c r="AO293" s="225"/>
      <c r="AP293" s="223">
        <f t="shared" si="49"/>
        <v>0</v>
      </c>
      <c r="AQ293" s="224"/>
      <c r="AR293" s="224"/>
      <c r="AS293" s="225"/>
      <c r="AT293" s="223">
        <f t="shared" si="50"/>
        <v>0</v>
      </c>
      <c r="AU293" s="224"/>
      <c r="AV293" s="224"/>
      <c r="AW293" s="225"/>
      <c r="AX293" s="32">
        <f t="shared" si="44"/>
        <v>2</v>
      </c>
      <c r="AY293" s="97">
        <f t="shared" si="45"/>
        <v>18956.060000000001</v>
      </c>
    </row>
    <row r="294" spans="1:51">
      <c r="A294" s="30" t="s">
        <v>228</v>
      </c>
      <c r="B294" s="221" t="s">
        <v>366</v>
      </c>
      <c r="C294" s="221"/>
      <c r="D294" s="221"/>
      <c r="E294" s="221"/>
      <c r="F294" s="221"/>
      <c r="G294" s="221"/>
      <c r="H294" s="221"/>
      <c r="I294" s="221"/>
      <c r="J294" s="221"/>
      <c r="K294" s="221"/>
      <c r="L294" s="221"/>
      <c r="M294" s="221"/>
      <c r="N294" s="221"/>
      <c r="O294" s="221"/>
      <c r="P294" s="221"/>
      <c r="Q294" s="221"/>
      <c r="R294" s="221"/>
      <c r="S294" s="221"/>
      <c r="T294" s="30" t="s">
        <v>1140</v>
      </c>
      <c r="U294" s="31">
        <v>10</v>
      </c>
      <c r="V294" s="32">
        <v>25.38</v>
      </c>
      <c r="W294" s="231">
        <f t="shared" si="46"/>
        <v>253.79999999999998</v>
      </c>
      <c r="X294" s="231"/>
      <c r="Y294" s="231"/>
      <c r="Z294" s="231"/>
      <c r="AA294" s="233">
        <v>0</v>
      </c>
      <c r="AB294" s="234"/>
      <c r="AC294" s="234"/>
      <c r="AD294" s="235"/>
      <c r="AE294" s="242"/>
      <c r="AF294" s="243"/>
      <c r="AG294" s="243"/>
      <c r="AH294" s="244"/>
      <c r="AI294" s="233">
        <f t="shared" si="47"/>
        <v>0</v>
      </c>
      <c r="AJ294" s="234"/>
      <c r="AK294" s="234"/>
      <c r="AL294" s="235"/>
      <c r="AM294" s="223">
        <f t="shared" si="48"/>
        <v>0</v>
      </c>
      <c r="AN294" s="224"/>
      <c r="AO294" s="225"/>
      <c r="AP294" s="223">
        <f t="shared" si="49"/>
        <v>0</v>
      </c>
      <c r="AQ294" s="224"/>
      <c r="AR294" s="224"/>
      <c r="AS294" s="225"/>
      <c r="AT294" s="223">
        <f t="shared" si="50"/>
        <v>0</v>
      </c>
      <c r="AU294" s="224"/>
      <c r="AV294" s="224"/>
      <c r="AW294" s="225"/>
      <c r="AX294" s="32">
        <f t="shared" si="44"/>
        <v>10</v>
      </c>
      <c r="AY294" s="97">
        <f t="shared" si="45"/>
        <v>253.79999999999998</v>
      </c>
    </row>
    <row r="295" spans="1:51">
      <c r="A295" s="30" t="s">
        <v>229</v>
      </c>
      <c r="B295" s="221" t="s">
        <v>367</v>
      </c>
      <c r="C295" s="221"/>
      <c r="D295" s="221"/>
      <c r="E295" s="221"/>
      <c r="F295" s="221"/>
      <c r="G295" s="221"/>
      <c r="H295" s="221"/>
      <c r="I295" s="221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30" t="s">
        <v>1140</v>
      </c>
      <c r="U295" s="31">
        <v>14</v>
      </c>
      <c r="V295" s="32">
        <v>12.92</v>
      </c>
      <c r="W295" s="231">
        <f t="shared" si="46"/>
        <v>180.88</v>
      </c>
      <c r="X295" s="231"/>
      <c r="Y295" s="231"/>
      <c r="Z295" s="231"/>
      <c r="AA295" s="233">
        <v>0</v>
      </c>
      <c r="AB295" s="234"/>
      <c r="AC295" s="234"/>
      <c r="AD295" s="235"/>
      <c r="AE295" s="242"/>
      <c r="AF295" s="243"/>
      <c r="AG295" s="243"/>
      <c r="AH295" s="244"/>
      <c r="AI295" s="233">
        <f t="shared" si="47"/>
        <v>0</v>
      </c>
      <c r="AJ295" s="234"/>
      <c r="AK295" s="234"/>
      <c r="AL295" s="235"/>
      <c r="AM295" s="223">
        <f t="shared" si="48"/>
        <v>0</v>
      </c>
      <c r="AN295" s="224"/>
      <c r="AO295" s="225"/>
      <c r="AP295" s="223">
        <f t="shared" si="49"/>
        <v>0</v>
      </c>
      <c r="AQ295" s="224"/>
      <c r="AR295" s="224"/>
      <c r="AS295" s="225"/>
      <c r="AT295" s="223">
        <f t="shared" si="50"/>
        <v>0</v>
      </c>
      <c r="AU295" s="224"/>
      <c r="AV295" s="224"/>
      <c r="AW295" s="225"/>
      <c r="AX295" s="32">
        <f t="shared" si="44"/>
        <v>14</v>
      </c>
      <c r="AY295" s="97">
        <f t="shared" si="45"/>
        <v>180.88</v>
      </c>
    </row>
    <row r="296" spans="1:51">
      <c r="A296" s="30" t="s">
        <v>230</v>
      </c>
      <c r="B296" s="221" t="s">
        <v>368</v>
      </c>
      <c r="C296" s="221"/>
      <c r="D296" s="221"/>
      <c r="E296" s="221"/>
      <c r="F296" s="221"/>
      <c r="G296" s="221"/>
      <c r="H296" s="221"/>
      <c r="I296" s="221"/>
      <c r="J296" s="221"/>
      <c r="K296" s="221"/>
      <c r="L296" s="221"/>
      <c r="M296" s="221"/>
      <c r="N296" s="221"/>
      <c r="O296" s="221"/>
      <c r="P296" s="221"/>
      <c r="Q296" s="221"/>
      <c r="R296" s="221"/>
      <c r="S296" s="221"/>
      <c r="T296" s="30" t="s">
        <v>1140</v>
      </c>
      <c r="U296" s="31">
        <v>5</v>
      </c>
      <c r="V296" s="32">
        <v>10.44</v>
      </c>
      <c r="W296" s="231">
        <f t="shared" si="46"/>
        <v>52.199999999999996</v>
      </c>
      <c r="X296" s="231"/>
      <c r="Y296" s="231"/>
      <c r="Z296" s="231"/>
      <c r="AA296" s="233">
        <v>0</v>
      </c>
      <c r="AB296" s="234"/>
      <c r="AC296" s="234"/>
      <c r="AD296" s="235"/>
      <c r="AE296" s="242"/>
      <c r="AF296" s="243"/>
      <c r="AG296" s="243"/>
      <c r="AH296" s="244"/>
      <c r="AI296" s="233">
        <f t="shared" si="47"/>
        <v>0</v>
      </c>
      <c r="AJ296" s="234"/>
      <c r="AK296" s="234"/>
      <c r="AL296" s="235"/>
      <c r="AM296" s="223">
        <f t="shared" si="48"/>
        <v>0</v>
      </c>
      <c r="AN296" s="224"/>
      <c r="AO296" s="225"/>
      <c r="AP296" s="223">
        <f t="shared" si="49"/>
        <v>0</v>
      </c>
      <c r="AQ296" s="224"/>
      <c r="AR296" s="224"/>
      <c r="AS296" s="225"/>
      <c r="AT296" s="223">
        <f t="shared" si="50"/>
        <v>0</v>
      </c>
      <c r="AU296" s="224"/>
      <c r="AV296" s="224"/>
      <c r="AW296" s="225"/>
      <c r="AX296" s="32">
        <f t="shared" si="44"/>
        <v>5</v>
      </c>
      <c r="AY296" s="97">
        <f t="shared" si="45"/>
        <v>52.199999999999996</v>
      </c>
    </row>
    <row r="297" spans="1:51">
      <c r="A297" s="30" t="s">
        <v>231</v>
      </c>
      <c r="B297" s="221" t="s">
        <v>369</v>
      </c>
      <c r="C297" s="221"/>
      <c r="D297" s="221"/>
      <c r="E297" s="221"/>
      <c r="F297" s="221"/>
      <c r="G297" s="221"/>
      <c r="H297" s="221"/>
      <c r="I297" s="221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30" t="s">
        <v>1140</v>
      </c>
      <c r="U297" s="31">
        <v>250</v>
      </c>
      <c r="V297" s="32">
        <v>12.3</v>
      </c>
      <c r="W297" s="231">
        <f t="shared" si="46"/>
        <v>3075</v>
      </c>
      <c r="X297" s="231"/>
      <c r="Y297" s="231"/>
      <c r="Z297" s="231"/>
      <c r="AA297" s="233">
        <v>0</v>
      </c>
      <c r="AB297" s="234"/>
      <c r="AC297" s="234"/>
      <c r="AD297" s="235"/>
      <c r="AE297" s="242"/>
      <c r="AF297" s="243"/>
      <c r="AG297" s="243"/>
      <c r="AH297" s="244"/>
      <c r="AI297" s="233">
        <f t="shared" si="47"/>
        <v>0</v>
      </c>
      <c r="AJ297" s="234"/>
      <c r="AK297" s="234"/>
      <c r="AL297" s="235"/>
      <c r="AM297" s="223">
        <f t="shared" si="48"/>
        <v>0</v>
      </c>
      <c r="AN297" s="224"/>
      <c r="AO297" s="225"/>
      <c r="AP297" s="223">
        <f t="shared" si="49"/>
        <v>0</v>
      </c>
      <c r="AQ297" s="224"/>
      <c r="AR297" s="224"/>
      <c r="AS297" s="225"/>
      <c r="AT297" s="223">
        <f t="shared" si="50"/>
        <v>0</v>
      </c>
      <c r="AU297" s="224"/>
      <c r="AV297" s="224"/>
      <c r="AW297" s="225"/>
      <c r="AX297" s="32">
        <f t="shared" si="44"/>
        <v>250</v>
      </c>
      <c r="AY297" s="97">
        <f t="shared" si="45"/>
        <v>3075</v>
      </c>
    </row>
    <row r="298" spans="1:51">
      <c r="A298" s="30"/>
      <c r="B298" s="221"/>
      <c r="C298" s="221"/>
      <c r="D298" s="221"/>
      <c r="E298" s="221"/>
      <c r="F298" s="221"/>
      <c r="G298" s="221"/>
      <c r="H298" s="221"/>
      <c r="I298" s="221"/>
      <c r="J298" s="221"/>
      <c r="K298" s="221"/>
      <c r="L298" s="221"/>
      <c r="M298" s="221"/>
      <c r="N298" s="221"/>
      <c r="O298" s="221"/>
      <c r="P298" s="221"/>
      <c r="Q298" s="221"/>
      <c r="R298" s="221"/>
      <c r="S298" s="221"/>
      <c r="T298" s="30"/>
      <c r="U298" s="31"/>
      <c r="V298" s="32"/>
      <c r="W298" s="271"/>
      <c r="X298" s="271"/>
      <c r="Y298" s="271"/>
      <c r="Z298" s="271"/>
      <c r="AA298" s="233"/>
      <c r="AB298" s="234"/>
      <c r="AC298" s="234"/>
      <c r="AD298" s="235"/>
      <c r="AE298" s="242"/>
      <c r="AF298" s="243"/>
      <c r="AG298" s="243"/>
      <c r="AH298" s="244"/>
      <c r="AI298" s="233"/>
      <c r="AJ298" s="234"/>
      <c r="AK298" s="234"/>
      <c r="AL298" s="235"/>
      <c r="AM298" s="223"/>
      <c r="AN298" s="224"/>
      <c r="AO298" s="225"/>
      <c r="AP298" s="223"/>
      <c r="AQ298" s="224"/>
      <c r="AR298" s="224"/>
      <c r="AS298" s="225"/>
      <c r="AT298" s="223"/>
      <c r="AU298" s="224"/>
      <c r="AV298" s="224"/>
      <c r="AW298" s="225"/>
      <c r="AX298" s="32"/>
      <c r="AY298" s="97">
        <f t="shared" si="45"/>
        <v>0</v>
      </c>
    </row>
    <row r="299" spans="1:51" ht="15.75">
      <c r="A299" s="45" t="s">
        <v>232</v>
      </c>
      <c r="B299" s="236" t="s">
        <v>370</v>
      </c>
      <c r="C299" s="236"/>
      <c r="D299" s="236"/>
      <c r="E299" s="236"/>
      <c r="F299" s="236"/>
      <c r="G299" s="236"/>
      <c r="H299" s="236"/>
      <c r="I299" s="236"/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5"/>
      <c r="U299" s="26"/>
      <c r="V299" s="27"/>
      <c r="W299" s="229">
        <f>SUM(W300:Z366)</f>
        <v>279055.45100000012</v>
      </c>
      <c r="X299" s="229"/>
      <c r="Y299" s="229"/>
      <c r="Z299" s="229"/>
      <c r="AA299" s="330"/>
      <c r="AB299" s="331"/>
      <c r="AC299" s="331"/>
      <c r="AD299" s="332"/>
      <c r="AE299" s="278"/>
      <c r="AF299" s="279"/>
      <c r="AG299" s="279"/>
      <c r="AH299" s="280"/>
      <c r="AI299" s="330"/>
      <c r="AJ299" s="331"/>
      <c r="AK299" s="331"/>
      <c r="AL299" s="332"/>
      <c r="AM299" s="238">
        <f>SUM(AM300:AO366)</f>
        <v>0</v>
      </c>
      <c r="AN299" s="239"/>
      <c r="AO299" s="240"/>
      <c r="AP299" s="238">
        <f>SUM(AP300:AS366)</f>
        <v>0</v>
      </c>
      <c r="AQ299" s="239"/>
      <c r="AR299" s="239"/>
      <c r="AS299" s="240"/>
      <c r="AT299" s="238">
        <f>AM299+AP299</f>
        <v>0</v>
      </c>
      <c r="AU299" s="239"/>
      <c r="AV299" s="239"/>
      <c r="AW299" s="240"/>
      <c r="AX299" s="27"/>
      <c r="AY299" s="96">
        <f t="shared" si="45"/>
        <v>279055.45100000012</v>
      </c>
    </row>
    <row r="300" spans="1:51">
      <c r="A300" s="30" t="s">
        <v>233</v>
      </c>
      <c r="B300" s="221" t="s">
        <v>301</v>
      </c>
      <c r="C300" s="221"/>
      <c r="D300" s="221"/>
      <c r="E300" s="221"/>
      <c r="F300" s="221"/>
      <c r="G300" s="221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30" t="s">
        <v>1060</v>
      </c>
      <c r="U300" s="31">
        <v>280</v>
      </c>
      <c r="V300" s="32">
        <v>1.94</v>
      </c>
      <c r="W300" s="231">
        <f t="shared" ref="W300:W363" si="51">U300*V300</f>
        <v>543.19999999999993</v>
      </c>
      <c r="X300" s="231"/>
      <c r="Y300" s="231"/>
      <c r="Z300" s="231"/>
      <c r="AA300" s="233">
        <v>0</v>
      </c>
      <c r="AB300" s="234"/>
      <c r="AC300" s="234"/>
      <c r="AD300" s="235"/>
      <c r="AE300" s="242"/>
      <c r="AF300" s="243"/>
      <c r="AG300" s="243"/>
      <c r="AH300" s="244"/>
      <c r="AI300" s="233">
        <f t="shared" ref="AI300:AI363" si="52">AA300+AE300</f>
        <v>0</v>
      </c>
      <c r="AJ300" s="234"/>
      <c r="AK300" s="234"/>
      <c r="AL300" s="235"/>
      <c r="AM300" s="223">
        <f t="shared" ref="AM300:AM363" si="53">V300*AA300</f>
        <v>0</v>
      </c>
      <c r="AN300" s="224"/>
      <c r="AO300" s="225"/>
      <c r="AP300" s="223">
        <f t="shared" ref="AP300:AP363" si="54">V300*AE300</f>
        <v>0</v>
      </c>
      <c r="AQ300" s="224"/>
      <c r="AR300" s="224"/>
      <c r="AS300" s="225"/>
      <c r="AT300" s="223">
        <f t="shared" ref="AT300:AT363" si="55">AM300+AP300</f>
        <v>0</v>
      </c>
      <c r="AU300" s="224"/>
      <c r="AV300" s="224"/>
      <c r="AW300" s="225"/>
      <c r="AX300" s="32">
        <f t="shared" ref="AX300:AX334" si="56">U300-AI300</f>
        <v>280</v>
      </c>
      <c r="AY300" s="97">
        <f t="shared" si="45"/>
        <v>543.19999999999993</v>
      </c>
    </row>
    <row r="301" spans="1:51">
      <c r="A301" s="30" t="s">
        <v>234</v>
      </c>
      <c r="B301" s="221" t="s">
        <v>302</v>
      </c>
      <c r="C301" s="221"/>
      <c r="D301" s="221"/>
      <c r="E301" s="221"/>
      <c r="F301" s="221"/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30" t="s">
        <v>1060</v>
      </c>
      <c r="U301" s="31">
        <v>280</v>
      </c>
      <c r="V301" s="32">
        <v>0.2</v>
      </c>
      <c r="W301" s="231">
        <f t="shared" si="51"/>
        <v>56</v>
      </c>
      <c r="X301" s="231"/>
      <c r="Y301" s="231"/>
      <c r="Z301" s="231"/>
      <c r="AA301" s="233">
        <v>0</v>
      </c>
      <c r="AB301" s="234"/>
      <c r="AC301" s="234"/>
      <c r="AD301" s="235"/>
      <c r="AE301" s="242"/>
      <c r="AF301" s="243"/>
      <c r="AG301" s="243"/>
      <c r="AH301" s="244"/>
      <c r="AI301" s="233">
        <f t="shared" si="52"/>
        <v>0</v>
      </c>
      <c r="AJ301" s="234"/>
      <c r="AK301" s="234"/>
      <c r="AL301" s="235"/>
      <c r="AM301" s="223">
        <f t="shared" si="53"/>
        <v>0</v>
      </c>
      <c r="AN301" s="224"/>
      <c r="AO301" s="225"/>
      <c r="AP301" s="223">
        <f t="shared" si="54"/>
        <v>0</v>
      </c>
      <c r="AQ301" s="224"/>
      <c r="AR301" s="224"/>
      <c r="AS301" s="225"/>
      <c r="AT301" s="223">
        <f t="shared" si="55"/>
        <v>0</v>
      </c>
      <c r="AU301" s="224"/>
      <c r="AV301" s="224"/>
      <c r="AW301" s="225"/>
      <c r="AX301" s="32">
        <f t="shared" si="56"/>
        <v>280</v>
      </c>
      <c r="AY301" s="97">
        <f t="shared" si="45"/>
        <v>56</v>
      </c>
    </row>
    <row r="302" spans="1:51">
      <c r="A302" s="30" t="s">
        <v>235</v>
      </c>
      <c r="B302" s="221" t="s">
        <v>303</v>
      </c>
      <c r="C302" s="221"/>
      <c r="D302" s="221"/>
      <c r="E302" s="221"/>
      <c r="F302" s="221"/>
      <c r="G302" s="221"/>
      <c r="H302" s="221"/>
      <c r="I302" s="221"/>
      <c r="J302" s="221"/>
      <c r="K302" s="221"/>
      <c r="L302" s="221"/>
      <c r="M302" s="221"/>
      <c r="N302" s="221"/>
      <c r="O302" s="221"/>
      <c r="P302" s="221"/>
      <c r="Q302" s="221"/>
      <c r="R302" s="221"/>
      <c r="S302" s="221"/>
      <c r="T302" s="30" t="s">
        <v>1061</v>
      </c>
      <c r="U302" s="31">
        <v>32</v>
      </c>
      <c r="V302" s="32">
        <v>5.69</v>
      </c>
      <c r="W302" s="231">
        <f t="shared" si="51"/>
        <v>182.08</v>
      </c>
      <c r="X302" s="231"/>
      <c r="Y302" s="231"/>
      <c r="Z302" s="231"/>
      <c r="AA302" s="233">
        <v>0</v>
      </c>
      <c r="AB302" s="234"/>
      <c r="AC302" s="234"/>
      <c r="AD302" s="235"/>
      <c r="AE302" s="242"/>
      <c r="AF302" s="243"/>
      <c r="AG302" s="243"/>
      <c r="AH302" s="244"/>
      <c r="AI302" s="233">
        <f t="shared" si="52"/>
        <v>0</v>
      </c>
      <c r="AJ302" s="234"/>
      <c r="AK302" s="234"/>
      <c r="AL302" s="235"/>
      <c r="AM302" s="223">
        <f t="shared" si="53"/>
        <v>0</v>
      </c>
      <c r="AN302" s="224"/>
      <c r="AO302" s="225"/>
      <c r="AP302" s="223">
        <f t="shared" si="54"/>
        <v>0</v>
      </c>
      <c r="AQ302" s="224"/>
      <c r="AR302" s="224"/>
      <c r="AS302" s="225"/>
      <c r="AT302" s="223">
        <f t="shared" si="55"/>
        <v>0</v>
      </c>
      <c r="AU302" s="224"/>
      <c r="AV302" s="224"/>
      <c r="AW302" s="225"/>
      <c r="AX302" s="32">
        <f t="shared" si="56"/>
        <v>32</v>
      </c>
      <c r="AY302" s="97">
        <f t="shared" si="45"/>
        <v>182.08</v>
      </c>
    </row>
    <row r="303" spans="1:51">
      <c r="A303" s="30" t="s">
        <v>931</v>
      </c>
      <c r="B303" s="221" t="s">
        <v>1229</v>
      </c>
      <c r="C303" s="221"/>
      <c r="D303" s="221"/>
      <c r="E303" s="221"/>
      <c r="F303" s="221"/>
      <c r="G303" s="221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30" t="s">
        <v>1061</v>
      </c>
      <c r="U303" s="31">
        <v>15.4</v>
      </c>
      <c r="V303" s="32">
        <v>16.739999999999998</v>
      </c>
      <c r="W303" s="231">
        <f t="shared" si="51"/>
        <v>257.79599999999999</v>
      </c>
      <c r="X303" s="231"/>
      <c r="Y303" s="231"/>
      <c r="Z303" s="231"/>
      <c r="AA303" s="233">
        <v>0</v>
      </c>
      <c r="AB303" s="234"/>
      <c r="AC303" s="234"/>
      <c r="AD303" s="235"/>
      <c r="AE303" s="242"/>
      <c r="AF303" s="243"/>
      <c r="AG303" s="243"/>
      <c r="AH303" s="244"/>
      <c r="AI303" s="233">
        <f t="shared" si="52"/>
        <v>0</v>
      </c>
      <c r="AJ303" s="234"/>
      <c r="AK303" s="234"/>
      <c r="AL303" s="235"/>
      <c r="AM303" s="223">
        <f t="shared" si="53"/>
        <v>0</v>
      </c>
      <c r="AN303" s="224"/>
      <c r="AO303" s="225"/>
      <c r="AP303" s="223">
        <f t="shared" si="54"/>
        <v>0</v>
      </c>
      <c r="AQ303" s="224"/>
      <c r="AR303" s="224"/>
      <c r="AS303" s="225"/>
      <c r="AT303" s="223">
        <f t="shared" si="55"/>
        <v>0</v>
      </c>
      <c r="AU303" s="224"/>
      <c r="AV303" s="224"/>
      <c r="AW303" s="225"/>
      <c r="AX303" s="32">
        <f t="shared" si="56"/>
        <v>15.4</v>
      </c>
      <c r="AY303" s="97">
        <f t="shared" si="45"/>
        <v>257.79599999999999</v>
      </c>
    </row>
    <row r="304" spans="1:51">
      <c r="A304" s="30" t="s">
        <v>236</v>
      </c>
      <c r="B304" s="221" t="s">
        <v>1231</v>
      </c>
      <c r="C304" s="221"/>
      <c r="D304" s="221"/>
      <c r="E304" s="221"/>
      <c r="F304" s="221"/>
      <c r="G304" s="221"/>
      <c r="H304" s="221"/>
      <c r="I304" s="221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30" t="s">
        <v>1061</v>
      </c>
      <c r="U304" s="31">
        <v>38</v>
      </c>
      <c r="V304" s="32">
        <v>5.58</v>
      </c>
      <c r="W304" s="231">
        <f t="shared" si="51"/>
        <v>212.04</v>
      </c>
      <c r="X304" s="231"/>
      <c r="Y304" s="231"/>
      <c r="Z304" s="231"/>
      <c r="AA304" s="233">
        <v>0</v>
      </c>
      <c r="AB304" s="234"/>
      <c r="AC304" s="234"/>
      <c r="AD304" s="235"/>
      <c r="AE304" s="242"/>
      <c r="AF304" s="243"/>
      <c r="AG304" s="243"/>
      <c r="AH304" s="244"/>
      <c r="AI304" s="233">
        <f t="shared" si="52"/>
        <v>0</v>
      </c>
      <c r="AJ304" s="234"/>
      <c r="AK304" s="234"/>
      <c r="AL304" s="235"/>
      <c r="AM304" s="223">
        <f t="shared" si="53"/>
        <v>0</v>
      </c>
      <c r="AN304" s="224"/>
      <c r="AO304" s="225"/>
      <c r="AP304" s="223">
        <f t="shared" si="54"/>
        <v>0</v>
      </c>
      <c r="AQ304" s="224"/>
      <c r="AR304" s="224"/>
      <c r="AS304" s="225"/>
      <c r="AT304" s="223">
        <f t="shared" si="55"/>
        <v>0</v>
      </c>
      <c r="AU304" s="224"/>
      <c r="AV304" s="224"/>
      <c r="AW304" s="225"/>
      <c r="AX304" s="32">
        <f t="shared" si="56"/>
        <v>38</v>
      </c>
      <c r="AY304" s="97">
        <f t="shared" si="45"/>
        <v>212.04</v>
      </c>
    </row>
    <row r="305" spans="1:51">
      <c r="A305" s="30" t="s">
        <v>237</v>
      </c>
      <c r="B305" s="221" t="s">
        <v>1077</v>
      </c>
      <c r="C305" s="221"/>
      <c r="D305" s="221"/>
      <c r="E305" s="221"/>
      <c r="F305" s="221"/>
      <c r="G305" s="221"/>
      <c r="H305" s="221"/>
      <c r="I305" s="221"/>
      <c r="J305" s="221"/>
      <c r="K305" s="221"/>
      <c r="L305" s="221"/>
      <c r="M305" s="221"/>
      <c r="N305" s="221"/>
      <c r="O305" s="221"/>
      <c r="P305" s="221"/>
      <c r="Q305" s="221"/>
      <c r="R305" s="221"/>
      <c r="S305" s="221"/>
      <c r="T305" s="30" t="s">
        <v>1061</v>
      </c>
      <c r="U305" s="31">
        <v>43</v>
      </c>
      <c r="V305" s="32">
        <v>10.66</v>
      </c>
      <c r="W305" s="231">
        <f t="shared" si="51"/>
        <v>458.38</v>
      </c>
      <c r="X305" s="231"/>
      <c r="Y305" s="231"/>
      <c r="Z305" s="231"/>
      <c r="AA305" s="233">
        <v>0</v>
      </c>
      <c r="AB305" s="234"/>
      <c r="AC305" s="234"/>
      <c r="AD305" s="235"/>
      <c r="AE305" s="242"/>
      <c r="AF305" s="243"/>
      <c r="AG305" s="243"/>
      <c r="AH305" s="244"/>
      <c r="AI305" s="233">
        <f t="shared" si="52"/>
        <v>0</v>
      </c>
      <c r="AJ305" s="234"/>
      <c r="AK305" s="234"/>
      <c r="AL305" s="235"/>
      <c r="AM305" s="223">
        <f t="shared" si="53"/>
        <v>0</v>
      </c>
      <c r="AN305" s="224"/>
      <c r="AO305" s="225"/>
      <c r="AP305" s="223">
        <f t="shared" si="54"/>
        <v>0</v>
      </c>
      <c r="AQ305" s="224"/>
      <c r="AR305" s="224"/>
      <c r="AS305" s="225"/>
      <c r="AT305" s="223">
        <f t="shared" si="55"/>
        <v>0</v>
      </c>
      <c r="AU305" s="224"/>
      <c r="AV305" s="224"/>
      <c r="AW305" s="225"/>
      <c r="AX305" s="32">
        <f t="shared" si="56"/>
        <v>43</v>
      </c>
      <c r="AY305" s="97">
        <f t="shared" si="45"/>
        <v>458.38</v>
      </c>
    </row>
    <row r="306" spans="1:51">
      <c r="A306" s="30" t="s">
        <v>238</v>
      </c>
      <c r="B306" s="221" t="s">
        <v>0</v>
      </c>
      <c r="C306" s="221"/>
      <c r="D306" s="221"/>
      <c r="E306" s="221"/>
      <c r="F306" s="221"/>
      <c r="G306" s="221"/>
      <c r="H306" s="221"/>
      <c r="I306" s="221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30" t="s">
        <v>33</v>
      </c>
      <c r="U306" s="31">
        <v>545</v>
      </c>
      <c r="V306" s="32">
        <v>1.51</v>
      </c>
      <c r="W306" s="231">
        <f t="shared" si="51"/>
        <v>822.95</v>
      </c>
      <c r="X306" s="231"/>
      <c r="Y306" s="231"/>
      <c r="Z306" s="231"/>
      <c r="AA306" s="233">
        <v>0</v>
      </c>
      <c r="AB306" s="234"/>
      <c r="AC306" s="234"/>
      <c r="AD306" s="235"/>
      <c r="AE306" s="242"/>
      <c r="AF306" s="243"/>
      <c r="AG306" s="243"/>
      <c r="AH306" s="244"/>
      <c r="AI306" s="233">
        <f t="shared" si="52"/>
        <v>0</v>
      </c>
      <c r="AJ306" s="234"/>
      <c r="AK306" s="234"/>
      <c r="AL306" s="235"/>
      <c r="AM306" s="223">
        <f t="shared" si="53"/>
        <v>0</v>
      </c>
      <c r="AN306" s="224"/>
      <c r="AO306" s="225"/>
      <c r="AP306" s="223">
        <f t="shared" si="54"/>
        <v>0</v>
      </c>
      <c r="AQ306" s="224"/>
      <c r="AR306" s="224"/>
      <c r="AS306" s="225"/>
      <c r="AT306" s="223">
        <f t="shared" si="55"/>
        <v>0</v>
      </c>
      <c r="AU306" s="224"/>
      <c r="AV306" s="224"/>
      <c r="AW306" s="225"/>
      <c r="AX306" s="32">
        <f t="shared" si="56"/>
        <v>545</v>
      </c>
      <c r="AY306" s="97">
        <f t="shared" si="45"/>
        <v>822.95</v>
      </c>
    </row>
    <row r="307" spans="1:51">
      <c r="A307" s="30" t="s">
        <v>239</v>
      </c>
      <c r="B307" s="221" t="s">
        <v>1</v>
      </c>
      <c r="C307" s="221"/>
      <c r="D307" s="221"/>
      <c r="E307" s="221"/>
      <c r="F307" s="221"/>
      <c r="G307" s="221"/>
      <c r="H307" s="221"/>
      <c r="I307" s="221"/>
      <c r="J307" s="221"/>
      <c r="K307" s="221"/>
      <c r="L307" s="221"/>
      <c r="M307" s="221"/>
      <c r="N307" s="221"/>
      <c r="O307" s="221"/>
      <c r="P307" s="221"/>
      <c r="Q307" s="221"/>
      <c r="R307" s="221"/>
      <c r="S307" s="221"/>
      <c r="T307" s="30" t="s">
        <v>1061</v>
      </c>
      <c r="U307" s="31">
        <v>273</v>
      </c>
      <c r="V307" s="32">
        <v>1.8</v>
      </c>
      <c r="W307" s="231">
        <f t="shared" si="51"/>
        <v>491.40000000000003</v>
      </c>
      <c r="X307" s="231"/>
      <c r="Y307" s="231"/>
      <c r="Z307" s="231"/>
      <c r="AA307" s="233">
        <v>0</v>
      </c>
      <c r="AB307" s="234"/>
      <c r="AC307" s="234"/>
      <c r="AD307" s="235"/>
      <c r="AE307" s="242"/>
      <c r="AF307" s="243"/>
      <c r="AG307" s="243"/>
      <c r="AH307" s="244"/>
      <c r="AI307" s="233">
        <f t="shared" si="52"/>
        <v>0</v>
      </c>
      <c r="AJ307" s="234"/>
      <c r="AK307" s="234"/>
      <c r="AL307" s="235"/>
      <c r="AM307" s="223">
        <f t="shared" si="53"/>
        <v>0</v>
      </c>
      <c r="AN307" s="224"/>
      <c r="AO307" s="225"/>
      <c r="AP307" s="223">
        <f t="shared" si="54"/>
        <v>0</v>
      </c>
      <c r="AQ307" s="224"/>
      <c r="AR307" s="224"/>
      <c r="AS307" s="225"/>
      <c r="AT307" s="223">
        <f t="shared" si="55"/>
        <v>0</v>
      </c>
      <c r="AU307" s="224"/>
      <c r="AV307" s="224"/>
      <c r="AW307" s="225"/>
      <c r="AX307" s="32">
        <f t="shared" si="56"/>
        <v>273</v>
      </c>
      <c r="AY307" s="97">
        <f t="shared" si="45"/>
        <v>491.40000000000003</v>
      </c>
    </row>
    <row r="308" spans="1:51">
      <c r="A308" s="30" t="s">
        <v>240</v>
      </c>
      <c r="B308" s="221" t="s">
        <v>1241</v>
      </c>
      <c r="C308" s="221"/>
      <c r="D308" s="221"/>
      <c r="E308" s="221"/>
      <c r="F308" s="221"/>
      <c r="G308" s="221"/>
      <c r="H308" s="221"/>
      <c r="I308" s="221"/>
      <c r="J308" s="221"/>
      <c r="K308" s="221"/>
      <c r="L308" s="221"/>
      <c r="M308" s="221"/>
      <c r="N308" s="221"/>
      <c r="O308" s="221"/>
      <c r="P308" s="221"/>
      <c r="Q308" s="221"/>
      <c r="R308" s="221"/>
      <c r="S308" s="221"/>
      <c r="T308" s="30" t="s">
        <v>1060</v>
      </c>
      <c r="U308" s="31">
        <v>38</v>
      </c>
      <c r="V308" s="32">
        <v>2.72</v>
      </c>
      <c r="W308" s="231">
        <f t="shared" si="51"/>
        <v>103.36000000000001</v>
      </c>
      <c r="X308" s="231"/>
      <c r="Y308" s="231"/>
      <c r="Z308" s="231"/>
      <c r="AA308" s="233">
        <v>0</v>
      </c>
      <c r="AB308" s="234"/>
      <c r="AC308" s="234"/>
      <c r="AD308" s="235"/>
      <c r="AE308" s="242"/>
      <c r="AF308" s="243"/>
      <c r="AG308" s="243"/>
      <c r="AH308" s="244"/>
      <c r="AI308" s="233">
        <f t="shared" si="52"/>
        <v>0</v>
      </c>
      <c r="AJ308" s="234"/>
      <c r="AK308" s="234"/>
      <c r="AL308" s="235"/>
      <c r="AM308" s="223">
        <f t="shared" si="53"/>
        <v>0</v>
      </c>
      <c r="AN308" s="224"/>
      <c r="AO308" s="225"/>
      <c r="AP308" s="223">
        <f t="shared" si="54"/>
        <v>0</v>
      </c>
      <c r="AQ308" s="224"/>
      <c r="AR308" s="224"/>
      <c r="AS308" s="225"/>
      <c r="AT308" s="223">
        <f t="shared" si="55"/>
        <v>0</v>
      </c>
      <c r="AU308" s="224"/>
      <c r="AV308" s="224"/>
      <c r="AW308" s="225"/>
      <c r="AX308" s="32">
        <f t="shared" si="56"/>
        <v>38</v>
      </c>
      <c r="AY308" s="97">
        <f t="shared" si="45"/>
        <v>103.36000000000001</v>
      </c>
    </row>
    <row r="309" spans="1:51">
      <c r="A309" s="30" t="s">
        <v>241</v>
      </c>
      <c r="B309" s="221" t="s">
        <v>148</v>
      </c>
      <c r="C309" s="221"/>
      <c r="D309" s="221"/>
      <c r="E309" s="221"/>
      <c r="F309" s="221"/>
      <c r="G309" s="221"/>
      <c r="H309" s="221"/>
      <c r="I309" s="221"/>
      <c r="J309" s="221"/>
      <c r="K309" s="221"/>
      <c r="L309" s="221"/>
      <c r="M309" s="221"/>
      <c r="N309" s="221"/>
      <c r="O309" s="221"/>
      <c r="P309" s="221"/>
      <c r="Q309" s="221"/>
      <c r="R309" s="221"/>
      <c r="S309" s="221"/>
      <c r="T309" s="30" t="s">
        <v>1060</v>
      </c>
      <c r="U309" s="31">
        <v>236</v>
      </c>
      <c r="V309" s="32">
        <v>94.85</v>
      </c>
      <c r="W309" s="231">
        <f t="shared" si="51"/>
        <v>22384.6</v>
      </c>
      <c r="X309" s="231"/>
      <c r="Y309" s="231"/>
      <c r="Z309" s="231"/>
      <c r="AA309" s="233">
        <v>0</v>
      </c>
      <c r="AB309" s="234"/>
      <c r="AC309" s="234"/>
      <c r="AD309" s="235"/>
      <c r="AE309" s="242"/>
      <c r="AF309" s="243"/>
      <c r="AG309" s="243"/>
      <c r="AH309" s="244"/>
      <c r="AI309" s="233">
        <f t="shared" si="52"/>
        <v>0</v>
      </c>
      <c r="AJ309" s="234"/>
      <c r="AK309" s="234"/>
      <c r="AL309" s="235"/>
      <c r="AM309" s="223">
        <f t="shared" si="53"/>
        <v>0</v>
      </c>
      <c r="AN309" s="224"/>
      <c r="AO309" s="225"/>
      <c r="AP309" s="223">
        <f t="shared" si="54"/>
        <v>0</v>
      </c>
      <c r="AQ309" s="224"/>
      <c r="AR309" s="224"/>
      <c r="AS309" s="225"/>
      <c r="AT309" s="223">
        <f t="shared" si="55"/>
        <v>0</v>
      </c>
      <c r="AU309" s="224"/>
      <c r="AV309" s="224"/>
      <c r="AW309" s="225"/>
      <c r="AX309" s="32">
        <f t="shared" si="56"/>
        <v>236</v>
      </c>
      <c r="AY309" s="97">
        <f t="shared" si="45"/>
        <v>22384.6</v>
      </c>
    </row>
    <row r="310" spans="1:51">
      <c r="A310" s="30" t="s">
        <v>242</v>
      </c>
      <c r="B310" s="221" t="s">
        <v>304</v>
      </c>
      <c r="C310" s="221"/>
      <c r="D310" s="221"/>
      <c r="E310" s="221"/>
      <c r="F310" s="221"/>
      <c r="G310" s="221"/>
      <c r="H310" s="221"/>
      <c r="I310" s="221"/>
      <c r="J310" s="221"/>
      <c r="K310" s="221"/>
      <c r="L310" s="221"/>
      <c r="M310" s="221"/>
      <c r="N310" s="221"/>
      <c r="O310" s="221"/>
      <c r="P310" s="221"/>
      <c r="Q310" s="221"/>
      <c r="R310" s="221"/>
      <c r="S310" s="221"/>
      <c r="T310" s="30" t="s">
        <v>1060</v>
      </c>
      <c r="U310" s="31">
        <v>191</v>
      </c>
      <c r="V310" s="32">
        <v>29.13</v>
      </c>
      <c r="W310" s="231">
        <f t="shared" si="51"/>
        <v>5563.83</v>
      </c>
      <c r="X310" s="231"/>
      <c r="Y310" s="231"/>
      <c r="Z310" s="231"/>
      <c r="AA310" s="233">
        <v>0</v>
      </c>
      <c r="AB310" s="234"/>
      <c r="AC310" s="234"/>
      <c r="AD310" s="235"/>
      <c r="AE310" s="242"/>
      <c r="AF310" s="243"/>
      <c r="AG310" s="243"/>
      <c r="AH310" s="244"/>
      <c r="AI310" s="233">
        <f t="shared" si="52"/>
        <v>0</v>
      </c>
      <c r="AJ310" s="234"/>
      <c r="AK310" s="234"/>
      <c r="AL310" s="235"/>
      <c r="AM310" s="223">
        <f t="shared" si="53"/>
        <v>0</v>
      </c>
      <c r="AN310" s="224"/>
      <c r="AO310" s="225"/>
      <c r="AP310" s="223">
        <f t="shared" si="54"/>
        <v>0</v>
      </c>
      <c r="AQ310" s="224"/>
      <c r="AR310" s="224"/>
      <c r="AS310" s="225"/>
      <c r="AT310" s="223">
        <f t="shared" si="55"/>
        <v>0</v>
      </c>
      <c r="AU310" s="224"/>
      <c r="AV310" s="224"/>
      <c r="AW310" s="225"/>
      <c r="AX310" s="32">
        <f t="shared" si="56"/>
        <v>191</v>
      </c>
      <c r="AY310" s="97">
        <f t="shared" si="45"/>
        <v>5563.83</v>
      </c>
    </row>
    <row r="311" spans="1:51">
      <c r="A311" s="30" t="s">
        <v>243</v>
      </c>
      <c r="B311" s="221" t="s">
        <v>305</v>
      </c>
      <c r="C311" s="221"/>
      <c r="D311" s="221"/>
      <c r="E311" s="221"/>
      <c r="F311" s="221"/>
      <c r="G311" s="221"/>
      <c r="H311" s="221"/>
      <c r="I311" s="221"/>
      <c r="J311" s="221"/>
      <c r="K311" s="221"/>
      <c r="L311" s="221"/>
      <c r="M311" s="221"/>
      <c r="N311" s="221"/>
      <c r="O311" s="221"/>
      <c r="P311" s="221"/>
      <c r="Q311" s="221"/>
      <c r="R311" s="221"/>
      <c r="S311" s="221"/>
      <c r="T311" s="30" t="s">
        <v>1061</v>
      </c>
      <c r="U311" s="31">
        <v>21</v>
      </c>
      <c r="V311" s="32">
        <v>361.93</v>
      </c>
      <c r="W311" s="231">
        <f t="shared" si="51"/>
        <v>7600.53</v>
      </c>
      <c r="X311" s="231"/>
      <c r="Y311" s="231"/>
      <c r="Z311" s="231"/>
      <c r="AA311" s="233">
        <v>0</v>
      </c>
      <c r="AB311" s="234"/>
      <c r="AC311" s="234"/>
      <c r="AD311" s="235"/>
      <c r="AE311" s="242"/>
      <c r="AF311" s="243"/>
      <c r="AG311" s="243"/>
      <c r="AH311" s="244"/>
      <c r="AI311" s="233">
        <f t="shared" si="52"/>
        <v>0</v>
      </c>
      <c r="AJ311" s="234"/>
      <c r="AK311" s="234"/>
      <c r="AL311" s="235"/>
      <c r="AM311" s="223">
        <f t="shared" si="53"/>
        <v>0</v>
      </c>
      <c r="AN311" s="224"/>
      <c r="AO311" s="225"/>
      <c r="AP311" s="223">
        <f t="shared" si="54"/>
        <v>0</v>
      </c>
      <c r="AQ311" s="224"/>
      <c r="AR311" s="224"/>
      <c r="AS311" s="225"/>
      <c r="AT311" s="223">
        <f t="shared" si="55"/>
        <v>0</v>
      </c>
      <c r="AU311" s="224"/>
      <c r="AV311" s="224"/>
      <c r="AW311" s="225"/>
      <c r="AX311" s="32">
        <f t="shared" si="56"/>
        <v>21</v>
      </c>
      <c r="AY311" s="97">
        <f t="shared" si="45"/>
        <v>7600.53</v>
      </c>
    </row>
    <row r="312" spans="1:51">
      <c r="A312" s="30" t="s">
        <v>244</v>
      </c>
      <c r="B312" s="221" t="s">
        <v>306</v>
      </c>
      <c r="C312" s="221"/>
      <c r="D312" s="221"/>
      <c r="E312" s="221"/>
      <c r="F312" s="221"/>
      <c r="G312" s="221"/>
      <c r="H312" s="221"/>
      <c r="I312" s="221"/>
      <c r="J312" s="221"/>
      <c r="K312" s="221"/>
      <c r="L312" s="221"/>
      <c r="M312" s="221"/>
      <c r="N312" s="221"/>
      <c r="O312" s="221"/>
      <c r="P312" s="221"/>
      <c r="Q312" s="221"/>
      <c r="R312" s="221"/>
      <c r="S312" s="221"/>
      <c r="T312" s="30" t="s">
        <v>375</v>
      </c>
      <c r="U312" s="31">
        <v>1680</v>
      </c>
      <c r="V312" s="32">
        <v>5.54</v>
      </c>
      <c r="W312" s="231">
        <f t="shared" si="51"/>
        <v>9307.2000000000007</v>
      </c>
      <c r="X312" s="231"/>
      <c r="Y312" s="231"/>
      <c r="Z312" s="231"/>
      <c r="AA312" s="233">
        <v>0</v>
      </c>
      <c r="AB312" s="234"/>
      <c r="AC312" s="234"/>
      <c r="AD312" s="235"/>
      <c r="AE312" s="242"/>
      <c r="AF312" s="243"/>
      <c r="AG312" s="243"/>
      <c r="AH312" s="244"/>
      <c r="AI312" s="233">
        <f t="shared" si="52"/>
        <v>0</v>
      </c>
      <c r="AJ312" s="234"/>
      <c r="AK312" s="234"/>
      <c r="AL312" s="235"/>
      <c r="AM312" s="223">
        <f t="shared" si="53"/>
        <v>0</v>
      </c>
      <c r="AN312" s="224"/>
      <c r="AO312" s="225"/>
      <c r="AP312" s="223">
        <f t="shared" si="54"/>
        <v>0</v>
      </c>
      <c r="AQ312" s="224"/>
      <c r="AR312" s="224"/>
      <c r="AS312" s="225"/>
      <c r="AT312" s="223">
        <f t="shared" si="55"/>
        <v>0</v>
      </c>
      <c r="AU312" s="224"/>
      <c r="AV312" s="224"/>
      <c r="AW312" s="225"/>
      <c r="AX312" s="32">
        <f t="shared" si="56"/>
        <v>1680</v>
      </c>
      <c r="AY312" s="97">
        <f t="shared" si="45"/>
        <v>9307.2000000000007</v>
      </c>
    </row>
    <row r="313" spans="1:51">
      <c r="A313" s="30" t="s">
        <v>245</v>
      </c>
      <c r="B313" s="221" t="s">
        <v>307</v>
      </c>
      <c r="C313" s="221"/>
      <c r="D313" s="221"/>
      <c r="E313" s="221"/>
      <c r="F313" s="221"/>
      <c r="G313" s="221"/>
      <c r="H313" s="221"/>
      <c r="I313" s="221"/>
      <c r="J313" s="221"/>
      <c r="K313" s="221"/>
      <c r="L313" s="221"/>
      <c r="M313" s="221"/>
      <c r="N313" s="221"/>
      <c r="O313" s="221"/>
      <c r="P313" s="221"/>
      <c r="Q313" s="221"/>
      <c r="R313" s="221"/>
      <c r="S313" s="221"/>
      <c r="T313" s="30" t="s">
        <v>1061</v>
      </c>
      <c r="U313" s="31">
        <v>185</v>
      </c>
      <c r="V313" s="32">
        <v>12.29</v>
      </c>
      <c r="W313" s="231">
        <f t="shared" si="51"/>
        <v>2273.6499999999996</v>
      </c>
      <c r="X313" s="231"/>
      <c r="Y313" s="231"/>
      <c r="Z313" s="231"/>
      <c r="AA313" s="233">
        <v>0</v>
      </c>
      <c r="AB313" s="234"/>
      <c r="AC313" s="234"/>
      <c r="AD313" s="235"/>
      <c r="AE313" s="242"/>
      <c r="AF313" s="243"/>
      <c r="AG313" s="243"/>
      <c r="AH313" s="244"/>
      <c r="AI313" s="233">
        <f t="shared" si="52"/>
        <v>0</v>
      </c>
      <c r="AJ313" s="234"/>
      <c r="AK313" s="234"/>
      <c r="AL313" s="235"/>
      <c r="AM313" s="223">
        <f t="shared" si="53"/>
        <v>0</v>
      </c>
      <c r="AN313" s="224"/>
      <c r="AO313" s="225"/>
      <c r="AP313" s="223">
        <f t="shared" si="54"/>
        <v>0</v>
      </c>
      <c r="AQ313" s="224"/>
      <c r="AR313" s="224"/>
      <c r="AS313" s="225"/>
      <c r="AT313" s="223">
        <f t="shared" si="55"/>
        <v>0</v>
      </c>
      <c r="AU313" s="224"/>
      <c r="AV313" s="224"/>
      <c r="AW313" s="225"/>
      <c r="AX313" s="32">
        <f t="shared" si="56"/>
        <v>185</v>
      </c>
      <c r="AY313" s="97">
        <f t="shared" si="45"/>
        <v>2273.6499999999996</v>
      </c>
    </row>
    <row r="314" spans="1:51">
      <c r="A314" s="30" t="s">
        <v>246</v>
      </c>
      <c r="B314" s="221" t="s">
        <v>371</v>
      </c>
      <c r="C314" s="221"/>
      <c r="D314" s="221"/>
      <c r="E314" s="221"/>
      <c r="F314" s="221"/>
      <c r="G314" s="221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30" t="s">
        <v>1061</v>
      </c>
      <c r="U314" s="31">
        <v>4</v>
      </c>
      <c r="V314" s="32">
        <v>208.4</v>
      </c>
      <c r="W314" s="231">
        <f t="shared" si="51"/>
        <v>833.6</v>
      </c>
      <c r="X314" s="231"/>
      <c r="Y314" s="231"/>
      <c r="Z314" s="231"/>
      <c r="AA314" s="233">
        <v>0</v>
      </c>
      <c r="AB314" s="234"/>
      <c r="AC314" s="234"/>
      <c r="AD314" s="235"/>
      <c r="AE314" s="242"/>
      <c r="AF314" s="243"/>
      <c r="AG314" s="243"/>
      <c r="AH314" s="244"/>
      <c r="AI314" s="233">
        <f t="shared" si="52"/>
        <v>0</v>
      </c>
      <c r="AJ314" s="234"/>
      <c r="AK314" s="234"/>
      <c r="AL314" s="235"/>
      <c r="AM314" s="223">
        <f t="shared" si="53"/>
        <v>0</v>
      </c>
      <c r="AN314" s="224"/>
      <c r="AO314" s="225"/>
      <c r="AP314" s="223">
        <f t="shared" si="54"/>
        <v>0</v>
      </c>
      <c r="AQ314" s="224"/>
      <c r="AR314" s="224"/>
      <c r="AS314" s="225"/>
      <c r="AT314" s="223">
        <f t="shared" si="55"/>
        <v>0</v>
      </c>
      <c r="AU314" s="224"/>
      <c r="AV314" s="224"/>
      <c r="AW314" s="225"/>
      <c r="AX314" s="32">
        <f t="shared" si="56"/>
        <v>4</v>
      </c>
      <c r="AY314" s="97">
        <f t="shared" si="45"/>
        <v>833.6</v>
      </c>
    </row>
    <row r="315" spans="1:51">
      <c r="A315" s="30" t="s">
        <v>247</v>
      </c>
      <c r="B315" s="221" t="s">
        <v>1111</v>
      </c>
      <c r="C315" s="221"/>
      <c r="D315" s="221"/>
      <c r="E315" s="221"/>
      <c r="F315" s="221"/>
      <c r="G315" s="221"/>
      <c r="H315" s="221"/>
      <c r="I315" s="221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30" t="s">
        <v>1061</v>
      </c>
      <c r="U315" s="31">
        <v>2</v>
      </c>
      <c r="V315" s="32">
        <v>159.72</v>
      </c>
      <c r="W315" s="231">
        <f t="shared" si="51"/>
        <v>319.44</v>
      </c>
      <c r="X315" s="231"/>
      <c r="Y315" s="231"/>
      <c r="Z315" s="231"/>
      <c r="AA315" s="233">
        <v>0</v>
      </c>
      <c r="AB315" s="234"/>
      <c r="AC315" s="234"/>
      <c r="AD315" s="235"/>
      <c r="AE315" s="242"/>
      <c r="AF315" s="243"/>
      <c r="AG315" s="243"/>
      <c r="AH315" s="244"/>
      <c r="AI315" s="233">
        <f t="shared" si="52"/>
        <v>0</v>
      </c>
      <c r="AJ315" s="234"/>
      <c r="AK315" s="234"/>
      <c r="AL315" s="235"/>
      <c r="AM315" s="223">
        <f t="shared" si="53"/>
        <v>0</v>
      </c>
      <c r="AN315" s="224"/>
      <c r="AO315" s="225"/>
      <c r="AP315" s="223">
        <f t="shared" si="54"/>
        <v>0</v>
      </c>
      <c r="AQ315" s="224"/>
      <c r="AR315" s="224"/>
      <c r="AS315" s="225"/>
      <c r="AT315" s="223">
        <f t="shared" si="55"/>
        <v>0</v>
      </c>
      <c r="AU315" s="224"/>
      <c r="AV315" s="224"/>
      <c r="AW315" s="225"/>
      <c r="AX315" s="32">
        <f t="shared" si="56"/>
        <v>2</v>
      </c>
      <c r="AY315" s="97">
        <f t="shared" si="45"/>
        <v>319.44</v>
      </c>
    </row>
    <row r="316" spans="1:51">
      <c r="A316" s="30" t="s">
        <v>248</v>
      </c>
      <c r="B316" s="221" t="s">
        <v>308</v>
      </c>
      <c r="C316" s="221"/>
      <c r="D316" s="221"/>
      <c r="E316" s="221"/>
      <c r="F316" s="221"/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30" t="s">
        <v>1060</v>
      </c>
      <c r="U316" s="31">
        <v>35</v>
      </c>
      <c r="V316" s="32">
        <v>25.9</v>
      </c>
      <c r="W316" s="231">
        <f t="shared" si="51"/>
        <v>906.5</v>
      </c>
      <c r="X316" s="231"/>
      <c r="Y316" s="231"/>
      <c r="Z316" s="231"/>
      <c r="AA316" s="233">
        <v>0</v>
      </c>
      <c r="AB316" s="234"/>
      <c r="AC316" s="234"/>
      <c r="AD316" s="235"/>
      <c r="AE316" s="242"/>
      <c r="AF316" s="243"/>
      <c r="AG316" s="243"/>
      <c r="AH316" s="244"/>
      <c r="AI316" s="233">
        <f t="shared" si="52"/>
        <v>0</v>
      </c>
      <c r="AJ316" s="234"/>
      <c r="AK316" s="234"/>
      <c r="AL316" s="235"/>
      <c r="AM316" s="223">
        <f t="shared" si="53"/>
        <v>0</v>
      </c>
      <c r="AN316" s="224"/>
      <c r="AO316" s="225"/>
      <c r="AP316" s="223">
        <f t="shared" si="54"/>
        <v>0</v>
      </c>
      <c r="AQ316" s="224"/>
      <c r="AR316" s="224"/>
      <c r="AS316" s="225"/>
      <c r="AT316" s="223">
        <f t="shared" si="55"/>
        <v>0</v>
      </c>
      <c r="AU316" s="224"/>
      <c r="AV316" s="224"/>
      <c r="AW316" s="225"/>
      <c r="AX316" s="32">
        <f t="shared" si="56"/>
        <v>35</v>
      </c>
      <c r="AY316" s="97">
        <f t="shared" si="45"/>
        <v>906.5</v>
      </c>
    </row>
    <row r="317" spans="1:51">
      <c r="A317" s="30" t="s">
        <v>249</v>
      </c>
      <c r="B317" s="221" t="s">
        <v>309</v>
      </c>
      <c r="C317" s="221"/>
      <c r="D317" s="221"/>
      <c r="E317" s="221"/>
      <c r="F317" s="221"/>
      <c r="G317" s="221"/>
      <c r="H317" s="221"/>
      <c r="I317" s="221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30" t="s">
        <v>1060</v>
      </c>
      <c r="U317" s="31">
        <v>13.5</v>
      </c>
      <c r="V317" s="32">
        <v>46.32</v>
      </c>
      <c r="W317" s="231">
        <f t="shared" si="51"/>
        <v>625.32000000000005</v>
      </c>
      <c r="X317" s="231"/>
      <c r="Y317" s="231"/>
      <c r="Z317" s="231"/>
      <c r="AA317" s="233">
        <v>0</v>
      </c>
      <c r="AB317" s="234"/>
      <c r="AC317" s="234"/>
      <c r="AD317" s="235"/>
      <c r="AE317" s="242"/>
      <c r="AF317" s="243"/>
      <c r="AG317" s="243"/>
      <c r="AH317" s="244"/>
      <c r="AI317" s="233">
        <f t="shared" si="52"/>
        <v>0</v>
      </c>
      <c r="AJ317" s="234"/>
      <c r="AK317" s="234"/>
      <c r="AL317" s="235"/>
      <c r="AM317" s="223">
        <f t="shared" si="53"/>
        <v>0</v>
      </c>
      <c r="AN317" s="224"/>
      <c r="AO317" s="225"/>
      <c r="AP317" s="223">
        <f t="shared" si="54"/>
        <v>0</v>
      </c>
      <c r="AQ317" s="224"/>
      <c r="AR317" s="224"/>
      <c r="AS317" s="225"/>
      <c r="AT317" s="223">
        <f t="shared" si="55"/>
        <v>0</v>
      </c>
      <c r="AU317" s="224"/>
      <c r="AV317" s="224"/>
      <c r="AW317" s="225"/>
      <c r="AX317" s="32">
        <f t="shared" si="56"/>
        <v>13.5</v>
      </c>
      <c r="AY317" s="97">
        <f t="shared" si="45"/>
        <v>625.32000000000005</v>
      </c>
    </row>
    <row r="318" spans="1:51">
      <c r="A318" s="30" t="s">
        <v>250</v>
      </c>
      <c r="B318" s="221" t="s">
        <v>310</v>
      </c>
      <c r="C318" s="221"/>
      <c r="D318" s="221"/>
      <c r="E318" s="221"/>
      <c r="F318" s="221"/>
      <c r="G318" s="221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30" t="s">
        <v>1059</v>
      </c>
      <c r="U318" s="31">
        <v>4</v>
      </c>
      <c r="V318" s="32">
        <v>25.95</v>
      </c>
      <c r="W318" s="231">
        <f t="shared" si="51"/>
        <v>103.8</v>
      </c>
      <c r="X318" s="231"/>
      <c r="Y318" s="231"/>
      <c r="Z318" s="231"/>
      <c r="AA318" s="233">
        <v>0</v>
      </c>
      <c r="AB318" s="234"/>
      <c r="AC318" s="234"/>
      <c r="AD318" s="235"/>
      <c r="AE318" s="242"/>
      <c r="AF318" s="243"/>
      <c r="AG318" s="243"/>
      <c r="AH318" s="244"/>
      <c r="AI318" s="233">
        <f t="shared" si="52"/>
        <v>0</v>
      </c>
      <c r="AJ318" s="234"/>
      <c r="AK318" s="234"/>
      <c r="AL318" s="235"/>
      <c r="AM318" s="223">
        <f t="shared" si="53"/>
        <v>0</v>
      </c>
      <c r="AN318" s="224"/>
      <c r="AO318" s="225"/>
      <c r="AP318" s="223">
        <f t="shared" si="54"/>
        <v>0</v>
      </c>
      <c r="AQ318" s="224"/>
      <c r="AR318" s="224"/>
      <c r="AS318" s="225"/>
      <c r="AT318" s="223">
        <f t="shared" si="55"/>
        <v>0</v>
      </c>
      <c r="AU318" s="224"/>
      <c r="AV318" s="224"/>
      <c r="AW318" s="225"/>
      <c r="AX318" s="32">
        <f t="shared" si="56"/>
        <v>4</v>
      </c>
      <c r="AY318" s="97">
        <f t="shared" si="45"/>
        <v>103.8</v>
      </c>
    </row>
    <row r="319" spans="1:51">
      <c r="A319" s="30" t="s">
        <v>251</v>
      </c>
      <c r="B319" s="221" t="s">
        <v>311</v>
      </c>
      <c r="C319" s="221"/>
      <c r="D319" s="221"/>
      <c r="E319" s="221"/>
      <c r="F319" s="221"/>
      <c r="G319" s="221"/>
      <c r="H319" s="221"/>
      <c r="I319" s="221"/>
      <c r="J319" s="221"/>
      <c r="K319" s="221"/>
      <c r="L319" s="221"/>
      <c r="M319" s="221"/>
      <c r="N319" s="221"/>
      <c r="O319" s="221"/>
      <c r="P319" s="221"/>
      <c r="Q319" s="221"/>
      <c r="R319" s="221"/>
      <c r="S319" s="221"/>
      <c r="T319" s="30" t="s">
        <v>1059</v>
      </c>
      <c r="U319" s="31">
        <v>4</v>
      </c>
      <c r="V319" s="32">
        <v>16.600000000000001</v>
      </c>
      <c r="W319" s="231">
        <f t="shared" si="51"/>
        <v>66.400000000000006</v>
      </c>
      <c r="X319" s="231"/>
      <c r="Y319" s="231"/>
      <c r="Z319" s="231"/>
      <c r="AA319" s="233">
        <v>0</v>
      </c>
      <c r="AB319" s="234"/>
      <c r="AC319" s="234"/>
      <c r="AD319" s="235"/>
      <c r="AE319" s="242"/>
      <c r="AF319" s="243"/>
      <c r="AG319" s="243"/>
      <c r="AH319" s="244"/>
      <c r="AI319" s="233">
        <f t="shared" si="52"/>
        <v>0</v>
      </c>
      <c r="AJ319" s="234"/>
      <c r="AK319" s="234"/>
      <c r="AL319" s="235"/>
      <c r="AM319" s="223">
        <f t="shared" si="53"/>
        <v>0</v>
      </c>
      <c r="AN319" s="224"/>
      <c r="AO319" s="225"/>
      <c r="AP319" s="223">
        <f t="shared" si="54"/>
        <v>0</v>
      </c>
      <c r="AQ319" s="224"/>
      <c r="AR319" s="224"/>
      <c r="AS319" s="225"/>
      <c r="AT319" s="223">
        <f t="shared" si="55"/>
        <v>0</v>
      </c>
      <c r="AU319" s="224"/>
      <c r="AV319" s="224"/>
      <c r="AW319" s="225"/>
      <c r="AX319" s="32">
        <f t="shared" si="56"/>
        <v>4</v>
      </c>
      <c r="AY319" s="97">
        <f t="shared" si="45"/>
        <v>66.400000000000006</v>
      </c>
    </row>
    <row r="320" spans="1:51">
      <c r="A320" s="30" t="s">
        <v>252</v>
      </c>
      <c r="B320" s="221" t="s">
        <v>312</v>
      </c>
      <c r="C320" s="221"/>
      <c r="D320" s="221"/>
      <c r="E320" s="221"/>
      <c r="F320" s="221"/>
      <c r="G320" s="221"/>
      <c r="H320" s="221"/>
      <c r="I320" s="221"/>
      <c r="J320" s="221"/>
      <c r="K320" s="221"/>
      <c r="L320" s="221"/>
      <c r="M320" s="221"/>
      <c r="N320" s="221"/>
      <c r="O320" s="221"/>
      <c r="P320" s="221"/>
      <c r="Q320" s="221"/>
      <c r="R320" s="221"/>
      <c r="S320" s="221"/>
      <c r="T320" s="30" t="s">
        <v>1059</v>
      </c>
      <c r="U320" s="31">
        <v>18</v>
      </c>
      <c r="V320" s="32">
        <v>165.76</v>
      </c>
      <c r="W320" s="231">
        <f t="shared" si="51"/>
        <v>2983.68</v>
      </c>
      <c r="X320" s="231"/>
      <c r="Y320" s="231"/>
      <c r="Z320" s="231"/>
      <c r="AA320" s="233">
        <v>0</v>
      </c>
      <c r="AB320" s="234"/>
      <c r="AC320" s="234"/>
      <c r="AD320" s="235"/>
      <c r="AE320" s="242"/>
      <c r="AF320" s="243"/>
      <c r="AG320" s="243"/>
      <c r="AH320" s="244"/>
      <c r="AI320" s="233">
        <f t="shared" si="52"/>
        <v>0</v>
      </c>
      <c r="AJ320" s="234"/>
      <c r="AK320" s="234"/>
      <c r="AL320" s="235"/>
      <c r="AM320" s="223">
        <f t="shared" si="53"/>
        <v>0</v>
      </c>
      <c r="AN320" s="224"/>
      <c r="AO320" s="225"/>
      <c r="AP320" s="223">
        <f t="shared" si="54"/>
        <v>0</v>
      </c>
      <c r="AQ320" s="224"/>
      <c r="AR320" s="224"/>
      <c r="AS320" s="225"/>
      <c r="AT320" s="223">
        <f t="shared" si="55"/>
        <v>0</v>
      </c>
      <c r="AU320" s="224"/>
      <c r="AV320" s="224"/>
      <c r="AW320" s="225"/>
      <c r="AX320" s="32">
        <f t="shared" si="56"/>
        <v>18</v>
      </c>
      <c r="AY320" s="97">
        <f t="shared" si="45"/>
        <v>2983.68</v>
      </c>
    </row>
    <row r="321" spans="1:51">
      <c r="A321" s="30" t="s">
        <v>253</v>
      </c>
      <c r="B321" s="221" t="s">
        <v>313</v>
      </c>
      <c r="C321" s="221"/>
      <c r="D321" s="221"/>
      <c r="E321" s="221"/>
      <c r="F321" s="221"/>
      <c r="G321" s="221"/>
      <c r="H321" s="221"/>
      <c r="I321" s="221"/>
      <c r="J321" s="221"/>
      <c r="K321" s="221"/>
      <c r="L321" s="221"/>
      <c r="M321" s="221"/>
      <c r="N321" s="221"/>
      <c r="O321" s="221"/>
      <c r="P321" s="221"/>
      <c r="Q321" s="221"/>
      <c r="R321" s="221"/>
      <c r="S321" s="221"/>
      <c r="T321" s="30" t="s">
        <v>1140</v>
      </c>
      <c r="U321" s="31">
        <v>1</v>
      </c>
      <c r="V321" s="32">
        <v>297.64999999999998</v>
      </c>
      <c r="W321" s="231">
        <f t="shared" si="51"/>
        <v>297.64999999999998</v>
      </c>
      <c r="X321" s="231"/>
      <c r="Y321" s="231"/>
      <c r="Z321" s="231"/>
      <c r="AA321" s="233">
        <v>0</v>
      </c>
      <c r="AB321" s="234"/>
      <c r="AC321" s="234"/>
      <c r="AD321" s="235"/>
      <c r="AE321" s="242"/>
      <c r="AF321" s="243"/>
      <c r="AG321" s="243"/>
      <c r="AH321" s="244"/>
      <c r="AI321" s="233">
        <f t="shared" si="52"/>
        <v>0</v>
      </c>
      <c r="AJ321" s="234"/>
      <c r="AK321" s="234"/>
      <c r="AL321" s="235"/>
      <c r="AM321" s="223">
        <f t="shared" si="53"/>
        <v>0</v>
      </c>
      <c r="AN321" s="224"/>
      <c r="AO321" s="225"/>
      <c r="AP321" s="223">
        <f t="shared" si="54"/>
        <v>0</v>
      </c>
      <c r="AQ321" s="224"/>
      <c r="AR321" s="224"/>
      <c r="AS321" s="225"/>
      <c r="AT321" s="223">
        <f t="shared" si="55"/>
        <v>0</v>
      </c>
      <c r="AU321" s="224"/>
      <c r="AV321" s="224"/>
      <c r="AW321" s="225"/>
      <c r="AX321" s="32">
        <f t="shared" si="56"/>
        <v>1</v>
      </c>
      <c r="AY321" s="97">
        <f t="shared" si="45"/>
        <v>297.64999999999998</v>
      </c>
    </row>
    <row r="322" spans="1:51">
      <c r="A322" s="30" t="s">
        <v>254</v>
      </c>
      <c r="B322" s="221" t="s">
        <v>314</v>
      </c>
      <c r="C322" s="221"/>
      <c r="D322" s="221"/>
      <c r="E322" s="221"/>
      <c r="F322" s="221"/>
      <c r="G322" s="221"/>
      <c r="H322" s="221"/>
      <c r="I322" s="221"/>
      <c r="J322" s="221"/>
      <c r="K322" s="221"/>
      <c r="L322" s="221"/>
      <c r="M322" s="221"/>
      <c r="N322" s="221"/>
      <c r="O322" s="221"/>
      <c r="P322" s="221"/>
      <c r="Q322" s="221"/>
      <c r="R322" s="221"/>
      <c r="S322" s="221"/>
      <c r="T322" s="30" t="s">
        <v>1140</v>
      </c>
      <c r="U322" s="31">
        <v>1</v>
      </c>
      <c r="V322" s="32">
        <v>291.33</v>
      </c>
      <c r="W322" s="231">
        <f t="shared" si="51"/>
        <v>291.33</v>
      </c>
      <c r="X322" s="231"/>
      <c r="Y322" s="231"/>
      <c r="Z322" s="231"/>
      <c r="AA322" s="233">
        <v>0</v>
      </c>
      <c r="AB322" s="234"/>
      <c r="AC322" s="234"/>
      <c r="AD322" s="235"/>
      <c r="AE322" s="242"/>
      <c r="AF322" s="243"/>
      <c r="AG322" s="243"/>
      <c r="AH322" s="244"/>
      <c r="AI322" s="233">
        <f t="shared" si="52"/>
        <v>0</v>
      </c>
      <c r="AJ322" s="234"/>
      <c r="AK322" s="234"/>
      <c r="AL322" s="235"/>
      <c r="AM322" s="223">
        <f t="shared" si="53"/>
        <v>0</v>
      </c>
      <c r="AN322" s="224"/>
      <c r="AO322" s="225"/>
      <c r="AP322" s="223">
        <f t="shared" si="54"/>
        <v>0</v>
      </c>
      <c r="AQ322" s="224"/>
      <c r="AR322" s="224"/>
      <c r="AS322" s="225"/>
      <c r="AT322" s="223">
        <f t="shared" si="55"/>
        <v>0</v>
      </c>
      <c r="AU322" s="224"/>
      <c r="AV322" s="224"/>
      <c r="AW322" s="225"/>
      <c r="AX322" s="32">
        <f t="shared" si="56"/>
        <v>1</v>
      </c>
      <c r="AY322" s="97">
        <f t="shared" si="45"/>
        <v>291.33</v>
      </c>
    </row>
    <row r="323" spans="1:51">
      <c r="A323" s="30" t="s">
        <v>255</v>
      </c>
      <c r="B323" s="221" t="s">
        <v>316</v>
      </c>
      <c r="C323" s="221"/>
      <c r="D323" s="221"/>
      <c r="E323" s="221"/>
      <c r="F323" s="221"/>
      <c r="G323" s="221"/>
      <c r="H323" s="221"/>
      <c r="I323" s="221"/>
      <c r="J323" s="221"/>
      <c r="K323" s="221"/>
      <c r="L323" s="221"/>
      <c r="M323" s="221"/>
      <c r="N323" s="221"/>
      <c r="O323" s="221"/>
      <c r="P323" s="221"/>
      <c r="Q323" s="221"/>
      <c r="R323" s="221"/>
      <c r="S323" s="221"/>
      <c r="T323" s="30" t="s">
        <v>1060</v>
      </c>
      <c r="U323" s="31">
        <v>18.3</v>
      </c>
      <c r="V323" s="32">
        <v>9.4600000000000009</v>
      </c>
      <c r="W323" s="231">
        <f t="shared" si="51"/>
        <v>173.11800000000002</v>
      </c>
      <c r="X323" s="231"/>
      <c r="Y323" s="231"/>
      <c r="Z323" s="231"/>
      <c r="AA323" s="233">
        <v>0</v>
      </c>
      <c r="AB323" s="234"/>
      <c r="AC323" s="234"/>
      <c r="AD323" s="235"/>
      <c r="AE323" s="242"/>
      <c r="AF323" s="243"/>
      <c r="AG323" s="243"/>
      <c r="AH323" s="244"/>
      <c r="AI323" s="233">
        <f t="shared" si="52"/>
        <v>0</v>
      </c>
      <c r="AJ323" s="234"/>
      <c r="AK323" s="234"/>
      <c r="AL323" s="235"/>
      <c r="AM323" s="223">
        <f t="shared" si="53"/>
        <v>0</v>
      </c>
      <c r="AN323" s="224"/>
      <c r="AO323" s="225"/>
      <c r="AP323" s="223">
        <f t="shared" si="54"/>
        <v>0</v>
      </c>
      <c r="AQ323" s="224"/>
      <c r="AR323" s="224"/>
      <c r="AS323" s="225"/>
      <c r="AT323" s="223">
        <f t="shared" si="55"/>
        <v>0</v>
      </c>
      <c r="AU323" s="224"/>
      <c r="AV323" s="224"/>
      <c r="AW323" s="225"/>
      <c r="AX323" s="32">
        <f t="shared" si="56"/>
        <v>18.3</v>
      </c>
      <c r="AY323" s="97">
        <f t="shared" si="45"/>
        <v>173.11800000000002</v>
      </c>
    </row>
    <row r="324" spans="1:51">
      <c r="A324" s="30" t="s">
        <v>256</v>
      </c>
      <c r="B324" s="221" t="s">
        <v>1105</v>
      </c>
      <c r="C324" s="221"/>
      <c r="D324" s="221"/>
      <c r="E324" s="221"/>
      <c r="F324" s="221"/>
      <c r="G324" s="221"/>
      <c r="H324" s="221"/>
      <c r="I324" s="221"/>
      <c r="J324" s="221"/>
      <c r="K324" s="221"/>
      <c r="L324" s="221"/>
      <c r="M324" s="221"/>
      <c r="N324" s="221"/>
      <c r="O324" s="221"/>
      <c r="P324" s="221"/>
      <c r="Q324" s="221"/>
      <c r="R324" s="221"/>
      <c r="S324" s="221"/>
      <c r="T324" s="30" t="s">
        <v>1060</v>
      </c>
      <c r="U324" s="31">
        <v>96</v>
      </c>
      <c r="V324" s="32">
        <v>121.75</v>
      </c>
      <c r="W324" s="231">
        <f t="shared" si="51"/>
        <v>11688</v>
      </c>
      <c r="X324" s="231"/>
      <c r="Y324" s="231"/>
      <c r="Z324" s="231"/>
      <c r="AA324" s="233">
        <v>0</v>
      </c>
      <c r="AB324" s="234"/>
      <c r="AC324" s="234"/>
      <c r="AD324" s="235"/>
      <c r="AE324" s="242"/>
      <c r="AF324" s="243"/>
      <c r="AG324" s="243"/>
      <c r="AH324" s="244"/>
      <c r="AI324" s="233">
        <f t="shared" si="52"/>
        <v>0</v>
      </c>
      <c r="AJ324" s="234"/>
      <c r="AK324" s="234"/>
      <c r="AL324" s="235"/>
      <c r="AM324" s="223">
        <f t="shared" si="53"/>
        <v>0</v>
      </c>
      <c r="AN324" s="224"/>
      <c r="AO324" s="225"/>
      <c r="AP324" s="223">
        <f t="shared" si="54"/>
        <v>0</v>
      </c>
      <c r="AQ324" s="224"/>
      <c r="AR324" s="224"/>
      <c r="AS324" s="225"/>
      <c r="AT324" s="223">
        <f t="shared" si="55"/>
        <v>0</v>
      </c>
      <c r="AU324" s="224"/>
      <c r="AV324" s="224"/>
      <c r="AW324" s="225"/>
      <c r="AX324" s="32">
        <f t="shared" si="56"/>
        <v>96</v>
      </c>
      <c r="AY324" s="97">
        <f t="shared" si="45"/>
        <v>11688</v>
      </c>
    </row>
    <row r="325" spans="1:51">
      <c r="A325" s="30" t="s">
        <v>257</v>
      </c>
      <c r="B325" s="221" t="s">
        <v>317</v>
      </c>
      <c r="C325" s="221"/>
      <c r="D325" s="221"/>
      <c r="E325" s="221"/>
      <c r="F325" s="221"/>
      <c r="G325" s="221"/>
      <c r="H325" s="221"/>
      <c r="I325" s="221"/>
      <c r="J325" s="221"/>
      <c r="K325" s="221"/>
      <c r="L325" s="221"/>
      <c r="M325" s="221"/>
      <c r="N325" s="221"/>
      <c r="O325" s="221"/>
      <c r="P325" s="221"/>
      <c r="Q325" s="221"/>
      <c r="R325" s="221"/>
      <c r="S325" s="221"/>
      <c r="T325" s="30" t="s">
        <v>1060</v>
      </c>
      <c r="U325" s="31">
        <v>132</v>
      </c>
      <c r="V325" s="32">
        <v>2.42</v>
      </c>
      <c r="W325" s="231">
        <f t="shared" si="51"/>
        <v>319.44</v>
      </c>
      <c r="X325" s="231"/>
      <c r="Y325" s="231"/>
      <c r="Z325" s="231"/>
      <c r="AA325" s="233">
        <v>0</v>
      </c>
      <c r="AB325" s="234"/>
      <c r="AC325" s="234"/>
      <c r="AD325" s="235"/>
      <c r="AE325" s="242"/>
      <c r="AF325" s="243"/>
      <c r="AG325" s="243"/>
      <c r="AH325" s="244"/>
      <c r="AI325" s="233">
        <f t="shared" si="52"/>
        <v>0</v>
      </c>
      <c r="AJ325" s="234"/>
      <c r="AK325" s="234"/>
      <c r="AL325" s="235"/>
      <c r="AM325" s="223">
        <f t="shared" si="53"/>
        <v>0</v>
      </c>
      <c r="AN325" s="224"/>
      <c r="AO325" s="225"/>
      <c r="AP325" s="223">
        <f t="shared" si="54"/>
        <v>0</v>
      </c>
      <c r="AQ325" s="224"/>
      <c r="AR325" s="224"/>
      <c r="AS325" s="225"/>
      <c r="AT325" s="223">
        <f t="shared" si="55"/>
        <v>0</v>
      </c>
      <c r="AU325" s="224"/>
      <c r="AV325" s="224"/>
      <c r="AW325" s="225"/>
      <c r="AX325" s="32">
        <f t="shared" si="56"/>
        <v>132</v>
      </c>
      <c r="AY325" s="97">
        <f t="shared" si="45"/>
        <v>319.44</v>
      </c>
    </row>
    <row r="326" spans="1:51">
      <c r="A326" s="30" t="s">
        <v>258</v>
      </c>
      <c r="B326" s="221" t="s">
        <v>318</v>
      </c>
      <c r="C326" s="221"/>
      <c r="D326" s="221"/>
      <c r="E326" s="221"/>
      <c r="F326" s="221"/>
      <c r="G326" s="221"/>
      <c r="H326" s="221"/>
      <c r="I326" s="221"/>
      <c r="J326" s="221"/>
      <c r="K326" s="221"/>
      <c r="L326" s="221"/>
      <c r="M326" s="221"/>
      <c r="N326" s="221"/>
      <c r="O326" s="221"/>
      <c r="P326" s="221"/>
      <c r="Q326" s="221"/>
      <c r="R326" s="221"/>
      <c r="S326" s="221"/>
      <c r="T326" s="30" t="s">
        <v>1060</v>
      </c>
      <c r="U326" s="31">
        <v>132</v>
      </c>
      <c r="V326" s="32">
        <v>13.21</v>
      </c>
      <c r="W326" s="231">
        <f t="shared" si="51"/>
        <v>1743.72</v>
      </c>
      <c r="X326" s="231"/>
      <c r="Y326" s="231"/>
      <c r="Z326" s="231"/>
      <c r="AA326" s="233">
        <v>0</v>
      </c>
      <c r="AB326" s="234"/>
      <c r="AC326" s="234"/>
      <c r="AD326" s="235"/>
      <c r="AE326" s="242"/>
      <c r="AF326" s="243"/>
      <c r="AG326" s="243"/>
      <c r="AH326" s="244"/>
      <c r="AI326" s="233">
        <f t="shared" si="52"/>
        <v>0</v>
      </c>
      <c r="AJ326" s="234"/>
      <c r="AK326" s="234"/>
      <c r="AL326" s="235"/>
      <c r="AM326" s="223">
        <f t="shared" si="53"/>
        <v>0</v>
      </c>
      <c r="AN326" s="224"/>
      <c r="AO326" s="225"/>
      <c r="AP326" s="223">
        <f t="shared" si="54"/>
        <v>0</v>
      </c>
      <c r="AQ326" s="224"/>
      <c r="AR326" s="224"/>
      <c r="AS326" s="225"/>
      <c r="AT326" s="223">
        <f t="shared" si="55"/>
        <v>0</v>
      </c>
      <c r="AU326" s="224"/>
      <c r="AV326" s="224"/>
      <c r="AW326" s="225"/>
      <c r="AX326" s="32">
        <f t="shared" si="56"/>
        <v>132</v>
      </c>
      <c r="AY326" s="97">
        <f t="shared" si="45"/>
        <v>1743.72</v>
      </c>
    </row>
    <row r="327" spans="1:51">
      <c r="A327" s="30" t="s">
        <v>259</v>
      </c>
      <c r="B327" s="221" t="s">
        <v>319</v>
      </c>
      <c r="C327" s="221"/>
      <c r="D327" s="221"/>
      <c r="E327" s="221"/>
      <c r="F327" s="221"/>
      <c r="G327" s="221"/>
      <c r="H327" s="221"/>
      <c r="I327" s="221"/>
      <c r="J327" s="221"/>
      <c r="K327" s="221"/>
      <c r="L327" s="221"/>
      <c r="M327" s="221"/>
      <c r="N327" s="221"/>
      <c r="O327" s="221"/>
      <c r="P327" s="221"/>
      <c r="Q327" s="221"/>
      <c r="R327" s="221"/>
      <c r="S327" s="221"/>
      <c r="T327" s="30" t="s">
        <v>1060</v>
      </c>
      <c r="U327" s="31">
        <v>154</v>
      </c>
      <c r="V327" s="32">
        <v>5.23</v>
      </c>
      <c r="W327" s="231">
        <f t="shared" si="51"/>
        <v>805.42000000000007</v>
      </c>
      <c r="X327" s="231"/>
      <c r="Y327" s="231"/>
      <c r="Z327" s="231"/>
      <c r="AA327" s="233">
        <v>0</v>
      </c>
      <c r="AB327" s="234"/>
      <c r="AC327" s="234"/>
      <c r="AD327" s="235"/>
      <c r="AE327" s="242"/>
      <c r="AF327" s="243"/>
      <c r="AG327" s="243"/>
      <c r="AH327" s="244"/>
      <c r="AI327" s="233">
        <f t="shared" si="52"/>
        <v>0</v>
      </c>
      <c r="AJ327" s="234"/>
      <c r="AK327" s="234"/>
      <c r="AL327" s="235"/>
      <c r="AM327" s="223">
        <f t="shared" si="53"/>
        <v>0</v>
      </c>
      <c r="AN327" s="224"/>
      <c r="AO327" s="225"/>
      <c r="AP327" s="223">
        <f t="shared" si="54"/>
        <v>0</v>
      </c>
      <c r="AQ327" s="224"/>
      <c r="AR327" s="224"/>
      <c r="AS327" s="225"/>
      <c r="AT327" s="223">
        <f t="shared" si="55"/>
        <v>0</v>
      </c>
      <c r="AU327" s="224"/>
      <c r="AV327" s="224"/>
      <c r="AW327" s="225"/>
      <c r="AX327" s="32">
        <f t="shared" si="56"/>
        <v>154</v>
      </c>
      <c r="AY327" s="97">
        <f t="shared" si="45"/>
        <v>805.42000000000007</v>
      </c>
    </row>
    <row r="328" spans="1:51">
      <c r="A328" s="30" t="s">
        <v>260</v>
      </c>
      <c r="B328" s="221" t="s">
        <v>320</v>
      </c>
      <c r="C328" s="221"/>
      <c r="D328" s="221"/>
      <c r="E328" s="221"/>
      <c r="F328" s="221"/>
      <c r="G328" s="221"/>
      <c r="H328" s="221"/>
      <c r="I328" s="221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30" t="s">
        <v>1060</v>
      </c>
      <c r="U328" s="31">
        <v>9.9</v>
      </c>
      <c r="V328" s="32">
        <v>29.13</v>
      </c>
      <c r="W328" s="231">
        <f t="shared" si="51"/>
        <v>288.387</v>
      </c>
      <c r="X328" s="231"/>
      <c r="Y328" s="231"/>
      <c r="Z328" s="231"/>
      <c r="AA328" s="233">
        <v>0</v>
      </c>
      <c r="AB328" s="234"/>
      <c r="AC328" s="234"/>
      <c r="AD328" s="235"/>
      <c r="AE328" s="242"/>
      <c r="AF328" s="243"/>
      <c r="AG328" s="243"/>
      <c r="AH328" s="244"/>
      <c r="AI328" s="233">
        <f t="shared" si="52"/>
        <v>0</v>
      </c>
      <c r="AJ328" s="234"/>
      <c r="AK328" s="234"/>
      <c r="AL328" s="235"/>
      <c r="AM328" s="223">
        <f t="shared" si="53"/>
        <v>0</v>
      </c>
      <c r="AN328" s="224"/>
      <c r="AO328" s="225"/>
      <c r="AP328" s="223">
        <f t="shared" si="54"/>
        <v>0</v>
      </c>
      <c r="AQ328" s="224"/>
      <c r="AR328" s="224"/>
      <c r="AS328" s="225"/>
      <c r="AT328" s="223">
        <f t="shared" si="55"/>
        <v>0</v>
      </c>
      <c r="AU328" s="224"/>
      <c r="AV328" s="224"/>
      <c r="AW328" s="225"/>
      <c r="AX328" s="32">
        <f t="shared" si="56"/>
        <v>9.9</v>
      </c>
      <c r="AY328" s="97">
        <f t="shared" si="45"/>
        <v>288.387</v>
      </c>
    </row>
    <row r="329" spans="1:51">
      <c r="A329" s="30" t="s">
        <v>261</v>
      </c>
      <c r="B329" s="221" t="s">
        <v>321</v>
      </c>
      <c r="C329" s="221"/>
      <c r="D329" s="221"/>
      <c r="E329" s="221"/>
      <c r="F329" s="221"/>
      <c r="G329" s="221"/>
      <c r="H329" s="221"/>
      <c r="I329" s="221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30" t="s">
        <v>1060</v>
      </c>
      <c r="U329" s="31">
        <v>180</v>
      </c>
      <c r="V329" s="32">
        <v>48.02</v>
      </c>
      <c r="W329" s="231">
        <f t="shared" si="51"/>
        <v>8643.6</v>
      </c>
      <c r="X329" s="231"/>
      <c r="Y329" s="231"/>
      <c r="Z329" s="231"/>
      <c r="AA329" s="233">
        <v>0</v>
      </c>
      <c r="AB329" s="234"/>
      <c r="AC329" s="234"/>
      <c r="AD329" s="235"/>
      <c r="AE329" s="242"/>
      <c r="AF329" s="243"/>
      <c r="AG329" s="243"/>
      <c r="AH329" s="244"/>
      <c r="AI329" s="233">
        <f t="shared" si="52"/>
        <v>0</v>
      </c>
      <c r="AJ329" s="234"/>
      <c r="AK329" s="234"/>
      <c r="AL329" s="235"/>
      <c r="AM329" s="223">
        <f t="shared" si="53"/>
        <v>0</v>
      </c>
      <c r="AN329" s="224"/>
      <c r="AO329" s="225"/>
      <c r="AP329" s="223">
        <f t="shared" si="54"/>
        <v>0</v>
      </c>
      <c r="AQ329" s="224"/>
      <c r="AR329" s="224"/>
      <c r="AS329" s="225"/>
      <c r="AT329" s="223">
        <f t="shared" si="55"/>
        <v>0</v>
      </c>
      <c r="AU329" s="224"/>
      <c r="AV329" s="224"/>
      <c r="AW329" s="225"/>
      <c r="AX329" s="32">
        <f t="shared" si="56"/>
        <v>180</v>
      </c>
      <c r="AY329" s="97">
        <f t="shared" si="45"/>
        <v>8643.6</v>
      </c>
    </row>
    <row r="330" spans="1:51">
      <c r="A330" s="30" t="s">
        <v>262</v>
      </c>
      <c r="B330" s="221" t="s">
        <v>322</v>
      </c>
      <c r="C330" s="221"/>
      <c r="D330" s="221"/>
      <c r="E330" s="221"/>
      <c r="F330" s="221"/>
      <c r="G330" s="221"/>
      <c r="H330" s="221"/>
      <c r="I330" s="221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30" t="s">
        <v>1059</v>
      </c>
      <c r="U330" s="31">
        <v>115</v>
      </c>
      <c r="V330" s="32">
        <v>14.85</v>
      </c>
      <c r="W330" s="231">
        <f t="shared" si="51"/>
        <v>1707.75</v>
      </c>
      <c r="X330" s="231"/>
      <c r="Y330" s="231"/>
      <c r="Z330" s="231"/>
      <c r="AA330" s="233">
        <v>0</v>
      </c>
      <c r="AB330" s="234"/>
      <c r="AC330" s="234"/>
      <c r="AD330" s="235"/>
      <c r="AE330" s="242"/>
      <c r="AF330" s="243"/>
      <c r="AG330" s="243"/>
      <c r="AH330" s="244"/>
      <c r="AI330" s="233">
        <f t="shared" si="52"/>
        <v>0</v>
      </c>
      <c r="AJ330" s="234"/>
      <c r="AK330" s="234"/>
      <c r="AL330" s="235"/>
      <c r="AM330" s="223">
        <f t="shared" si="53"/>
        <v>0</v>
      </c>
      <c r="AN330" s="224"/>
      <c r="AO330" s="225"/>
      <c r="AP330" s="223">
        <f t="shared" si="54"/>
        <v>0</v>
      </c>
      <c r="AQ330" s="224"/>
      <c r="AR330" s="224"/>
      <c r="AS330" s="225"/>
      <c r="AT330" s="223">
        <f t="shared" si="55"/>
        <v>0</v>
      </c>
      <c r="AU330" s="224"/>
      <c r="AV330" s="224"/>
      <c r="AW330" s="225"/>
      <c r="AX330" s="32">
        <f t="shared" si="56"/>
        <v>115</v>
      </c>
      <c r="AY330" s="97">
        <f t="shared" si="45"/>
        <v>1707.75</v>
      </c>
    </row>
    <row r="331" spans="1:51">
      <c r="A331" s="30" t="s">
        <v>263</v>
      </c>
      <c r="B331" s="221" t="s">
        <v>323</v>
      </c>
      <c r="C331" s="221"/>
      <c r="D331" s="221"/>
      <c r="E331" s="221"/>
      <c r="F331" s="221"/>
      <c r="G331" s="221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30" t="s">
        <v>1059</v>
      </c>
      <c r="U331" s="31">
        <v>115</v>
      </c>
      <c r="V331" s="32">
        <v>22.18</v>
      </c>
      <c r="W331" s="231">
        <f t="shared" si="51"/>
        <v>2550.6999999999998</v>
      </c>
      <c r="X331" s="231"/>
      <c r="Y331" s="231"/>
      <c r="Z331" s="231"/>
      <c r="AA331" s="233">
        <v>0</v>
      </c>
      <c r="AB331" s="234"/>
      <c r="AC331" s="234"/>
      <c r="AD331" s="235"/>
      <c r="AE331" s="242"/>
      <c r="AF331" s="243"/>
      <c r="AG331" s="243"/>
      <c r="AH331" s="244"/>
      <c r="AI331" s="233">
        <f t="shared" si="52"/>
        <v>0</v>
      </c>
      <c r="AJ331" s="234"/>
      <c r="AK331" s="234"/>
      <c r="AL331" s="235"/>
      <c r="AM331" s="223">
        <f t="shared" si="53"/>
        <v>0</v>
      </c>
      <c r="AN331" s="224"/>
      <c r="AO331" s="225"/>
      <c r="AP331" s="223">
        <f t="shared" si="54"/>
        <v>0</v>
      </c>
      <c r="AQ331" s="224"/>
      <c r="AR331" s="224"/>
      <c r="AS331" s="225"/>
      <c r="AT331" s="223">
        <f t="shared" si="55"/>
        <v>0</v>
      </c>
      <c r="AU331" s="224"/>
      <c r="AV331" s="224"/>
      <c r="AW331" s="225"/>
      <c r="AX331" s="32">
        <f t="shared" si="56"/>
        <v>115</v>
      </c>
      <c r="AY331" s="97">
        <f t="shared" si="45"/>
        <v>2550.6999999999998</v>
      </c>
    </row>
    <row r="332" spans="1:51">
      <c r="A332" s="30" t="s">
        <v>264</v>
      </c>
      <c r="B332" s="221" t="s">
        <v>1110</v>
      </c>
      <c r="C332" s="221"/>
      <c r="D332" s="221"/>
      <c r="E332" s="221"/>
      <c r="F332" s="221"/>
      <c r="G332" s="221"/>
      <c r="H332" s="221"/>
      <c r="I332" s="221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30" t="s">
        <v>1063</v>
      </c>
      <c r="U332" s="31">
        <v>1</v>
      </c>
      <c r="V332" s="32">
        <v>3</v>
      </c>
      <c r="W332" s="231">
        <f t="shared" si="51"/>
        <v>3</v>
      </c>
      <c r="X332" s="231"/>
      <c r="Y332" s="231"/>
      <c r="Z332" s="231"/>
      <c r="AA332" s="233">
        <v>0</v>
      </c>
      <c r="AB332" s="234"/>
      <c r="AC332" s="234"/>
      <c r="AD332" s="235"/>
      <c r="AE332" s="242"/>
      <c r="AF332" s="243"/>
      <c r="AG332" s="243"/>
      <c r="AH332" s="244"/>
      <c r="AI332" s="233">
        <f t="shared" si="52"/>
        <v>0</v>
      </c>
      <c r="AJ332" s="234"/>
      <c r="AK332" s="234"/>
      <c r="AL332" s="235"/>
      <c r="AM332" s="223">
        <f t="shared" si="53"/>
        <v>0</v>
      </c>
      <c r="AN332" s="224"/>
      <c r="AO332" s="225"/>
      <c r="AP332" s="223">
        <f t="shared" si="54"/>
        <v>0</v>
      </c>
      <c r="AQ332" s="224"/>
      <c r="AR332" s="224"/>
      <c r="AS332" s="225"/>
      <c r="AT332" s="223">
        <f t="shared" si="55"/>
        <v>0</v>
      </c>
      <c r="AU332" s="224"/>
      <c r="AV332" s="224"/>
      <c r="AW332" s="225"/>
      <c r="AX332" s="32">
        <f t="shared" si="56"/>
        <v>1</v>
      </c>
      <c r="AY332" s="97">
        <f t="shared" si="45"/>
        <v>3</v>
      </c>
    </row>
    <row r="333" spans="1:51">
      <c r="A333" s="30" t="s">
        <v>265</v>
      </c>
      <c r="B333" s="221" t="s">
        <v>325</v>
      </c>
      <c r="C333" s="221"/>
      <c r="D333" s="221"/>
      <c r="E333" s="221"/>
      <c r="F333" s="221"/>
      <c r="G333" s="221"/>
      <c r="H333" s="221"/>
      <c r="I333" s="221"/>
      <c r="J333" s="221"/>
      <c r="K333" s="221"/>
      <c r="L333" s="221"/>
      <c r="M333" s="221"/>
      <c r="N333" s="221"/>
      <c r="O333" s="221"/>
      <c r="P333" s="221"/>
      <c r="Q333" s="221"/>
      <c r="R333" s="221"/>
      <c r="S333" s="221"/>
      <c r="T333" s="30" t="s">
        <v>1063</v>
      </c>
      <c r="U333" s="31">
        <v>1</v>
      </c>
      <c r="V333" s="32">
        <v>687.5</v>
      </c>
      <c r="W333" s="231">
        <f t="shared" si="51"/>
        <v>687.5</v>
      </c>
      <c r="X333" s="231"/>
      <c r="Y333" s="231"/>
      <c r="Z333" s="231"/>
      <c r="AA333" s="233">
        <v>0</v>
      </c>
      <c r="AB333" s="234"/>
      <c r="AC333" s="234"/>
      <c r="AD333" s="235"/>
      <c r="AE333" s="242"/>
      <c r="AF333" s="243"/>
      <c r="AG333" s="243"/>
      <c r="AH333" s="244"/>
      <c r="AI333" s="233">
        <f t="shared" si="52"/>
        <v>0</v>
      </c>
      <c r="AJ333" s="234"/>
      <c r="AK333" s="234"/>
      <c r="AL333" s="235"/>
      <c r="AM333" s="223">
        <f t="shared" si="53"/>
        <v>0</v>
      </c>
      <c r="AN333" s="224"/>
      <c r="AO333" s="225"/>
      <c r="AP333" s="223">
        <f t="shared" si="54"/>
        <v>0</v>
      </c>
      <c r="AQ333" s="224"/>
      <c r="AR333" s="224"/>
      <c r="AS333" s="225"/>
      <c r="AT333" s="223">
        <f t="shared" si="55"/>
        <v>0</v>
      </c>
      <c r="AU333" s="224"/>
      <c r="AV333" s="224"/>
      <c r="AW333" s="225"/>
      <c r="AX333" s="32">
        <f t="shared" si="56"/>
        <v>1</v>
      </c>
      <c r="AY333" s="97">
        <f t="shared" si="45"/>
        <v>687.5</v>
      </c>
    </row>
    <row r="334" spans="1:51">
      <c r="A334" s="30" t="s">
        <v>266</v>
      </c>
      <c r="B334" s="221" t="s">
        <v>326</v>
      </c>
      <c r="C334" s="221"/>
      <c r="D334" s="221"/>
      <c r="E334" s="221"/>
      <c r="F334" s="221"/>
      <c r="G334" s="221"/>
      <c r="H334" s="221"/>
      <c r="I334" s="221"/>
      <c r="J334" s="221"/>
      <c r="K334" s="221"/>
      <c r="L334" s="221"/>
      <c r="M334" s="221"/>
      <c r="N334" s="221"/>
      <c r="O334" s="221"/>
      <c r="P334" s="221"/>
      <c r="Q334" s="221"/>
      <c r="R334" s="221"/>
      <c r="S334" s="221"/>
      <c r="T334" s="30" t="s">
        <v>1140</v>
      </c>
      <c r="U334" s="31">
        <v>1</v>
      </c>
      <c r="V334" s="32">
        <v>24.04</v>
      </c>
      <c r="W334" s="231">
        <f t="shared" si="51"/>
        <v>24.04</v>
      </c>
      <c r="X334" s="231"/>
      <c r="Y334" s="231"/>
      <c r="Z334" s="231"/>
      <c r="AA334" s="233">
        <v>0</v>
      </c>
      <c r="AB334" s="234"/>
      <c r="AC334" s="234"/>
      <c r="AD334" s="235"/>
      <c r="AE334" s="242"/>
      <c r="AF334" s="243"/>
      <c r="AG334" s="243"/>
      <c r="AH334" s="244"/>
      <c r="AI334" s="233">
        <f t="shared" si="52"/>
        <v>0</v>
      </c>
      <c r="AJ334" s="234"/>
      <c r="AK334" s="234"/>
      <c r="AL334" s="235"/>
      <c r="AM334" s="223">
        <f t="shared" si="53"/>
        <v>0</v>
      </c>
      <c r="AN334" s="224"/>
      <c r="AO334" s="225"/>
      <c r="AP334" s="223">
        <f t="shared" si="54"/>
        <v>0</v>
      </c>
      <c r="AQ334" s="224"/>
      <c r="AR334" s="224"/>
      <c r="AS334" s="225"/>
      <c r="AT334" s="223">
        <f t="shared" si="55"/>
        <v>0</v>
      </c>
      <c r="AU334" s="224"/>
      <c r="AV334" s="224"/>
      <c r="AW334" s="225"/>
      <c r="AX334" s="32">
        <f t="shared" si="56"/>
        <v>1</v>
      </c>
      <c r="AY334" s="97">
        <f t="shared" si="45"/>
        <v>24.04</v>
      </c>
    </row>
    <row r="335" spans="1:51">
      <c r="A335" s="30" t="s">
        <v>267</v>
      </c>
      <c r="B335" s="221" t="s">
        <v>327</v>
      </c>
      <c r="C335" s="221"/>
      <c r="D335" s="221"/>
      <c r="E335" s="221"/>
      <c r="F335" s="221"/>
      <c r="G335" s="221"/>
      <c r="H335" s="221"/>
      <c r="I335" s="221"/>
      <c r="J335" s="221"/>
      <c r="K335" s="221"/>
      <c r="L335" s="221"/>
      <c r="M335" s="221"/>
      <c r="N335" s="221"/>
      <c r="O335" s="221"/>
      <c r="P335" s="221"/>
      <c r="Q335" s="221"/>
      <c r="R335" s="221"/>
      <c r="S335" s="221"/>
      <c r="T335" s="30" t="s">
        <v>1140</v>
      </c>
      <c r="U335" s="31">
        <v>3</v>
      </c>
      <c r="V335" s="32">
        <v>951.13</v>
      </c>
      <c r="W335" s="231">
        <f t="shared" si="51"/>
        <v>2853.39</v>
      </c>
      <c r="X335" s="231"/>
      <c r="Y335" s="231"/>
      <c r="Z335" s="231"/>
      <c r="AA335" s="233">
        <v>0</v>
      </c>
      <c r="AB335" s="234"/>
      <c r="AC335" s="234"/>
      <c r="AD335" s="235"/>
      <c r="AE335" s="242"/>
      <c r="AF335" s="243"/>
      <c r="AG335" s="243"/>
      <c r="AH335" s="244"/>
      <c r="AI335" s="233">
        <f t="shared" si="52"/>
        <v>0</v>
      </c>
      <c r="AJ335" s="234"/>
      <c r="AK335" s="234"/>
      <c r="AL335" s="235"/>
      <c r="AM335" s="223">
        <f t="shared" si="53"/>
        <v>0</v>
      </c>
      <c r="AN335" s="224"/>
      <c r="AO335" s="225"/>
      <c r="AP335" s="223">
        <f t="shared" si="54"/>
        <v>0</v>
      </c>
      <c r="AQ335" s="224"/>
      <c r="AR335" s="224"/>
      <c r="AS335" s="225"/>
      <c r="AT335" s="223">
        <f t="shared" si="55"/>
        <v>0</v>
      </c>
      <c r="AU335" s="224"/>
      <c r="AV335" s="224"/>
      <c r="AW335" s="225"/>
      <c r="AX335" s="32">
        <f t="shared" ref="AX335:AX366" si="57">U335-AI335</f>
        <v>3</v>
      </c>
      <c r="AY335" s="97">
        <f t="shared" si="45"/>
        <v>2853.39</v>
      </c>
    </row>
    <row r="336" spans="1:51">
      <c r="A336" s="30" t="s">
        <v>268</v>
      </c>
      <c r="B336" s="221" t="s">
        <v>328</v>
      </c>
      <c r="C336" s="221"/>
      <c r="D336" s="221"/>
      <c r="E336" s="221"/>
      <c r="F336" s="221"/>
      <c r="G336" s="221"/>
      <c r="H336" s="221"/>
      <c r="I336" s="221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30" t="s">
        <v>1063</v>
      </c>
      <c r="U336" s="31">
        <v>1</v>
      </c>
      <c r="V336" s="32">
        <v>800.07</v>
      </c>
      <c r="W336" s="231">
        <f t="shared" si="51"/>
        <v>800.07</v>
      </c>
      <c r="X336" s="231"/>
      <c r="Y336" s="231"/>
      <c r="Z336" s="231"/>
      <c r="AA336" s="233">
        <v>0</v>
      </c>
      <c r="AB336" s="234"/>
      <c r="AC336" s="234"/>
      <c r="AD336" s="235"/>
      <c r="AE336" s="242"/>
      <c r="AF336" s="243"/>
      <c r="AG336" s="243"/>
      <c r="AH336" s="244"/>
      <c r="AI336" s="233">
        <f t="shared" si="52"/>
        <v>0</v>
      </c>
      <c r="AJ336" s="234"/>
      <c r="AK336" s="234"/>
      <c r="AL336" s="235"/>
      <c r="AM336" s="223">
        <f t="shared" si="53"/>
        <v>0</v>
      </c>
      <c r="AN336" s="224"/>
      <c r="AO336" s="225"/>
      <c r="AP336" s="223">
        <f t="shared" si="54"/>
        <v>0</v>
      </c>
      <c r="AQ336" s="224"/>
      <c r="AR336" s="224"/>
      <c r="AS336" s="225"/>
      <c r="AT336" s="223">
        <f t="shared" si="55"/>
        <v>0</v>
      </c>
      <c r="AU336" s="224"/>
      <c r="AV336" s="224"/>
      <c r="AW336" s="225"/>
      <c r="AX336" s="32">
        <f t="shared" si="57"/>
        <v>1</v>
      </c>
      <c r="AY336" s="97">
        <f t="shared" si="45"/>
        <v>800.07</v>
      </c>
    </row>
    <row r="337" spans="1:51">
      <c r="A337" s="30" t="s">
        <v>269</v>
      </c>
      <c r="B337" s="221" t="s">
        <v>372</v>
      </c>
      <c r="C337" s="221"/>
      <c r="D337" s="221"/>
      <c r="E337" s="221"/>
      <c r="F337" s="221"/>
      <c r="G337" s="221"/>
      <c r="H337" s="221"/>
      <c r="I337" s="221"/>
      <c r="J337" s="221"/>
      <c r="K337" s="221"/>
      <c r="L337" s="221"/>
      <c r="M337" s="221"/>
      <c r="N337" s="221"/>
      <c r="O337" s="221"/>
      <c r="P337" s="221"/>
      <c r="Q337" s="221"/>
      <c r="R337" s="221"/>
      <c r="S337" s="221"/>
      <c r="T337" s="30" t="s">
        <v>1059</v>
      </c>
      <c r="U337" s="31">
        <v>5.5</v>
      </c>
      <c r="V337" s="32">
        <v>49.86</v>
      </c>
      <c r="W337" s="231">
        <f t="shared" si="51"/>
        <v>274.23</v>
      </c>
      <c r="X337" s="231"/>
      <c r="Y337" s="231"/>
      <c r="Z337" s="231"/>
      <c r="AA337" s="233">
        <v>0</v>
      </c>
      <c r="AB337" s="234"/>
      <c r="AC337" s="234"/>
      <c r="AD337" s="235"/>
      <c r="AE337" s="242"/>
      <c r="AF337" s="243"/>
      <c r="AG337" s="243"/>
      <c r="AH337" s="244"/>
      <c r="AI337" s="233">
        <f t="shared" si="52"/>
        <v>0</v>
      </c>
      <c r="AJ337" s="234"/>
      <c r="AK337" s="234"/>
      <c r="AL337" s="235"/>
      <c r="AM337" s="223">
        <f t="shared" si="53"/>
        <v>0</v>
      </c>
      <c r="AN337" s="224"/>
      <c r="AO337" s="225"/>
      <c r="AP337" s="223">
        <f t="shared" si="54"/>
        <v>0</v>
      </c>
      <c r="AQ337" s="224"/>
      <c r="AR337" s="224"/>
      <c r="AS337" s="225"/>
      <c r="AT337" s="223">
        <f t="shared" si="55"/>
        <v>0</v>
      </c>
      <c r="AU337" s="224"/>
      <c r="AV337" s="224"/>
      <c r="AW337" s="225"/>
      <c r="AX337" s="32">
        <f t="shared" si="57"/>
        <v>5.5</v>
      </c>
      <c r="AY337" s="97">
        <f t="shared" si="45"/>
        <v>274.23</v>
      </c>
    </row>
    <row r="338" spans="1:51">
      <c r="A338" s="30" t="s">
        <v>270</v>
      </c>
      <c r="B338" s="221" t="s">
        <v>373</v>
      </c>
      <c r="C338" s="221"/>
      <c r="D338" s="221"/>
      <c r="E338" s="221"/>
      <c r="F338" s="221"/>
      <c r="G338" s="221"/>
      <c r="H338" s="221"/>
      <c r="I338" s="221"/>
      <c r="J338" s="221"/>
      <c r="K338" s="221"/>
      <c r="L338" s="221"/>
      <c r="M338" s="221"/>
      <c r="N338" s="221"/>
      <c r="O338" s="221"/>
      <c r="P338" s="221"/>
      <c r="Q338" s="221"/>
      <c r="R338" s="221"/>
      <c r="S338" s="221"/>
      <c r="T338" s="30" t="s">
        <v>376</v>
      </c>
      <c r="U338" s="31">
        <v>28</v>
      </c>
      <c r="V338" s="32">
        <v>1400</v>
      </c>
      <c r="W338" s="231">
        <f t="shared" si="51"/>
        <v>39200</v>
      </c>
      <c r="X338" s="231"/>
      <c r="Y338" s="231"/>
      <c r="Z338" s="231"/>
      <c r="AA338" s="233">
        <v>0</v>
      </c>
      <c r="AB338" s="234"/>
      <c r="AC338" s="234"/>
      <c r="AD338" s="235"/>
      <c r="AE338" s="242"/>
      <c r="AF338" s="243"/>
      <c r="AG338" s="243"/>
      <c r="AH338" s="244"/>
      <c r="AI338" s="233">
        <f t="shared" si="52"/>
        <v>0</v>
      </c>
      <c r="AJ338" s="234"/>
      <c r="AK338" s="234"/>
      <c r="AL338" s="235"/>
      <c r="AM338" s="223">
        <f t="shared" si="53"/>
        <v>0</v>
      </c>
      <c r="AN338" s="224"/>
      <c r="AO338" s="225"/>
      <c r="AP338" s="223">
        <f t="shared" si="54"/>
        <v>0</v>
      </c>
      <c r="AQ338" s="224"/>
      <c r="AR338" s="224"/>
      <c r="AS338" s="225"/>
      <c r="AT338" s="223">
        <f t="shared" si="55"/>
        <v>0</v>
      </c>
      <c r="AU338" s="224"/>
      <c r="AV338" s="224"/>
      <c r="AW338" s="225"/>
      <c r="AX338" s="32">
        <f t="shared" si="57"/>
        <v>28</v>
      </c>
      <c r="AY338" s="97">
        <f t="shared" si="45"/>
        <v>39200</v>
      </c>
    </row>
    <row r="339" spans="1:51">
      <c r="A339" s="30" t="s">
        <v>271</v>
      </c>
      <c r="B339" s="221" t="s">
        <v>374</v>
      </c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221"/>
      <c r="N339" s="221"/>
      <c r="O339" s="221"/>
      <c r="P339" s="221"/>
      <c r="Q339" s="221"/>
      <c r="R339" s="221"/>
      <c r="S339" s="221"/>
      <c r="T339" s="30" t="s">
        <v>1063</v>
      </c>
      <c r="U339" s="31">
        <v>2</v>
      </c>
      <c r="V339" s="32">
        <v>44560</v>
      </c>
      <c r="W339" s="231">
        <f t="shared" si="51"/>
        <v>89120</v>
      </c>
      <c r="X339" s="231"/>
      <c r="Y339" s="231"/>
      <c r="Z339" s="231"/>
      <c r="AA339" s="233">
        <v>0</v>
      </c>
      <c r="AB339" s="234"/>
      <c r="AC339" s="234"/>
      <c r="AD339" s="235"/>
      <c r="AE339" s="242"/>
      <c r="AF339" s="243"/>
      <c r="AG339" s="243"/>
      <c r="AH339" s="244"/>
      <c r="AI339" s="233">
        <f t="shared" si="52"/>
        <v>0</v>
      </c>
      <c r="AJ339" s="234"/>
      <c r="AK339" s="234"/>
      <c r="AL339" s="235"/>
      <c r="AM339" s="223">
        <f t="shared" si="53"/>
        <v>0</v>
      </c>
      <c r="AN339" s="224"/>
      <c r="AO339" s="225"/>
      <c r="AP339" s="223">
        <f t="shared" si="54"/>
        <v>0</v>
      </c>
      <c r="AQ339" s="224"/>
      <c r="AR339" s="224"/>
      <c r="AS339" s="225"/>
      <c r="AT339" s="223">
        <f t="shared" si="55"/>
        <v>0</v>
      </c>
      <c r="AU339" s="224"/>
      <c r="AV339" s="224"/>
      <c r="AW339" s="225"/>
      <c r="AX339" s="32">
        <f t="shared" si="57"/>
        <v>2</v>
      </c>
      <c r="AY339" s="97">
        <f t="shared" si="45"/>
        <v>89120</v>
      </c>
    </row>
    <row r="340" spans="1:51">
      <c r="A340" s="30" t="s">
        <v>272</v>
      </c>
      <c r="B340" s="221" t="s">
        <v>343</v>
      </c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221"/>
      <c r="N340" s="221"/>
      <c r="O340" s="221"/>
      <c r="P340" s="221"/>
      <c r="Q340" s="221"/>
      <c r="R340" s="221"/>
      <c r="S340" s="221"/>
      <c r="T340" s="30" t="s">
        <v>1140</v>
      </c>
      <c r="U340" s="31">
        <v>2</v>
      </c>
      <c r="V340" s="32">
        <v>483.7</v>
      </c>
      <c r="W340" s="231">
        <f t="shared" si="51"/>
        <v>967.4</v>
      </c>
      <c r="X340" s="231"/>
      <c r="Y340" s="231"/>
      <c r="Z340" s="231"/>
      <c r="AA340" s="233">
        <v>0</v>
      </c>
      <c r="AB340" s="234"/>
      <c r="AC340" s="234"/>
      <c r="AD340" s="235"/>
      <c r="AE340" s="242"/>
      <c r="AF340" s="243"/>
      <c r="AG340" s="243"/>
      <c r="AH340" s="244"/>
      <c r="AI340" s="233">
        <f t="shared" si="52"/>
        <v>0</v>
      </c>
      <c r="AJ340" s="234"/>
      <c r="AK340" s="234"/>
      <c r="AL340" s="235"/>
      <c r="AM340" s="223">
        <f t="shared" si="53"/>
        <v>0</v>
      </c>
      <c r="AN340" s="224"/>
      <c r="AO340" s="225"/>
      <c r="AP340" s="223">
        <f t="shared" si="54"/>
        <v>0</v>
      </c>
      <c r="AQ340" s="224"/>
      <c r="AR340" s="224"/>
      <c r="AS340" s="225"/>
      <c r="AT340" s="223">
        <f t="shared" si="55"/>
        <v>0</v>
      </c>
      <c r="AU340" s="224"/>
      <c r="AV340" s="224"/>
      <c r="AW340" s="225"/>
      <c r="AX340" s="32">
        <f t="shared" si="57"/>
        <v>2</v>
      </c>
      <c r="AY340" s="97">
        <f t="shared" si="45"/>
        <v>967.4</v>
      </c>
    </row>
    <row r="341" spans="1:51">
      <c r="A341" s="30" t="s">
        <v>273</v>
      </c>
      <c r="B341" s="221" t="s">
        <v>344</v>
      </c>
      <c r="C341" s="221"/>
      <c r="D341" s="221"/>
      <c r="E341" s="221"/>
      <c r="F341" s="221"/>
      <c r="G341" s="221"/>
      <c r="H341" s="221"/>
      <c r="I341" s="221"/>
      <c r="J341" s="221"/>
      <c r="K341" s="221"/>
      <c r="L341" s="221"/>
      <c r="M341" s="221"/>
      <c r="N341" s="221"/>
      <c r="O341" s="221"/>
      <c r="P341" s="221"/>
      <c r="Q341" s="221"/>
      <c r="R341" s="221"/>
      <c r="S341" s="221"/>
      <c r="T341" s="30" t="s">
        <v>1140</v>
      </c>
      <c r="U341" s="31">
        <v>2</v>
      </c>
      <c r="V341" s="32">
        <v>1616.3</v>
      </c>
      <c r="W341" s="231">
        <f t="shared" si="51"/>
        <v>3232.6</v>
      </c>
      <c r="X341" s="231"/>
      <c r="Y341" s="231"/>
      <c r="Z341" s="231"/>
      <c r="AA341" s="233">
        <v>0</v>
      </c>
      <c r="AB341" s="234"/>
      <c r="AC341" s="234"/>
      <c r="AD341" s="235"/>
      <c r="AE341" s="242"/>
      <c r="AF341" s="243"/>
      <c r="AG341" s="243"/>
      <c r="AH341" s="244"/>
      <c r="AI341" s="233">
        <f t="shared" si="52"/>
        <v>0</v>
      </c>
      <c r="AJ341" s="234"/>
      <c r="AK341" s="234"/>
      <c r="AL341" s="235"/>
      <c r="AM341" s="223">
        <f t="shared" si="53"/>
        <v>0</v>
      </c>
      <c r="AN341" s="224"/>
      <c r="AO341" s="225"/>
      <c r="AP341" s="223">
        <f t="shared" si="54"/>
        <v>0</v>
      </c>
      <c r="AQ341" s="224"/>
      <c r="AR341" s="224"/>
      <c r="AS341" s="225"/>
      <c r="AT341" s="223">
        <f t="shared" si="55"/>
        <v>0</v>
      </c>
      <c r="AU341" s="224"/>
      <c r="AV341" s="224"/>
      <c r="AW341" s="225"/>
      <c r="AX341" s="32">
        <f t="shared" si="57"/>
        <v>2</v>
      </c>
      <c r="AY341" s="97">
        <f t="shared" si="45"/>
        <v>3232.6</v>
      </c>
    </row>
    <row r="342" spans="1:51">
      <c r="A342" s="30" t="s">
        <v>274</v>
      </c>
      <c r="B342" s="221" t="s">
        <v>345</v>
      </c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221"/>
      <c r="N342" s="221"/>
      <c r="O342" s="221"/>
      <c r="P342" s="221"/>
      <c r="Q342" s="221"/>
      <c r="R342" s="221"/>
      <c r="S342" s="221"/>
      <c r="T342" s="30" t="s">
        <v>1140</v>
      </c>
      <c r="U342" s="31">
        <v>2</v>
      </c>
      <c r="V342" s="32">
        <v>274.19</v>
      </c>
      <c r="W342" s="231">
        <f t="shared" si="51"/>
        <v>548.38</v>
      </c>
      <c r="X342" s="231"/>
      <c r="Y342" s="231"/>
      <c r="Z342" s="231"/>
      <c r="AA342" s="233">
        <v>0</v>
      </c>
      <c r="AB342" s="234"/>
      <c r="AC342" s="234"/>
      <c r="AD342" s="235"/>
      <c r="AE342" s="242"/>
      <c r="AF342" s="243"/>
      <c r="AG342" s="243"/>
      <c r="AH342" s="244"/>
      <c r="AI342" s="233">
        <f t="shared" si="52"/>
        <v>0</v>
      </c>
      <c r="AJ342" s="234"/>
      <c r="AK342" s="234"/>
      <c r="AL342" s="235"/>
      <c r="AM342" s="223">
        <f t="shared" si="53"/>
        <v>0</v>
      </c>
      <c r="AN342" s="224"/>
      <c r="AO342" s="225"/>
      <c r="AP342" s="223">
        <f t="shared" si="54"/>
        <v>0</v>
      </c>
      <c r="AQ342" s="224"/>
      <c r="AR342" s="224"/>
      <c r="AS342" s="225"/>
      <c r="AT342" s="223">
        <f t="shared" si="55"/>
        <v>0</v>
      </c>
      <c r="AU342" s="224"/>
      <c r="AV342" s="224"/>
      <c r="AW342" s="225"/>
      <c r="AX342" s="32">
        <f t="shared" si="57"/>
        <v>2</v>
      </c>
      <c r="AY342" s="97">
        <f t="shared" si="45"/>
        <v>548.38</v>
      </c>
    </row>
    <row r="343" spans="1:51">
      <c r="A343" s="30" t="s">
        <v>275</v>
      </c>
      <c r="B343" s="221" t="s">
        <v>346</v>
      </c>
      <c r="C343" s="221"/>
      <c r="D343" s="221"/>
      <c r="E343" s="221"/>
      <c r="F343" s="221"/>
      <c r="G343" s="221"/>
      <c r="H343" s="221"/>
      <c r="I343" s="221"/>
      <c r="J343" s="221"/>
      <c r="K343" s="221"/>
      <c r="L343" s="221"/>
      <c r="M343" s="221"/>
      <c r="N343" s="221"/>
      <c r="O343" s="221"/>
      <c r="P343" s="221"/>
      <c r="Q343" s="221"/>
      <c r="R343" s="221"/>
      <c r="S343" s="221"/>
      <c r="T343" s="30" t="s">
        <v>1140</v>
      </c>
      <c r="U343" s="31">
        <v>2</v>
      </c>
      <c r="V343" s="32">
        <v>3887.79</v>
      </c>
      <c r="W343" s="231">
        <f t="shared" si="51"/>
        <v>7775.58</v>
      </c>
      <c r="X343" s="231"/>
      <c r="Y343" s="231"/>
      <c r="Z343" s="231"/>
      <c r="AA343" s="233">
        <v>0</v>
      </c>
      <c r="AB343" s="234"/>
      <c r="AC343" s="234"/>
      <c r="AD343" s="235"/>
      <c r="AE343" s="242"/>
      <c r="AF343" s="243"/>
      <c r="AG343" s="243"/>
      <c r="AH343" s="244"/>
      <c r="AI343" s="233">
        <f t="shared" si="52"/>
        <v>0</v>
      </c>
      <c r="AJ343" s="234"/>
      <c r="AK343" s="234"/>
      <c r="AL343" s="235"/>
      <c r="AM343" s="223">
        <f t="shared" si="53"/>
        <v>0</v>
      </c>
      <c r="AN343" s="224"/>
      <c r="AO343" s="225"/>
      <c r="AP343" s="223">
        <f t="shared" si="54"/>
        <v>0</v>
      </c>
      <c r="AQ343" s="224"/>
      <c r="AR343" s="224"/>
      <c r="AS343" s="225"/>
      <c r="AT343" s="223">
        <f t="shared" si="55"/>
        <v>0</v>
      </c>
      <c r="AU343" s="224"/>
      <c r="AV343" s="224"/>
      <c r="AW343" s="225"/>
      <c r="AX343" s="32">
        <f t="shared" si="57"/>
        <v>2</v>
      </c>
      <c r="AY343" s="97">
        <f t="shared" si="45"/>
        <v>7775.58</v>
      </c>
    </row>
    <row r="344" spans="1:51">
      <c r="A344" s="30" t="s">
        <v>276</v>
      </c>
      <c r="B344" s="221" t="s">
        <v>347</v>
      </c>
      <c r="C344" s="221"/>
      <c r="D344" s="221"/>
      <c r="E344" s="221"/>
      <c r="F344" s="221"/>
      <c r="G344" s="221"/>
      <c r="H344" s="221"/>
      <c r="I344" s="221"/>
      <c r="J344" s="221"/>
      <c r="K344" s="221"/>
      <c r="L344" s="221"/>
      <c r="M344" s="221"/>
      <c r="N344" s="221"/>
      <c r="O344" s="221"/>
      <c r="P344" s="221"/>
      <c r="Q344" s="221"/>
      <c r="R344" s="221"/>
      <c r="S344" s="221"/>
      <c r="T344" s="30" t="s">
        <v>1140</v>
      </c>
      <c r="U344" s="31">
        <v>2</v>
      </c>
      <c r="V344" s="32">
        <v>2162.19</v>
      </c>
      <c r="W344" s="231">
        <f t="shared" si="51"/>
        <v>4324.38</v>
      </c>
      <c r="X344" s="231"/>
      <c r="Y344" s="231"/>
      <c r="Z344" s="231"/>
      <c r="AA344" s="233">
        <v>0</v>
      </c>
      <c r="AB344" s="234"/>
      <c r="AC344" s="234"/>
      <c r="AD344" s="235"/>
      <c r="AE344" s="242"/>
      <c r="AF344" s="243"/>
      <c r="AG344" s="243"/>
      <c r="AH344" s="244"/>
      <c r="AI344" s="233">
        <f t="shared" si="52"/>
        <v>0</v>
      </c>
      <c r="AJ344" s="234"/>
      <c r="AK344" s="234"/>
      <c r="AL344" s="235"/>
      <c r="AM344" s="223">
        <f t="shared" si="53"/>
        <v>0</v>
      </c>
      <c r="AN344" s="224"/>
      <c r="AO344" s="225"/>
      <c r="AP344" s="223">
        <f t="shared" si="54"/>
        <v>0</v>
      </c>
      <c r="AQ344" s="224"/>
      <c r="AR344" s="224"/>
      <c r="AS344" s="225"/>
      <c r="AT344" s="223">
        <f t="shared" si="55"/>
        <v>0</v>
      </c>
      <c r="AU344" s="224"/>
      <c r="AV344" s="224"/>
      <c r="AW344" s="225"/>
      <c r="AX344" s="32">
        <f t="shared" si="57"/>
        <v>2</v>
      </c>
      <c r="AY344" s="97">
        <f t="shared" si="45"/>
        <v>4324.38</v>
      </c>
    </row>
    <row r="345" spans="1:51">
      <c r="A345" s="30" t="s">
        <v>277</v>
      </c>
      <c r="B345" s="221" t="s">
        <v>348</v>
      </c>
      <c r="C345" s="221"/>
      <c r="D345" s="221"/>
      <c r="E345" s="221"/>
      <c r="F345" s="221"/>
      <c r="G345" s="221"/>
      <c r="H345" s="221"/>
      <c r="I345" s="221"/>
      <c r="J345" s="221"/>
      <c r="K345" s="221"/>
      <c r="L345" s="221"/>
      <c r="M345" s="221"/>
      <c r="N345" s="221"/>
      <c r="O345" s="221"/>
      <c r="P345" s="221"/>
      <c r="Q345" s="221"/>
      <c r="R345" s="221"/>
      <c r="S345" s="221"/>
      <c r="T345" s="30" t="s">
        <v>1140</v>
      </c>
      <c r="U345" s="31">
        <v>2</v>
      </c>
      <c r="V345" s="32">
        <v>255.67</v>
      </c>
      <c r="W345" s="231">
        <f t="shared" si="51"/>
        <v>511.34</v>
      </c>
      <c r="X345" s="231"/>
      <c r="Y345" s="231"/>
      <c r="Z345" s="231"/>
      <c r="AA345" s="233">
        <v>0</v>
      </c>
      <c r="AB345" s="234"/>
      <c r="AC345" s="234"/>
      <c r="AD345" s="235"/>
      <c r="AE345" s="242"/>
      <c r="AF345" s="243"/>
      <c r="AG345" s="243"/>
      <c r="AH345" s="244"/>
      <c r="AI345" s="233">
        <f t="shared" si="52"/>
        <v>0</v>
      </c>
      <c r="AJ345" s="234"/>
      <c r="AK345" s="234"/>
      <c r="AL345" s="235"/>
      <c r="AM345" s="223">
        <f t="shared" si="53"/>
        <v>0</v>
      </c>
      <c r="AN345" s="224"/>
      <c r="AO345" s="225"/>
      <c r="AP345" s="223">
        <f t="shared" si="54"/>
        <v>0</v>
      </c>
      <c r="AQ345" s="224"/>
      <c r="AR345" s="224"/>
      <c r="AS345" s="225"/>
      <c r="AT345" s="223">
        <f t="shared" si="55"/>
        <v>0</v>
      </c>
      <c r="AU345" s="224"/>
      <c r="AV345" s="224"/>
      <c r="AW345" s="225"/>
      <c r="AX345" s="32">
        <f t="shared" si="57"/>
        <v>2</v>
      </c>
      <c r="AY345" s="97">
        <f t="shared" si="45"/>
        <v>511.34</v>
      </c>
    </row>
    <row r="346" spans="1:51">
      <c r="A346" s="30" t="s">
        <v>278</v>
      </c>
      <c r="B346" s="221" t="s">
        <v>349</v>
      </c>
      <c r="C346" s="221"/>
      <c r="D346" s="221"/>
      <c r="E346" s="221"/>
      <c r="F346" s="221"/>
      <c r="G346" s="221"/>
      <c r="H346" s="221"/>
      <c r="I346" s="221"/>
      <c r="J346" s="221"/>
      <c r="K346" s="221"/>
      <c r="L346" s="221"/>
      <c r="M346" s="221"/>
      <c r="N346" s="221"/>
      <c r="O346" s="221"/>
      <c r="P346" s="221"/>
      <c r="Q346" s="221"/>
      <c r="R346" s="221"/>
      <c r="S346" s="221"/>
      <c r="T346" s="30" t="s">
        <v>1140</v>
      </c>
      <c r="U346" s="31">
        <v>2</v>
      </c>
      <c r="V346" s="32">
        <v>1069.8399999999999</v>
      </c>
      <c r="W346" s="231">
        <f t="shared" si="51"/>
        <v>2139.6799999999998</v>
      </c>
      <c r="X346" s="231"/>
      <c r="Y346" s="231"/>
      <c r="Z346" s="231"/>
      <c r="AA346" s="233">
        <v>0</v>
      </c>
      <c r="AB346" s="234"/>
      <c r="AC346" s="234"/>
      <c r="AD346" s="235"/>
      <c r="AE346" s="242"/>
      <c r="AF346" s="243"/>
      <c r="AG346" s="243"/>
      <c r="AH346" s="244"/>
      <c r="AI346" s="233">
        <f t="shared" si="52"/>
        <v>0</v>
      </c>
      <c r="AJ346" s="234"/>
      <c r="AK346" s="234"/>
      <c r="AL346" s="235"/>
      <c r="AM346" s="223">
        <f t="shared" si="53"/>
        <v>0</v>
      </c>
      <c r="AN346" s="224"/>
      <c r="AO346" s="225"/>
      <c r="AP346" s="223">
        <f t="shared" si="54"/>
        <v>0</v>
      </c>
      <c r="AQ346" s="224"/>
      <c r="AR346" s="224"/>
      <c r="AS346" s="225"/>
      <c r="AT346" s="223">
        <f t="shared" si="55"/>
        <v>0</v>
      </c>
      <c r="AU346" s="224"/>
      <c r="AV346" s="224"/>
      <c r="AW346" s="225"/>
      <c r="AX346" s="32">
        <f t="shared" si="57"/>
        <v>2</v>
      </c>
      <c r="AY346" s="97">
        <f t="shared" si="45"/>
        <v>2139.6799999999998</v>
      </c>
    </row>
    <row r="347" spans="1:51">
      <c r="A347" s="30" t="s">
        <v>279</v>
      </c>
      <c r="B347" s="221" t="s">
        <v>350</v>
      </c>
      <c r="C347" s="221"/>
      <c r="D347" s="221"/>
      <c r="E347" s="221"/>
      <c r="F347" s="221"/>
      <c r="G347" s="221"/>
      <c r="H347" s="221"/>
      <c r="I347" s="221"/>
      <c r="J347" s="221"/>
      <c r="K347" s="221"/>
      <c r="L347" s="221"/>
      <c r="M347" s="221"/>
      <c r="N347" s="221"/>
      <c r="O347" s="221"/>
      <c r="P347" s="221"/>
      <c r="Q347" s="221"/>
      <c r="R347" s="221"/>
      <c r="S347" s="221"/>
      <c r="T347" s="30" t="s">
        <v>1140</v>
      </c>
      <c r="U347" s="31">
        <v>1</v>
      </c>
      <c r="V347" s="32">
        <v>2151.23</v>
      </c>
      <c r="W347" s="231">
        <f t="shared" si="51"/>
        <v>2151.23</v>
      </c>
      <c r="X347" s="231"/>
      <c r="Y347" s="231"/>
      <c r="Z347" s="231"/>
      <c r="AA347" s="233">
        <v>0</v>
      </c>
      <c r="AB347" s="234"/>
      <c r="AC347" s="234"/>
      <c r="AD347" s="235"/>
      <c r="AE347" s="242"/>
      <c r="AF347" s="243"/>
      <c r="AG347" s="243"/>
      <c r="AH347" s="244"/>
      <c r="AI347" s="233">
        <f t="shared" si="52"/>
        <v>0</v>
      </c>
      <c r="AJ347" s="234"/>
      <c r="AK347" s="234"/>
      <c r="AL347" s="235"/>
      <c r="AM347" s="223">
        <f t="shared" si="53"/>
        <v>0</v>
      </c>
      <c r="AN347" s="224"/>
      <c r="AO347" s="225"/>
      <c r="AP347" s="223">
        <f t="shared" si="54"/>
        <v>0</v>
      </c>
      <c r="AQ347" s="224"/>
      <c r="AR347" s="224"/>
      <c r="AS347" s="225"/>
      <c r="AT347" s="223">
        <f t="shared" si="55"/>
        <v>0</v>
      </c>
      <c r="AU347" s="224"/>
      <c r="AV347" s="224"/>
      <c r="AW347" s="225"/>
      <c r="AX347" s="32">
        <f t="shared" si="57"/>
        <v>1</v>
      </c>
      <c r="AY347" s="97">
        <f t="shared" si="45"/>
        <v>2151.23</v>
      </c>
    </row>
    <row r="348" spans="1:51">
      <c r="A348" s="30" t="s">
        <v>280</v>
      </c>
      <c r="B348" s="221" t="s">
        <v>351</v>
      </c>
      <c r="C348" s="221"/>
      <c r="D348" s="221"/>
      <c r="E348" s="221"/>
      <c r="F348" s="221"/>
      <c r="G348" s="221"/>
      <c r="H348" s="221"/>
      <c r="I348" s="221"/>
      <c r="J348" s="221"/>
      <c r="K348" s="221"/>
      <c r="L348" s="221"/>
      <c r="M348" s="221"/>
      <c r="N348" s="221"/>
      <c r="O348" s="221"/>
      <c r="P348" s="221"/>
      <c r="Q348" s="221"/>
      <c r="R348" s="221"/>
      <c r="S348" s="221"/>
      <c r="T348" s="30" t="s">
        <v>1140</v>
      </c>
      <c r="U348" s="31">
        <v>2</v>
      </c>
      <c r="V348" s="32">
        <v>619.85</v>
      </c>
      <c r="W348" s="231">
        <f t="shared" si="51"/>
        <v>1239.7</v>
      </c>
      <c r="X348" s="231"/>
      <c r="Y348" s="231"/>
      <c r="Z348" s="231"/>
      <c r="AA348" s="233">
        <v>0</v>
      </c>
      <c r="AB348" s="234"/>
      <c r="AC348" s="234"/>
      <c r="AD348" s="235"/>
      <c r="AE348" s="242"/>
      <c r="AF348" s="243"/>
      <c r="AG348" s="243"/>
      <c r="AH348" s="244"/>
      <c r="AI348" s="233">
        <f t="shared" si="52"/>
        <v>0</v>
      </c>
      <c r="AJ348" s="234"/>
      <c r="AK348" s="234"/>
      <c r="AL348" s="235"/>
      <c r="AM348" s="223">
        <f t="shared" si="53"/>
        <v>0</v>
      </c>
      <c r="AN348" s="224"/>
      <c r="AO348" s="225"/>
      <c r="AP348" s="223">
        <f t="shared" si="54"/>
        <v>0</v>
      </c>
      <c r="AQ348" s="224"/>
      <c r="AR348" s="224"/>
      <c r="AS348" s="225"/>
      <c r="AT348" s="223">
        <f t="shared" si="55"/>
        <v>0</v>
      </c>
      <c r="AU348" s="224"/>
      <c r="AV348" s="224"/>
      <c r="AW348" s="225"/>
      <c r="AX348" s="32">
        <f t="shared" si="57"/>
        <v>2</v>
      </c>
      <c r="AY348" s="97">
        <f t="shared" si="45"/>
        <v>1239.7</v>
      </c>
    </row>
    <row r="349" spans="1:51">
      <c r="A349" s="30" t="s">
        <v>281</v>
      </c>
      <c r="B349" s="221" t="s">
        <v>352</v>
      </c>
      <c r="C349" s="221"/>
      <c r="D349" s="221"/>
      <c r="E349" s="221"/>
      <c r="F349" s="221"/>
      <c r="G349" s="221"/>
      <c r="H349" s="221"/>
      <c r="I349" s="221"/>
      <c r="J349" s="221"/>
      <c r="K349" s="221"/>
      <c r="L349" s="221"/>
      <c r="M349" s="221"/>
      <c r="N349" s="221"/>
      <c r="O349" s="221"/>
      <c r="P349" s="221"/>
      <c r="Q349" s="221"/>
      <c r="R349" s="221"/>
      <c r="S349" s="221"/>
      <c r="T349" s="30" t="s">
        <v>1140</v>
      </c>
      <c r="U349" s="31">
        <v>2</v>
      </c>
      <c r="V349" s="32">
        <v>476.13</v>
      </c>
      <c r="W349" s="231">
        <f t="shared" si="51"/>
        <v>952.26</v>
      </c>
      <c r="X349" s="231"/>
      <c r="Y349" s="231"/>
      <c r="Z349" s="231"/>
      <c r="AA349" s="233">
        <v>0</v>
      </c>
      <c r="AB349" s="234"/>
      <c r="AC349" s="234"/>
      <c r="AD349" s="235"/>
      <c r="AE349" s="242"/>
      <c r="AF349" s="243"/>
      <c r="AG349" s="243"/>
      <c r="AH349" s="244"/>
      <c r="AI349" s="233">
        <f t="shared" si="52"/>
        <v>0</v>
      </c>
      <c r="AJ349" s="234"/>
      <c r="AK349" s="234"/>
      <c r="AL349" s="235"/>
      <c r="AM349" s="223">
        <f t="shared" si="53"/>
        <v>0</v>
      </c>
      <c r="AN349" s="224"/>
      <c r="AO349" s="225"/>
      <c r="AP349" s="223">
        <f t="shared" si="54"/>
        <v>0</v>
      </c>
      <c r="AQ349" s="224"/>
      <c r="AR349" s="224"/>
      <c r="AS349" s="225"/>
      <c r="AT349" s="223">
        <f t="shared" si="55"/>
        <v>0</v>
      </c>
      <c r="AU349" s="224"/>
      <c r="AV349" s="224"/>
      <c r="AW349" s="225"/>
      <c r="AX349" s="32">
        <f t="shared" si="57"/>
        <v>2</v>
      </c>
      <c r="AY349" s="97">
        <f t="shared" si="45"/>
        <v>952.26</v>
      </c>
    </row>
    <row r="350" spans="1:51">
      <c r="A350" s="30" t="s">
        <v>282</v>
      </c>
      <c r="B350" s="221" t="s">
        <v>353</v>
      </c>
      <c r="C350" s="221"/>
      <c r="D350" s="221"/>
      <c r="E350" s="221"/>
      <c r="F350" s="221"/>
      <c r="G350" s="221"/>
      <c r="H350" s="221"/>
      <c r="I350" s="221"/>
      <c r="J350" s="221"/>
      <c r="K350" s="221"/>
      <c r="L350" s="221"/>
      <c r="M350" s="221"/>
      <c r="N350" s="221"/>
      <c r="O350" s="221"/>
      <c r="P350" s="221"/>
      <c r="Q350" s="221"/>
      <c r="R350" s="221"/>
      <c r="S350" s="221"/>
      <c r="T350" s="30" t="s">
        <v>1140</v>
      </c>
      <c r="U350" s="31">
        <v>1</v>
      </c>
      <c r="V350" s="32">
        <v>808.98</v>
      </c>
      <c r="W350" s="231">
        <f t="shared" si="51"/>
        <v>808.98</v>
      </c>
      <c r="X350" s="231"/>
      <c r="Y350" s="231"/>
      <c r="Z350" s="231"/>
      <c r="AA350" s="233">
        <v>0</v>
      </c>
      <c r="AB350" s="234"/>
      <c r="AC350" s="234"/>
      <c r="AD350" s="235"/>
      <c r="AE350" s="242"/>
      <c r="AF350" s="243"/>
      <c r="AG350" s="243"/>
      <c r="AH350" s="244"/>
      <c r="AI350" s="233">
        <f t="shared" si="52"/>
        <v>0</v>
      </c>
      <c r="AJ350" s="234"/>
      <c r="AK350" s="234"/>
      <c r="AL350" s="235"/>
      <c r="AM350" s="223">
        <f t="shared" si="53"/>
        <v>0</v>
      </c>
      <c r="AN350" s="224"/>
      <c r="AO350" s="225"/>
      <c r="AP350" s="223">
        <f t="shared" si="54"/>
        <v>0</v>
      </c>
      <c r="AQ350" s="224"/>
      <c r="AR350" s="224"/>
      <c r="AS350" s="225"/>
      <c r="AT350" s="223">
        <f t="shared" si="55"/>
        <v>0</v>
      </c>
      <c r="AU350" s="224"/>
      <c r="AV350" s="224"/>
      <c r="AW350" s="225"/>
      <c r="AX350" s="32">
        <f t="shared" si="57"/>
        <v>1</v>
      </c>
      <c r="AY350" s="97">
        <f t="shared" si="45"/>
        <v>808.98</v>
      </c>
    </row>
    <row r="351" spans="1:51">
      <c r="A351" s="30" t="s">
        <v>283</v>
      </c>
      <c r="B351" s="221" t="s">
        <v>354</v>
      </c>
      <c r="C351" s="221"/>
      <c r="D351" s="221"/>
      <c r="E351" s="221"/>
      <c r="F351" s="221"/>
      <c r="G351" s="221"/>
      <c r="H351" s="221"/>
      <c r="I351" s="221"/>
      <c r="J351" s="221"/>
      <c r="K351" s="221"/>
      <c r="L351" s="221"/>
      <c r="M351" s="221"/>
      <c r="N351" s="221"/>
      <c r="O351" s="221"/>
      <c r="P351" s="221"/>
      <c r="Q351" s="221"/>
      <c r="R351" s="221"/>
      <c r="S351" s="221"/>
      <c r="T351" s="30" t="s">
        <v>1140</v>
      </c>
      <c r="U351" s="31">
        <v>1</v>
      </c>
      <c r="V351" s="32">
        <v>331.63</v>
      </c>
      <c r="W351" s="231">
        <f t="shared" si="51"/>
        <v>331.63</v>
      </c>
      <c r="X351" s="231"/>
      <c r="Y351" s="231"/>
      <c r="Z351" s="231"/>
      <c r="AA351" s="233">
        <v>0</v>
      </c>
      <c r="AB351" s="234"/>
      <c r="AC351" s="234"/>
      <c r="AD351" s="235"/>
      <c r="AE351" s="242"/>
      <c r="AF351" s="243"/>
      <c r="AG351" s="243"/>
      <c r="AH351" s="244"/>
      <c r="AI351" s="233">
        <f t="shared" si="52"/>
        <v>0</v>
      </c>
      <c r="AJ351" s="234"/>
      <c r="AK351" s="234"/>
      <c r="AL351" s="235"/>
      <c r="AM351" s="223">
        <f t="shared" si="53"/>
        <v>0</v>
      </c>
      <c r="AN351" s="224"/>
      <c r="AO351" s="225"/>
      <c r="AP351" s="223">
        <f t="shared" si="54"/>
        <v>0</v>
      </c>
      <c r="AQ351" s="224"/>
      <c r="AR351" s="224"/>
      <c r="AS351" s="225"/>
      <c r="AT351" s="223">
        <f t="shared" si="55"/>
        <v>0</v>
      </c>
      <c r="AU351" s="224"/>
      <c r="AV351" s="224"/>
      <c r="AW351" s="225"/>
      <c r="AX351" s="32">
        <f t="shared" si="57"/>
        <v>1</v>
      </c>
      <c r="AY351" s="97">
        <f t="shared" ref="AY351:AY414" si="58">W351-AT351</f>
        <v>331.63</v>
      </c>
    </row>
    <row r="352" spans="1:51">
      <c r="A352" s="30" t="s">
        <v>284</v>
      </c>
      <c r="B352" s="221" t="s">
        <v>355</v>
      </c>
      <c r="C352" s="221"/>
      <c r="D352" s="221"/>
      <c r="E352" s="221"/>
      <c r="F352" s="221"/>
      <c r="G352" s="221"/>
      <c r="H352" s="221"/>
      <c r="I352" s="221"/>
      <c r="J352" s="221"/>
      <c r="K352" s="221"/>
      <c r="L352" s="221"/>
      <c r="M352" s="221"/>
      <c r="N352" s="221"/>
      <c r="O352" s="221"/>
      <c r="P352" s="221"/>
      <c r="Q352" s="221"/>
      <c r="R352" s="221"/>
      <c r="S352" s="221"/>
      <c r="T352" s="30" t="s">
        <v>1140</v>
      </c>
      <c r="U352" s="31">
        <v>1</v>
      </c>
      <c r="V352" s="32">
        <v>619.85</v>
      </c>
      <c r="W352" s="231">
        <f t="shared" si="51"/>
        <v>619.85</v>
      </c>
      <c r="X352" s="231"/>
      <c r="Y352" s="231"/>
      <c r="Z352" s="231"/>
      <c r="AA352" s="233">
        <v>0</v>
      </c>
      <c r="AB352" s="234"/>
      <c r="AC352" s="234"/>
      <c r="AD352" s="235"/>
      <c r="AE352" s="242"/>
      <c r="AF352" s="243"/>
      <c r="AG352" s="243"/>
      <c r="AH352" s="244"/>
      <c r="AI352" s="233">
        <f t="shared" si="52"/>
        <v>0</v>
      </c>
      <c r="AJ352" s="234"/>
      <c r="AK352" s="234"/>
      <c r="AL352" s="235"/>
      <c r="AM352" s="223">
        <f t="shared" si="53"/>
        <v>0</v>
      </c>
      <c r="AN352" s="224"/>
      <c r="AO352" s="225"/>
      <c r="AP352" s="223">
        <f t="shared" si="54"/>
        <v>0</v>
      </c>
      <c r="AQ352" s="224"/>
      <c r="AR352" s="224"/>
      <c r="AS352" s="225"/>
      <c r="AT352" s="223">
        <f t="shared" si="55"/>
        <v>0</v>
      </c>
      <c r="AU352" s="224"/>
      <c r="AV352" s="224"/>
      <c r="AW352" s="225"/>
      <c r="AX352" s="32">
        <f t="shared" si="57"/>
        <v>1</v>
      </c>
      <c r="AY352" s="97">
        <f t="shared" si="58"/>
        <v>619.85</v>
      </c>
    </row>
    <row r="353" spans="1:51">
      <c r="A353" s="30" t="s">
        <v>285</v>
      </c>
      <c r="B353" s="221" t="s">
        <v>356</v>
      </c>
      <c r="C353" s="221"/>
      <c r="D353" s="221"/>
      <c r="E353" s="221"/>
      <c r="F353" s="221"/>
      <c r="G353" s="221"/>
      <c r="H353" s="221"/>
      <c r="I353" s="221"/>
      <c r="J353" s="221"/>
      <c r="K353" s="221"/>
      <c r="L353" s="221"/>
      <c r="M353" s="221"/>
      <c r="N353" s="221"/>
      <c r="O353" s="221"/>
      <c r="P353" s="221"/>
      <c r="Q353" s="221"/>
      <c r="R353" s="221"/>
      <c r="S353" s="221"/>
      <c r="T353" s="30" t="s">
        <v>1140</v>
      </c>
      <c r="U353" s="31">
        <v>1</v>
      </c>
      <c r="V353" s="32">
        <v>177.86</v>
      </c>
      <c r="W353" s="231">
        <f t="shared" si="51"/>
        <v>177.86</v>
      </c>
      <c r="X353" s="231"/>
      <c r="Y353" s="231"/>
      <c r="Z353" s="231"/>
      <c r="AA353" s="233">
        <v>0</v>
      </c>
      <c r="AB353" s="234"/>
      <c r="AC353" s="234"/>
      <c r="AD353" s="235"/>
      <c r="AE353" s="242"/>
      <c r="AF353" s="243"/>
      <c r="AG353" s="243"/>
      <c r="AH353" s="244"/>
      <c r="AI353" s="233">
        <f t="shared" si="52"/>
        <v>0</v>
      </c>
      <c r="AJ353" s="234"/>
      <c r="AK353" s="234"/>
      <c r="AL353" s="235"/>
      <c r="AM353" s="223">
        <f t="shared" si="53"/>
        <v>0</v>
      </c>
      <c r="AN353" s="224"/>
      <c r="AO353" s="225"/>
      <c r="AP353" s="223">
        <f t="shared" si="54"/>
        <v>0</v>
      </c>
      <c r="AQ353" s="224"/>
      <c r="AR353" s="224"/>
      <c r="AS353" s="225"/>
      <c r="AT353" s="223">
        <f t="shared" si="55"/>
        <v>0</v>
      </c>
      <c r="AU353" s="224"/>
      <c r="AV353" s="224"/>
      <c r="AW353" s="225"/>
      <c r="AX353" s="32">
        <f t="shared" si="57"/>
        <v>1</v>
      </c>
      <c r="AY353" s="97">
        <f t="shared" si="58"/>
        <v>177.86</v>
      </c>
    </row>
    <row r="354" spans="1:51">
      <c r="A354" s="30" t="s">
        <v>286</v>
      </c>
      <c r="B354" s="221" t="s">
        <v>357</v>
      </c>
      <c r="C354" s="221"/>
      <c r="D354" s="221"/>
      <c r="E354" s="221"/>
      <c r="F354" s="221"/>
      <c r="G354" s="221"/>
      <c r="H354" s="221"/>
      <c r="I354" s="221"/>
      <c r="J354" s="221"/>
      <c r="K354" s="221"/>
      <c r="L354" s="221"/>
      <c r="M354" s="221"/>
      <c r="N354" s="221"/>
      <c r="O354" s="221"/>
      <c r="P354" s="221"/>
      <c r="Q354" s="221"/>
      <c r="R354" s="221"/>
      <c r="S354" s="221"/>
      <c r="T354" s="30" t="s">
        <v>1140</v>
      </c>
      <c r="U354" s="31">
        <v>1</v>
      </c>
      <c r="V354" s="32">
        <v>349.92</v>
      </c>
      <c r="W354" s="231">
        <f t="shared" si="51"/>
        <v>349.92</v>
      </c>
      <c r="X354" s="231"/>
      <c r="Y354" s="231"/>
      <c r="Z354" s="231"/>
      <c r="AA354" s="233">
        <v>0</v>
      </c>
      <c r="AB354" s="234"/>
      <c r="AC354" s="234"/>
      <c r="AD354" s="235"/>
      <c r="AE354" s="242"/>
      <c r="AF354" s="243"/>
      <c r="AG354" s="243"/>
      <c r="AH354" s="244"/>
      <c r="AI354" s="233">
        <f t="shared" si="52"/>
        <v>0</v>
      </c>
      <c r="AJ354" s="234"/>
      <c r="AK354" s="234"/>
      <c r="AL354" s="235"/>
      <c r="AM354" s="223">
        <f t="shared" si="53"/>
        <v>0</v>
      </c>
      <c r="AN354" s="224"/>
      <c r="AO354" s="225"/>
      <c r="AP354" s="223">
        <f t="shared" si="54"/>
        <v>0</v>
      </c>
      <c r="AQ354" s="224"/>
      <c r="AR354" s="224"/>
      <c r="AS354" s="225"/>
      <c r="AT354" s="223">
        <f t="shared" si="55"/>
        <v>0</v>
      </c>
      <c r="AU354" s="224"/>
      <c r="AV354" s="224"/>
      <c r="AW354" s="225"/>
      <c r="AX354" s="32">
        <f t="shared" si="57"/>
        <v>1</v>
      </c>
      <c r="AY354" s="97">
        <f t="shared" si="58"/>
        <v>349.92</v>
      </c>
    </row>
    <row r="355" spans="1:51">
      <c r="A355" s="30" t="s">
        <v>287</v>
      </c>
      <c r="B355" s="221" t="s">
        <v>358</v>
      </c>
      <c r="C355" s="221"/>
      <c r="D355" s="221"/>
      <c r="E355" s="221"/>
      <c r="F355" s="221"/>
      <c r="G355" s="221"/>
      <c r="H355" s="221"/>
      <c r="I355" s="221"/>
      <c r="J355" s="221"/>
      <c r="K355" s="221"/>
      <c r="L355" s="221"/>
      <c r="M355" s="221"/>
      <c r="N355" s="221"/>
      <c r="O355" s="221"/>
      <c r="P355" s="221"/>
      <c r="Q355" s="221"/>
      <c r="R355" s="221"/>
      <c r="S355" s="221"/>
      <c r="T355" s="30" t="s">
        <v>1140</v>
      </c>
      <c r="U355" s="31">
        <v>1</v>
      </c>
      <c r="V355" s="32">
        <v>126.23</v>
      </c>
      <c r="W355" s="231">
        <f t="shared" si="51"/>
        <v>126.23</v>
      </c>
      <c r="X355" s="231"/>
      <c r="Y355" s="231"/>
      <c r="Z355" s="231"/>
      <c r="AA355" s="233">
        <v>0</v>
      </c>
      <c r="AB355" s="234"/>
      <c r="AC355" s="234"/>
      <c r="AD355" s="235"/>
      <c r="AE355" s="242"/>
      <c r="AF355" s="243"/>
      <c r="AG355" s="243"/>
      <c r="AH355" s="244"/>
      <c r="AI355" s="233">
        <f t="shared" si="52"/>
        <v>0</v>
      </c>
      <c r="AJ355" s="234"/>
      <c r="AK355" s="234"/>
      <c r="AL355" s="235"/>
      <c r="AM355" s="223">
        <f t="shared" si="53"/>
        <v>0</v>
      </c>
      <c r="AN355" s="224"/>
      <c r="AO355" s="225"/>
      <c r="AP355" s="223">
        <f t="shared" si="54"/>
        <v>0</v>
      </c>
      <c r="AQ355" s="224"/>
      <c r="AR355" s="224"/>
      <c r="AS355" s="225"/>
      <c r="AT355" s="223">
        <f t="shared" si="55"/>
        <v>0</v>
      </c>
      <c r="AU355" s="224"/>
      <c r="AV355" s="224"/>
      <c r="AW355" s="225"/>
      <c r="AX355" s="32">
        <f t="shared" si="57"/>
        <v>1</v>
      </c>
      <c r="AY355" s="97">
        <f t="shared" si="58"/>
        <v>126.23</v>
      </c>
    </row>
    <row r="356" spans="1:51">
      <c r="A356" s="30" t="s">
        <v>288</v>
      </c>
      <c r="B356" s="221" t="s">
        <v>359</v>
      </c>
      <c r="C356" s="221"/>
      <c r="D356" s="221"/>
      <c r="E356" s="221"/>
      <c r="F356" s="221"/>
      <c r="G356" s="221"/>
      <c r="H356" s="221"/>
      <c r="I356" s="221"/>
      <c r="J356" s="221"/>
      <c r="K356" s="221"/>
      <c r="L356" s="221"/>
      <c r="M356" s="221"/>
      <c r="N356" s="221"/>
      <c r="O356" s="221"/>
      <c r="P356" s="221"/>
      <c r="Q356" s="221"/>
      <c r="R356" s="221"/>
      <c r="S356" s="221"/>
      <c r="T356" s="30" t="s">
        <v>1140</v>
      </c>
      <c r="U356" s="31">
        <v>1</v>
      </c>
      <c r="V356" s="32">
        <v>769.47</v>
      </c>
      <c r="W356" s="231">
        <f t="shared" si="51"/>
        <v>769.47</v>
      </c>
      <c r="X356" s="231"/>
      <c r="Y356" s="231"/>
      <c r="Z356" s="231"/>
      <c r="AA356" s="233">
        <v>0</v>
      </c>
      <c r="AB356" s="234"/>
      <c r="AC356" s="234"/>
      <c r="AD356" s="235"/>
      <c r="AE356" s="242"/>
      <c r="AF356" s="243"/>
      <c r="AG356" s="243"/>
      <c r="AH356" s="244"/>
      <c r="AI356" s="233">
        <f t="shared" si="52"/>
        <v>0</v>
      </c>
      <c r="AJ356" s="234"/>
      <c r="AK356" s="234"/>
      <c r="AL356" s="235"/>
      <c r="AM356" s="223">
        <f t="shared" si="53"/>
        <v>0</v>
      </c>
      <c r="AN356" s="224"/>
      <c r="AO356" s="225"/>
      <c r="AP356" s="223">
        <f t="shared" si="54"/>
        <v>0</v>
      </c>
      <c r="AQ356" s="224"/>
      <c r="AR356" s="224"/>
      <c r="AS356" s="225"/>
      <c r="AT356" s="223">
        <f t="shared" si="55"/>
        <v>0</v>
      </c>
      <c r="AU356" s="224"/>
      <c r="AV356" s="224"/>
      <c r="AW356" s="225"/>
      <c r="AX356" s="32">
        <f t="shared" si="57"/>
        <v>1</v>
      </c>
      <c r="AY356" s="97">
        <f t="shared" si="58"/>
        <v>769.47</v>
      </c>
    </row>
    <row r="357" spans="1:51">
      <c r="A357" s="30" t="s">
        <v>289</v>
      </c>
      <c r="B357" s="221" t="s">
        <v>360</v>
      </c>
      <c r="C357" s="221"/>
      <c r="D357" s="221"/>
      <c r="E357" s="221"/>
      <c r="F357" s="221"/>
      <c r="G357" s="221"/>
      <c r="H357" s="221"/>
      <c r="I357" s="221"/>
      <c r="J357" s="221"/>
      <c r="K357" s="221"/>
      <c r="L357" s="221"/>
      <c r="M357" s="221"/>
      <c r="N357" s="221"/>
      <c r="O357" s="221"/>
      <c r="P357" s="221"/>
      <c r="Q357" s="221"/>
      <c r="R357" s="221"/>
      <c r="S357" s="221"/>
      <c r="T357" s="30" t="s">
        <v>1140</v>
      </c>
      <c r="U357" s="31">
        <v>1</v>
      </c>
      <c r="V357" s="32">
        <v>938.25</v>
      </c>
      <c r="W357" s="231">
        <f t="shared" si="51"/>
        <v>938.25</v>
      </c>
      <c r="X357" s="231"/>
      <c r="Y357" s="231"/>
      <c r="Z357" s="231"/>
      <c r="AA357" s="233">
        <v>0</v>
      </c>
      <c r="AB357" s="234"/>
      <c r="AC357" s="234"/>
      <c r="AD357" s="235"/>
      <c r="AE357" s="242"/>
      <c r="AF357" s="243"/>
      <c r="AG357" s="243"/>
      <c r="AH357" s="244"/>
      <c r="AI357" s="233">
        <f t="shared" si="52"/>
        <v>0</v>
      </c>
      <c r="AJ357" s="234"/>
      <c r="AK357" s="234"/>
      <c r="AL357" s="235"/>
      <c r="AM357" s="223">
        <f t="shared" si="53"/>
        <v>0</v>
      </c>
      <c r="AN357" s="224"/>
      <c r="AO357" s="225"/>
      <c r="AP357" s="223">
        <f t="shared" si="54"/>
        <v>0</v>
      </c>
      <c r="AQ357" s="224"/>
      <c r="AR357" s="224"/>
      <c r="AS357" s="225"/>
      <c r="AT357" s="223">
        <f t="shared" si="55"/>
        <v>0</v>
      </c>
      <c r="AU357" s="224"/>
      <c r="AV357" s="224"/>
      <c r="AW357" s="225"/>
      <c r="AX357" s="32">
        <f t="shared" si="57"/>
        <v>1</v>
      </c>
      <c r="AY357" s="97">
        <f t="shared" si="58"/>
        <v>938.25</v>
      </c>
    </row>
    <row r="358" spans="1:51">
      <c r="A358" s="30" t="s">
        <v>290</v>
      </c>
      <c r="B358" s="221" t="s">
        <v>361</v>
      </c>
      <c r="C358" s="221"/>
      <c r="D358" s="221"/>
      <c r="E358" s="221"/>
      <c r="F358" s="221"/>
      <c r="G358" s="221"/>
      <c r="H358" s="221"/>
      <c r="I358" s="221"/>
      <c r="J358" s="221"/>
      <c r="K358" s="221"/>
      <c r="L358" s="221"/>
      <c r="M358" s="221"/>
      <c r="N358" s="221"/>
      <c r="O358" s="221"/>
      <c r="P358" s="221"/>
      <c r="Q358" s="221"/>
      <c r="R358" s="221"/>
      <c r="S358" s="221"/>
      <c r="T358" s="30" t="s">
        <v>1140</v>
      </c>
      <c r="U358" s="31">
        <v>1</v>
      </c>
      <c r="V358" s="32">
        <v>619.85</v>
      </c>
      <c r="W358" s="231">
        <f t="shared" si="51"/>
        <v>619.85</v>
      </c>
      <c r="X358" s="231"/>
      <c r="Y358" s="231"/>
      <c r="Z358" s="231"/>
      <c r="AA358" s="233">
        <v>0</v>
      </c>
      <c r="AB358" s="234"/>
      <c r="AC358" s="234"/>
      <c r="AD358" s="235"/>
      <c r="AE358" s="242"/>
      <c r="AF358" s="243"/>
      <c r="AG358" s="243"/>
      <c r="AH358" s="244"/>
      <c r="AI358" s="233">
        <f t="shared" si="52"/>
        <v>0</v>
      </c>
      <c r="AJ358" s="234"/>
      <c r="AK358" s="234"/>
      <c r="AL358" s="235"/>
      <c r="AM358" s="223">
        <f t="shared" si="53"/>
        <v>0</v>
      </c>
      <c r="AN358" s="224"/>
      <c r="AO358" s="225"/>
      <c r="AP358" s="223">
        <f t="shared" si="54"/>
        <v>0</v>
      </c>
      <c r="AQ358" s="224"/>
      <c r="AR358" s="224"/>
      <c r="AS358" s="225"/>
      <c r="AT358" s="223">
        <f t="shared" si="55"/>
        <v>0</v>
      </c>
      <c r="AU358" s="224"/>
      <c r="AV358" s="224"/>
      <c r="AW358" s="225"/>
      <c r="AX358" s="32">
        <f t="shared" si="57"/>
        <v>1</v>
      </c>
      <c r="AY358" s="97">
        <f t="shared" si="58"/>
        <v>619.85</v>
      </c>
    </row>
    <row r="359" spans="1:51">
      <c r="A359" s="30" t="s">
        <v>291</v>
      </c>
      <c r="B359" s="221" t="s">
        <v>362</v>
      </c>
      <c r="C359" s="221"/>
      <c r="D359" s="221"/>
      <c r="E359" s="221"/>
      <c r="F359" s="221"/>
      <c r="G359" s="221"/>
      <c r="H359" s="221"/>
      <c r="I359" s="221"/>
      <c r="J359" s="221"/>
      <c r="K359" s="221"/>
      <c r="L359" s="221"/>
      <c r="M359" s="221"/>
      <c r="N359" s="221"/>
      <c r="O359" s="221"/>
      <c r="P359" s="221"/>
      <c r="Q359" s="221"/>
      <c r="R359" s="221"/>
      <c r="S359" s="221"/>
      <c r="T359" s="30" t="s">
        <v>1140</v>
      </c>
      <c r="U359" s="31">
        <v>1</v>
      </c>
      <c r="V359" s="32">
        <v>349.92</v>
      </c>
      <c r="W359" s="231">
        <f t="shared" si="51"/>
        <v>349.92</v>
      </c>
      <c r="X359" s="231"/>
      <c r="Y359" s="231"/>
      <c r="Z359" s="231"/>
      <c r="AA359" s="233">
        <v>0</v>
      </c>
      <c r="AB359" s="234"/>
      <c r="AC359" s="234"/>
      <c r="AD359" s="235"/>
      <c r="AE359" s="242"/>
      <c r="AF359" s="243"/>
      <c r="AG359" s="243"/>
      <c r="AH359" s="244"/>
      <c r="AI359" s="233">
        <f t="shared" si="52"/>
        <v>0</v>
      </c>
      <c r="AJ359" s="234"/>
      <c r="AK359" s="234"/>
      <c r="AL359" s="235"/>
      <c r="AM359" s="223">
        <f t="shared" si="53"/>
        <v>0</v>
      </c>
      <c r="AN359" s="224"/>
      <c r="AO359" s="225"/>
      <c r="AP359" s="223">
        <f t="shared" si="54"/>
        <v>0</v>
      </c>
      <c r="AQ359" s="224"/>
      <c r="AR359" s="224"/>
      <c r="AS359" s="225"/>
      <c r="AT359" s="223">
        <f t="shared" si="55"/>
        <v>0</v>
      </c>
      <c r="AU359" s="224"/>
      <c r="AV359" s="224"/>
      <c r="AW359" s="225"/>
      <c r="AX359" s="32">
        <f t="shared" si="57"/>
        <v>1</v>
      </c>
      <c r="AY359" s="97">
        <f t="shared" si="58"/>
        <v>349.92</v>
      </c>
    </row>
    <row r="360" spans="1:51">
      <c r="A360" s="30" t="s">
        <v>292</v>
      </c>
      <c r="B360" s="221" t="s">
        <v>363</v>
      </c>
      <c r="C360" s="221"/>
      <c r="D360" s="221"/>
      <c r="E360" s="221"/>
      <c r="F360" s="221"/>
      <c r="G360" s="221"/>
      <c r="H360" s="221"/>
      <c r="I360" s="221"/>
      <c r="J360" s="221"/>
      <c r="K360" s="221"/>
      <c r="L360" s="221"/>
      <c r="M360" s="221"/>
      <c r="N360" s="221"/>
      <c r="O360" s="221"/>
      <c r="P360" s="221"/>
      <c r="Q360" s="221"/>
      <c r="R360" s="221"/>
      <c r="S360" s="221"/>
      <c r="T360" s="30" t="s">
        <v>1140</v>
      </c>
      <c r="U360" s="31">
        <v>2</v>
      </c>
      <c r="V360" s="32">
        <v>4167.8999999999996</v>
      </c>
      <c r="W360" s="231">
        <f t="shared" si="51"/>
        <v>8335.7999999999993</v>
      </c>
      <c r="X360" s="231"/>
      <c r="Y360" s="231"/>
      <c r="Z360" s="231"/>
      <c r="AA360" s="233">
        <v>0</v>
      </c>
      <c r="AB360" s="234"/>
      <c r="AC360" s="234"/>
      <c r="AD360" s="235"/>
      <c r="AE360" s="242"/>
      <c r="AF360" s="243"/>
      <c r="AG360" s="243"/>
      <c r="AH360" s="244"/>
      <c r="AI360" s="233">
        <f t="shared" si="52"/>
        <v>0</v>
      </c>
      <c r="AJ360" s="234"/>
      <c r="AK360" s="234"/>
      <c r="AL360" s="235"/>
      <c r="AM360" s="223">
        <f t="shared" si="53"/>
        <v>0</v>
      </c>
      <c r="AN360" s="224"/>
      <c r="AO360" s="225"/>
      <c r="AP360" s="223">
        <f t="shared" si="54"/>
        <v>0</v>
      </c>
      <c r="AQ360" s="224"/>
      <c r="AR360" s="224"/>
      <c r="AS360" s="225"/>
      <c r="AT360" s="223">
        <f t="shared" si="55"/>
        <v>0</v>
      </c>
      <c r="AU360" s="224"/>
      <c r="AV360" s="224"/>
      <c r="AW360" s="225"/>
      <c r="AX360" s="32">
        <f t="shared" si="57"/>
        <v>2</v>
      </c>
      <c r="AY360" s="97">
        <f t="shared" si="58"/>
        <v>8335.7999999999993</v>
      </c>
    </row>
    <row r="361" spans="1:51">
      <c r="A361" s="30" t="s">
        <v>293</v>
      </c>
      <c r="B361" s="221" t="s">
        <v>364</v>
      </c>
      <c r="C361" s="221"/>
      <c r="D361" s="221"/>
      <c r="E361" s="221"/>
      <c r="F361" s="221"/>
      <c r="G361" s="221"/>
      <c r="H361" s="221"/>
      <c r="I361" s="221"/>
      <c r="J361" s="221"/>
      <c r="K361" s="221"/>
      <c r="L361" s="221"/>
      <c r="M361" s="221"/>
      <c r="N361" s="221"/>
      <c r="O361" s="221"/>
      <c r="P361" s="221"/>
      <c r="Q361" s="221"/>
      <c r="R361" s="221"/>
      <c r="S361" s="221"/>
      <c r="T361" s="30" t="s">
        <v>1140</v>
      </c>
      <c r="U361" s="31">
        <v>2</v>
      </c>
      <c r="V361" s="32">
        <v>850.05</v>
      </c>
      <c r="W361" s="231">
        <f t="shared" si="51"/>
        <v>1700.1</v>
      </c>
      <c r="X361" s="231"/>
      <c r="Y361" s="231"/>
      <c r="Z361" s="231"/>
      <c r="AA361" s="233">
        <v>0</v>
      </c>
      <c r="AB361" s="234"/>
      <c r="AC361" s="234"/>
      <c r="AD361" s="235"/>
      <c r="AE361" s="242"/>
      <c r="AF361" s="243"/>
      <c r="AG361" s="243"/>
      <c r="AH361" s="244"/>
      <c r="AI361" s="233">
        <f t="shared" si="52"/>
        <v>0</v>
      </c>
      <c r="AJ361" s="234"/>
      <c r="AK361" s="234"/>
      <c r="AL361" s="235"/>
      <c r="AM361" s="223">
        <f t="shared" si="53"/>
        <v>0</v>
      </c>
      <c r="AN361" s="224"/>
      <c r="AO361" s="225"/>
      <c r="AP361" s="223">
        <f t="shared" si="54"/>
        <v>0</v>
      </c>
      <c r="AQ361" s="224"/>
      <c r="AR361" s="224"/>
      <c r="AS361" s="225"/>
      <c r="AT361" s="223">
        <f t="shared" si="55"/>
        <v>0</v>
      </c>
      <c r="AU361" s="224"/>
      <c r="AV361" s="224"/>
      <c r="AW361" s="225"/>
      <c r="AX361" s="32">
        <f t="shared" si="57"/>
        <v>2</v>
      </c>
      <c r="AY361" s="97">
        <f t="shared" si="58"/>
        <v>1700.1</v>
      </c>
    </row>
    <row r="362" spans="1:51">
      <c r="A362" s="30" t="s">
        <v>294</v>
      </c>
      <c r="B362" s="221" t="s">
        <v>365</v>
      </c>
      <c r="C362" s="221"/>
      <c r="D362" s="221"/>
      <c r="E362" s="221"/>
      <c r="F362" s="221"/>
      <c r="G362" s="221"/>
      <c r="H362" s="221"/>
      <c r="I362" s="221"/>
      <c r="J362" s="221"/>
      <c r="K362" s="221"/>
      <c r="L362" s="221"/>
      <c r="M362" s="221"/>
      <c r="N362" s="221"/>
      <c r="O362" s="221"/>
      <c r="P362" s="221"/>
      <c r="Q362" s="221"/>
      <c r="R362" s="221"/>
      <c r="S362" s="221"/>
      <c r="T362" s="30" t="s">
        <v>1140</v>
      </c>
      <c r="U362" s="31">
        <v>2</v>
      </c>
      <c r="V362" s="32">
        <v>9478.0300000000007</v>
      </c>
      <c r="W362" s="231">
        <f t="shared" si="51"/>
        <v>18956.060000000001</v>
      </c>
      <c r="X362" s="231"/>
      <c r="Y362" s="231"/>
      <c r="Z362" s="231"/>
      <c r="AA362" s="233">
        <v>0</v>
      </c>
      <c r="AB362" s="234"/>
      <c r="AC362" s="234"/>
      <c r="AD362" s="235"/>
      <c r="AE362" s="242"/>
      <c r="AF362" s="243"/>
      <c r="AG362" s="243"/>
      <c r="AH362" s="244"/>
      <c r="AI362" s="233">
        <f t="shared" si="52"/>
        <v>0</v>
      </c>
      <c r="AJ362" s="234"/>
      <c r="AK362" s="234"/>
      <c r="AL362" s="235"/>
      <c r="AM362" s="223">
        <f t="shared" si="53"/>
        <v>0</v>
      </c>
      <c r="AN362" s="224"/>
      <c r="AO362" s="225"/>
      <c r="AP362" s="223">
        <f t="shared" si="54"/>
        <v>0</v>
      </c>
      <c r="AQ362" s="224"/>
      <c r="AR362" s="224"/>
      <c r="AS362" s="225"/>
      <c r="AT362" s="223">
        <f t="shared" si="55"/>
        <v>0</v>
      </c>
      <c r="AU362" s="224"/>
      <c r="AV362" s="224"/>
      <c r="AW362" s="225"/>
      <c r="AX362" s="32">
        <f t="shared" si="57"/>
        <v>2</v>
      </c>
      <c r="AY362" s="97">
        <f t="shared" si="58"/>
        <v>18956.060000000001</v>
      </c>
    </row>
    <row r="363" spans="1:51">
      <c r="A363" s="30" t="s">
        <v>295</v>
      </c>
      <c r="B363" s="221" t="s">
        <v>366</v>
      </c>
      <c r="C363" s="221"/>
      <c r="D363" s="221"/>
      <c r="E363" s="221"/>
      <c r="F363" s="221"/>
      <c r="G363" s="221"/>
      <c r="H363" s="221"/>
      <c r="I363" s="221"/>
      <c r="J363" s="221"/>
      <c r="K363" s="221"/>
      <c r="L363" s="221"/>
      <c r="M363" s="221"/>
      <c r="N363" s="221"/>
      <c r="O363" s="221"/>
      <c r="P363" s="221"/>
      <c r="Q363" s="221"/>
      <c r="R363" s="221"/>
      <c r="S363" s="221"/>
      <c r="T363" s="30" t="s">
        <v>1140</v>
      </c>
      <c r="U363" s="31">
        <v>10</v>
      </c>
      <c r="V363" s="32">
        <v>25.38</v>
      </c>
      <c r="W363" s="231">
        <f t="shared" si="51"/>
        <v>253.79999999999998</v>
      </c>
      <c r="X363" s="231"/>
      <c r="Y363" s="231"/>
      <c r="Z363" s="231"/>
      <c r="AA363" s="233">
        <v>0</v>
      </c>
      <c r="AB363" s="234"/>
      <c r="AC363" s="234"/>
      <c r="AD363" s="235"/>
      <c r="AE363" s="242"/>
      <c r="AF363" s="243"/>
      <c r="AG363" s="243"/>
      <c r="AH363" s="244"/>
      <c r="AI363" s="233">
        <f t="shared" si="52"/>
        <v>0</v>
      </c>
      <c r="AJ363" s="234"/>
      <c r="AK363" s="234"/>
      <c r="AL363" s="235"/>
      <c r="AM363" s="223">
        <f t="shared" si="53"/>
        <v>0</v>
      </c>
      <c r="AN363" s="224"/>
      <c r="AO363" s="225"/>
      <c r="AP363" s="223">
        <f t="shared" si="54"/>
        <v>0</v>
      </c>
      <c r="AQ363" s="224"/>
      <c r="AR363" s="224"/>
      <c r="AS363" s="225"/>
      <c r="AT363" s="223">
        <f t="shared" si="55"/>
        <v>0</v>
      </c>
      <c r="AU363" s="224"/>
      <c r="AV363" s="224"/>
      <c r="AW363" s="225"/>
      <c r="AX363" s="32">
        <f t="shared" si="57"/>
        <v>10</v>
      </c>
      <c r="AY363" s="97">
        <f t="shared" si="58"/>
        <v>253.79999999999998</v>
      </c>
    </row>
    <row r="364" spans="1:51">
      <c r="A364" s="30" t="s">
        <v>296</v>
      </c>
      <c r="B364" s="221" t="s">
        <v>367</v>
      </c>
      <c r="C364" s="221"/>
      <c r="D364" s="221"/>
      <c r="E364" s="221"/>
      <c r="F364" s="221"/>
      <c r="G364" s="221"/>
      <c r="H364" s="221"/>
      <c r="I364" s="221"/>
      <c r="J364" s="221"/>
      <c r="K364" s="221"/>
      <c r="L364" s="221"/>
      <c r="M364" s="221"/>
      <c r="N364" s="221"/>
      <c r="O364" s="221"/>
      <c r="P364" s="221"/>
      <c r="Q364" s="221"/>
      <c r="R364" s="221"/>
      <c r="S364" s="221"/>
      <c r="T364" s="30" t="s">
        <v>1140</v>
      </c>
      <c r="U364" s="31">
        <v>14</v>
      </c>
      <c r="V364" s="32">
        <v>12.92</v>
      </c>
      <c r="W364" s="231">
        <f>U364*V364</f>
        <v>180.88</v>
      </c>
      <c r="X364" s="231"/>
      <c r="Y364" s="231"/>
      <c r="Z364" s="231"/>
      <c r="AA364" s="233">
        <v>0</v>
      </c>
      <c r="AB364" s="234"/>
      <c r="AC364" s="234"/>
      <c r="AD364" s="235"/>
      <c r="AE364" s="242"/>
      <c r="AF364" s="243"/>
      <c r="AG364" s="243"/>
      <c r="AH364" s="244"/>
      <c r="AI364" s="233">
        <f>AA364+AE364</f>
        <v>0</v>
      </c>
      <c r="AJ364" s="234"/>
      <c r="AK364" s="234"/>
      <c r="AL364" s="235"/>
      <c r="AM364" s="223">
        <f>V364*AA364</f>
        <v>0</v>
      </c>
      <c r="AN364" s="224"/>
      <c r="AO364" s="225"/>
      <c r="AP364" s="223">
        <f>V364*AE364</f>
        <v>0</v>
      </c>
      <c r="AQ364" s="224"/>
      <c r="AR364" s="224"/>
      <c r="AS364" s="225"/>
      <c r="AT364" s="223">
        <f>AM364+AP364</f>
        <v>0</v>
      </c>
      <c r="AU364" s="224"/>
      <c r="AV364" s="224"/>
      <c r="AW364" s="225"/>
      <c r="AX364" s="32">
        <f t="shared" si="57"/>
        <v>14</v>
      </c>
      <c r="AY364" s="97">
        <f t="shared" si="58"/>
        <v>180.88</v>
      </c>
    </row>
    <row r="365" spans="1:51">
      <c r="A365" s="30" t="s">
        <v>297</v>
      </c>
      <c r="B365" s="221" t="s">
        <v>368</v>
      </c>
      <c r="C365" s="221"/>
      <c r="D365" s="221"/>
      <c r="E365" s="221"/>
      <c r="F365" s="221"/>
      <c r="G365" s="221"/>
      <c r="H365" s="221"/>
      <c r="I365" s="221"/>
      <c r="J365" s="221"/>
      <c r="K365" s="221"/>
      <c r="L365" s="221"/>
      <c r="M365" s="221"/>
      <c r="N365" s="221"/>
      <c r="O365" s="221"/>
      <c r="P365" s="221"/>
      <c r="Q365" s="221"/>
      <c r="R365" s="221"/>
      <c r="S365" s="221"/>
      <c r="T365" s="30" t="s">
        <v>1140</v>
      </c>
      <c r="U365" s="31">
        <v>5</v>
      </c>
      <c r="V365" s="32">
        <v>10.44</v>
      </c>
      <c r="W365" s="231">
        <f>U365*V365</f>
        <v>52.199999999999996</v>
      </c>
      <c r="X365" s="231"/>
      <c r="Y365" s="231"/>
      <c r="Z365" s="231"/>
      <c r="AA365" s="233">
        <v>0</v>
      </c>
      <c r="AB365" s="234"/>
      <c r="AC365" s="234"/>
      <c r="AD365" s="235"/>
      <c r="AE365" s="242"/>
      <c r="AF365" s="243"/>
      <c r="AG365" s="243"/>
      <c r="AH365" s="244"/>
      <c r="AI365" s="233">
        <f>AA365+AE365</f>
        <v>0</v>
      </c>
      <c r="AJ365" s="234"/>
      <c r="AK365" s="234"/>
      <c r="AL365" s="235"/>
      <c r="AM365" s="223">
        <f>V365*AA365</f>
        <v>0</v>
      </c>
      <c r="AN365" s="224"/>
      <c r="AO365" s="225"/>
      <c r="AP365" s="223">
        <f>V365*AE365</f>
        <v>0</v>
      </c>
      <c r="AQ365" s="224"/>
      <c r="AR365" s="224"/>
      <c r="AS365" s="225"/>
      <c r="AT365" s="223">
        <f>AM365+AP365</f>
        <v>0</v>
      </c>
      <c r="AU365" s="224"/>
      <c r="AV365" s="224"/>
      <c r="AW365" s="225"/>
      <c r="AX365" s="32">
        <f t="shared" si="57"/>
        <v>5</v>
      </c>
      <c r="AY365" s="97">
        <f t="shared" si="58"/>
        <v>52.199999999999996</v>
      </c>
    </row>
    <row r="366" spans="1:51">
      <c r="A366" s="30" t="s">
        <v>298</v>
      </c>
      <c r="B366" s="221" t="s">
        <v>369</v>
      </c>
      <c r="C366" s="221"/>
      <c r="D366" s="221"/>
      <c r="E366" s="221"/>
      <c r="F366" s="221"/>
      <c r="G366" s="221"/>
      <c r="H366" s="221"/>
      <c r="I366" s="221"/>
      <c r="J366" s="221"/>
      <c r="K366" s="221"/>
      <c r="L366" s="221"/>
      <c r="M366" s="221"/>
      <c r="N366" s="221"/>
      <c r="O366" s="221"/>
      <c r="P366" s="221"/>
      <c r="Q366" s="221"/>
      <c r="R366" s="221"/>
      <c r="S366" s="221"/>
      <c r="T366" s="30" t="s">
        <v>1140</v>
      </c>
      <c r="U366" s="31">
        <v>250</v>
      </c>
      <c r="V366" s="32">
        <v>12.3</v>
      </c>
      <c r="W366" s="231">
        <f>U366*V366</f>
        <v>3075</v>
      </c>
      <c r="X366" s="231"/>
      <c r="Y366" s="231"/>
      <c r="Z366" s="231"/>
      <c r="AA366" s="233">
        <v>0</v>
      </c>
      <c r="AB366" s="234"/>
      <c r="AC366" s="234"/>
      <c r="AD366" s="235"/>
      <c r="AE366" s="242"/>
      <c r="AF366" s="243"/>
      <c r="AG366" s="243"/>
      <c r="AH366" s="244"/>
      <c r="AI366" s="233">
        <f>AA366+AE366</f>
        <v>0</v>
      </c>
      <c r="AJ366" s="234"/>
      <c r="AK366" s="234"/>
      <c r="AL366" s="235"/>
      <c r="AM366" s="223">
        <f>V366*AA366</f>
        <v>0</v>
      </c>
      <c r="AN366" s="224"/>
      <c r="AO366" s="225"/>
      <c r="AP366" s="223">
        <f>V366*AE366</f>
        <v>0</v>
      </c>
      <c r="AQ366" s="224"/>
      <c r="AR366" s="224"/>
      <c r="AS366" s="225"/>
      <c r="AT366" s="223">
        <f>AM366+AP366</f>
        <v>0</v>
      </c>
      <c r="AU366" s="224"/>
      <c r="AV366" s="224"/>
      <c r="AW366" s="225"/>
      <c r="AX366" s="32">
        <f t="shared" si="57"/>
        <v>250</v>
      </c>
      <c r="AY366" s="97">
        <f t="shared" si="58"/>
        <v>3075</v>
      </c>
    </row>
    <row r="367" spans="1:51">
      <c r="A367" s="30"/>
      <c r="B367" s="221"/>
      <c r="C367" s="221"/>
      <c r="D367" s="221"/>
      <c r="E367" s="221"/>
      <c r="F367" s="221"/>
      <c r="G367" s="221"/>
      <c r="H367" s="221"/>
      <c r="I367" s="221"/>
      <c r="J367" s="221"/>
      <c r="K367" s="221"/>
      <c r="L367" s="221"/>
      <c r="M367" s="221"/>
      <c r="N367" s="221"/>
      <c r="O367" s="221"/>
      <c r="P367" s="221"/>
      <c r="Q367" s="221"/>
      <c r="R367" s="221"/>
      <c r="S367" s="221"/>
      <c r="T367" s="30"/>
      <c r="U367" s="31"/>
      <c r="V367" s="32"/>
      <c r="W367" s="271"/>
      <c r="X367" s="271"/>
      <c r="Y367" s="271"/>
      <c r="Z367" s="271"/>
      <c r="AA367" s="233"/>
      <c r="AB367" s="234"/>
      <c r="AC367" s="234"/>
      <c r="AD367" s="235"/>
      <c r="AE367" s="242"/>
      <c r="AF367" s="243"/>
      <c r="AG367" s="243"/>
      <c r="AH367" s="244"/>
      <c r="AI367" s="233"/>
      <c r="AJ367" s="234"/>
      <c r="AK367" s="234"/>
      <c r="AL367" s="235"/>
      <c r="AM367" s="223"/>
      <c r="AN367" s="224"/>
      <c r="AO367" s="225"/>
      <c r="AP367" s="223"/>
      <c r="AQ367" s="224"/>
      <c r="AR367" s="224"/>
      <c r="AS367" s="225"/>
      <c r="AT367" s="223"/>
      <c r="AU367" s="224"/>
      <c r="AV367" s="224"/>
      <c r="AW367" s="225"/>
      <c r="AX367" s="32"/>
      <c r="AY367" s="97">
        <f t="shared" si="58"/>
        <v>0</v>
      </c>
    </row>
    <row r="368" spans="1:51" ht="15.75">
      <c r="A368" s="49">
        <v>6</v>
      </c>
      <c r="B368" s="237" t="s">
        <v>430</v>
      </c>
      <c r="C368" s="237"/>
      <c r="D368" s="237"/>
      <c r="E368" s="237"/>
      <c r="F368" s="237"/>
      <c r="G368" s="237"/>
      <c r="H368" s="237"/>
      <c r="I368" s="237"/>
      <c r="J368" s="237"/>
      <c r="K368" s="237"/>
      <c r="L368" s="237"/>
      <c r="M368" s="237"/>
      <c r="N368" s="237"/>
      <c r="O368" s="237"/>
      <c r="P368" s="237"/>
      <c r="Q368" s="237"/>
      <c r="R368" s="237"/>
      <c r="S368" s="237"/>
      <c r="T368" s="49"/>
      <c r="U368" s="52"/>
      <c r="V368" s="53"/>
      <c r="W368" s="264">
        <f>W369+W399</f>
        <v>228668.47220000002</v>
      </c>
      <c r="X368" s="264"/>
      <c r="Y368" s="264"/>
      <c r="Z368" s="264"/>
      <c r="AA368" s="249"/>
      <c r="AB368" s="250"/>
      <c r="AC368" s="250"/>
      <c r="AD368" s="251"/>
      <c r="AE368" s="252"/>
      <c r="AF368" s="253"/>
      <c r="AG368" s="253"/>
      <c r="AH368" s="254"/>
      <c r="AI368" s="249"/>
      <c r="AJ368" s="250"/>
      <c r="AK368" s="250"/>
      <c r="AL368" s="251"/>
      <c r="AM368" s="268">
        <f>AM369+AM399</f>
        <v>97680.614400000006</v>
      </c>
      <c r="AN368" s="269"/>
      <c r="AO368" s="270"/>
      <c r="AP368" s="268">
        <f>AP369+AP399</f>
        <v>0</v>
      </c>
      <c r="AQ368" s="269"/>
      <c r="AR368" s="269"/>
      <c r="AS368" s="270"/>
      <c r="AT368" s="268">
        <f>AM368+AP368</f>
        <v>97680.614400000006</v>
      </c>
      <c r="AU368" s="269"/>
      <c r="AV368" s="269"/>
      <c r="AW368" s="270"/>
      <c r="AX368" s="22"/>
      <c r="AY368" s="95">
        <f t="shared" si="58"/>
        <v>130987.85780000001</v>
      </c>
    </row>
    <row r="369" spans="1:51" ht="15.75">
      <c r="A369" s="45" t="s">
        <v>377</v>
      </c>
      <c r="B369" s="236" t="s">
        <v>431</v>
      </c>
      <c r="C369" s="236"/>
      <c r="D369" s="236"/>
      <c r="E369" s="236"/>
      <c r="F369" s="236"/>
      <c r="G369" s="236"/>
      <c r="H369" s="236"/>
      <c r="I369" s="236"/>
      <c r="J369" s="236"/>
      <c r="K369" s="236"/>
      <c r="L369" s="236"/>
      <c r="M369" s="236"/>
      <c r="N369" s="236"/>
      <c r="O369" s="236"/>
      <c r="P369" s="236"/>
      <c r="Q369" s="236"/>
      <c r="R369" s="236"/>
      <c r="S369" s="236"/>
      <c r="T369" s="45"/>
      <c r="U369" s="54"/>
      <c r="V369" s="55"/>
      <c r="W369" s="229">
        <f>SUM(W370:Z397)</f>
        <v>116844.99159999999</v>
      </c>
      <c r="X369" s="229"/>
      <c r="Y369" s="229"/>
      <c r="Z369" s="229"/>
      <c r="AA369" s="330"/>
      <c r="AB369" s="331"/>
      <c r="AC369" s="331"/>
      <c r="AD369" s="332"/>
      <c r="AE369" s="278"/>
      <c r="AF369" s="279"/>
      <c r="AG369" s="279"/>
      <c r="AH369" s="280"/>
      <c r="AI369" s="330"/>
      <c r="AJ369" s="331"/>
      <c r="AK369" s="331"/>
      <c r="AL369" s="332"/>
      <c r="AM369" s="238">
        <f>SUM(AM370:AO397)</f>
        <v>97680.614400000006</v>
      </c>
      <c r="AN369" s="239"/>
      <c r="AO369" s="240"/>
      <c r="AP369" s="238">
        <f>SUM(AP370:AS397)</f>
        <v>0</v>
      </c>
      <c r="AQ369" s="239"/>
      <c r="AR369" s="239"/>
      <c r="AS369" s="240"/>
      <c r="AT369" s="238">
        <f>AM369+AP369</f>
        <v>97680.614400000006</v>
      </c>
      <c r="AU369" s="239"/>
      <c r="AV369" s="239"/>
      <c r="AW369" s="240"/>
      <c r="AX369" s="27"/>
      <c r="AY369" s="96">
        <f t="shared" si="58"/>
        <v>19164.377199999988</v>
      </c>
    </row>
    <row r="370" spans="1:51">
      <c r="A370" s="30" t="s">
        <v>378</v>
      </c>
      <c r="B370" s="221" t="s">
        <v>1088</v>
      </c>
      <c r="C370" s="221"/>
      <c r="D370" s="221"/>
      <c r="E370" s="221"/>
      <c r="F370" s="221"/>
      <c r="G370" s="221"/>
      <c r="H370" s="221"/>
      <c r="I370" s="221"/>
      <c r="J370" s="221"/>
      <c r="K370" s="221"/>
      <c r="L370" s="221"/>
      <c r="M370" s="221"/>
      <c r="N370" s="221"/>
      <c r="O370" s="221"/>
      <c r="P370" s="221"/>
      <c r="Q370" s="221"/>
      <c r="R370" s="221"/>
      <c r="S370" s="221"/>
      <c r="T370" s="30" t="s">
        <v>1059</v>
      </c>
      <c r="U370" s="31">
        <v>1422</v>
      </c>
      <c r="V370" s="32">
        <v>1.33</v>
      </c>
      <c r="W370" s="231">
        <f t="shared" ref="W370:W397" si="59">U370*V370</f>
        <v>1891.26</v>
      </c>
      <c r="X370" s="231"/>
      <c r="Y370" s="231"/>
      <c r="Z370" s="231"/>
      <c r="AA370" s="233">
        <v>851.8</v>
      </c>
      <c r="AB370" s="234"/>
      <c r="AC370" s="234"/>
      <c r="AD370" s="235"/>
      <c r="AE370" s="242"/>
      <c r="AF370" s="243"/>
      <c r="AG370" s="243"/>
      <c r="AH370" s="244"/>
      <c r="AI370" s="233">
        <f t="shared" ref="AI370:AI397" si="60">AA370+AE370</f>
        <v>851.8</v>
      </c>
      <c r="AJ370" s="234"/>
      <c r="AK370" s="234"/>
      <c r="AL370" s="235"/>
      <c r="AM370" s="223">
        <f t="shared" ref="AM370:AM397" si="61">V370*AA370</f>
        <v>1132.894</v>
      </c>
      <c r="AN370" s="224"/>
      <c r="AO370" s="225"/>
      <c r="AP370" s="223">
        <f t="shared" ref="AP370:AP397" si="62">V370*AE370</f>
        <v>0</v>
      </c>
      <c r="AQ370" s="224"/>
      <c r="AR370" s="224"/>
      <c r="AS370" s="225"/>
      <c r="AT370" s="223">
        <f t="shared" ref="AT370:AT397" si="63">AM370+AP370</f>
        <v>1132.894</v>
      </c>
      <c r="AU370" s="224"/>
      <c r="AV370" s="224"/>
      <c r="AW370" s="225"/>
      <c r="AX370" s="32">
        <f t="shared" ref="AX370:AX397" si="64">U370-AI370</f>
        <v>570.20000000000005</v>
      </c>
      <c r="AY370" s="97">
        <f t="shared" si="58"/>
        <v>758.36599999999999</v>
      </c>
    </row>
    <row r="371" spans="1:51">
      <c r="A371" s="30" t="s">
        <v>379</v>
      </c>
      <c r="B371" s="221" t="s">
        <v>1223</v>
      </c>
      <c r="C371" s="221"/>
      <c r="D371" s="221"/>
      <c r="E371" s="221"/>
      <c r="F371" s="221"/>
      <c r="G371" s="221"/>
      <c r="H371" s="221"/>
      <c r="I371" s="221"/>
      <c r="J371" s="221"/>
      <c r="K371" s="221"/>
      <c r="L371" s="221"/>
      <c r="M371" s="221"/>
      <c r="N371" s="221"/>
      <c r="O371" s="221"/>
      <c r="P371" s="221"/>
      <c r="Q371" s="221"/>
      <c r="R371" s="221"/>
      <c r="S371" s="221"/>
      <c r="T371" s="30" t="s">
        <v>31</v>
      </c>
      <c r="U371" s="31">
        <v>1.42</v>
      </c>
      <c r="V371" s="32">
        <v>522.98</v>
      </c>
      <c r="W371" s="231">
        <f t="shared" si="59"/>
        <v>742.63159999999993</v>
      </c>
      <c r="X371" s="231"/>
      <c r="Y371" s="231"/>
      <c r="Z371" s="231"/>
      <c r="AA371" s="233">
        <v>0</v>
      </c>
      <c r="AB371" s="234"/>
      <c r="AC371" s="234"/>
      <c r="AD371" s="235"/>
      <c r="AE371" s="242"/>
      <c r="AF371" s="243"/>
      <c r="AG371" s="243"/>
      <c r="AH371" s="244"/>
      <c r="AI371" s="233">
        <f t="shared" si="60"/>
        <v>0</v>
      </c>
      <c r="AJ371" s="234"/>
      <c r="AK371" s="234"/>
      <c r="AL371" s="235"/>
      <c r="AM371" s="223">
        <f t="shared" si="61"/>
        <v>0</v>
      </c>
      <c r="AN371" s="224"/>
      <c r="AO371" s="225"/>
      <c r="AP371" s="223">
        <f t="shared" si="62"/>
        <v>0</v>
      </c>
      <c r="AQ371" s="224"/>
      <c r="AR371" s="224"/>
      <c r="AS371" s="225"/>
      <c r="AT371" s="223">
        <f t="shared" si="63"/>
        <v>0</v>
      </c>
      <c r="AU371" s="224"/>
      <c r="AV371" s="224"/>
      <c r="AW371" s="225"/>
      <c r="AX371" s="32">
        <f t="shared" si="64"/>
        <v>1.42</v>
      </c>
      <c r="AY371" s="97">
        <f t="shared" si="58"/>
        <v>742.63159999999993</v>
      </c>
    </row>
    <row r="372" spans="1:51">
      <c r="A372" s="30" t="s">
        <v>380</v>
      </c>
      <c r="B372" s="221" t="s">
        <v>1224</v>
      </c>
      <c r="C372" s="221"/>
      <c r="D372" s="221"/>
      <c r="E372" s="221"/>
      <c r="F372" s="221"/>
      <c r="G372" s="221"/>
      <c r="H372" s="221"/>
      <c r="I372" s="221"/>
      <c r="J372" s="221"/>
      <c r="K372" s="221"/>
      <c r="L372" s="221"/>
      <c r="M372" s="221"/>
      <c r="N372" s="221"/>
      <c r="O372" s="221"/>
      <c r="P372" s="221"/>
      <c r="Q372" s="221"/>
      <c r="R372" s="221"/>
      <c r="S372" s="221"/>
      <c r="T372" s="30" t="s">
        <v>32</v>
      </c>
      <c r="U372" s="31">
        <v>0</v>
      </c>
      <c r="V372" s="32">
        <v>0.81</v>
      </c>
      <c r="W372" s="231">
        <f t="shared" si="59"/>
        <v>0</v>
      </c>
      <c r="X372" s="231"/>
      <c r="Y372" s="231"/>
      <c r="Z372" s="231"/>
      <c r="AA372" s="233">
        <v>0</v>
      </c>
      <c r="AB372" s="234"/>
      <c r="AC372" s="234"/>
      <c r="AD372" s="235"/>
      <c r="AE372" s="242"/>
      <c r="AF372" s="243"/>
      <c r="AG372" s="243"/>
      <c r="AH372" s="244"/>
      <c r="AI372" s="233">
        <f t="shared" si="60"/>
        <v>0</v>
      </c>
      <c r="AJ372" s="234"/>
      <c r="AK372" s="234"/>
      <c r="AL372" s="235"/>
      <c r="AM372" s="223">
        <f t="shared" si="61"/>
        <v>0</v>
      </c>
      <c r="AN372" s="224"/>
      <c r="AO372" s="225"/>
      <c r="AP372" s="223">
        <f t="shared" si="62"/>
        <v>0</v>
      </c>
      <c r="AQ372" s="224"/>
      <c r="AR372" s="224"/>
      <c r="AS372" s="225"/>
      <c r="AT372" s="223">
        <f t="shared" si="63"/>
        <v>0</v>
      </c>
      <c r="AU372" s="224"/>
      <c r="AV372" s="224"/>
      <c r="AW372" s="225"/>
      <c r="AX372" s="32">
        <f t="shared" si="64"/>
        <v>0</v>
      </c>
      <c r="AY372" s="97">
        <f t="shared" si="58"/>
        <v>0</v>
      </c>
    </row>
    <row r="373" spans="1:51">
      <c r="A373" s="30" t="s">
        <v>381</v>
      </c>
      <c r="B373" s="221" t="s">
        <v>1089</v>
      </c>
      <c r="C373" s="221"/>
      <c r="D373" s="221"/>
      <c r="E373" s="221"/>
      <c r="F373" s="221"/>
      <c r="G373" s="221"/>
      <c r="H373" s="221"/>
      <c r="I373" s="221"/>
      <c r="J373" s="221"/>
      <c r="K373" s="221"/>
      <c r="L373" s="221"/>
      <c r="M373" s="221"/>
      <c r="N373" s="221"/>
      <c r="O373" s="221"/>
      <c r="P373" s="221"/>
      <c r="Q373" s="221"/>
      <c r="R373" s="221"/>
      <c r="S373" s="221"/>
      <c r="T373" s="30" t="s">
        <v>32</v>
      </c>
      <c r="U373" s="31">
        <v>0</v>
      </c>
      <c r="V373" s="32">
        <v>1.37</v>
      </c>
      <c r="W373" s="231">
        <f t="shared" si="59"/>
        <v>0</v>
      </c>
      <c r="X373" s="231"/>
      <c r="Y373" s="231"/>
      <c r="Z373" s="231"/>
      <c r="AA373" s="233">
        <v>0</v>
      </c>
      <c r="AB373" s="234"/>
      <c r="AC373" s="234"/>
      <c r="AD373" s="235"/>
      <c r="AE373" s="242"/>
      <c r="AF373" s="243"/>
      <c r="AG373" s="243"/>
      <c r="AH373" s="244"/>
      <c r="AI373" s="233">
        <f t="shared" si="60"/>
        <v>0</v>
      </c>
      <c r="AJ373" s="234"/>
      <c r="AK373" s="234"/>
      <c r="AL373" s="235"/>
      <c r="AM373" s="223">
        <f t="shared" si="61"/>
        <v>0</v>
      </c>
      <c r="AN373" s="224"/>
      <c r="AO373" s="225"/>
      <c r="AP373" s="223">
        <f t="shared" si="62"/>
        <v>0</v>
      </c>
      <c r="AQ373" s="224"/>
      <c r="AR373" s="224"/>
      <c r="AS373" s="225"/>
      <c r="AT373" s="223">
        <f t="shared" si="63"/>
        <v>0</v>
      </c>
      <c r="AU373" s="224"/>
      <c r="AV373" s="224"/>
      <c r="AW373" s="225"/>
      <c r="AX373" s="32">
        <f t="shared" si="64"/>
        <v>0</v>
      </c>
      <c r="AY373" s="97">
        <f t="shared" si="58"/>
        <v>0</v>
      </c>
    </row>
    <row r="374" spans="1:51">
      <c r="A374" s="30" t="s">
        <v>382</v>
      </c>
      <c r="B374" s="221" t="s">
        <v>1225</v>
      </c>
      <c r="C374" s="221"/>
      <c r="D374" s="221"/>
      <c r="E374" s="221"/>
      <c r="F374" s="221"/>
      <c r="G374" s="221"/>
      <c r="H374" s="221"/>
      <c r="I374" s="221"/>
      <c r="J374" s="221"/>
      <c r="K374" s="221"/>
      <c r="L374" s="221"/>
      <c r="M374" s="221"/>
      <c r="N374" s="221"/>
      <c r="O374" s="221"/>
      <c r="P374" s="221"/>
      <c r="Q374" s="221"/>
      <c r="R374" s="221"/>
      <c r="S374" s="221"/>
      <c r="T374" s="30" t="s">
        <v>1060</v>
      </c>
      <c r="U374" s="31">
        <v>0</v>
      </c>
      <c r="V374" s="32">
        <v>32.72</v>
      </c>
      <c r="W374" s="231">
        <f t="shared" si="59"/>
        <v>0</v>
      </c>
      <c r="X374" s="231"/>
      <c r="Y374" s="231"/>
      <c r="Z374" s="231"/>
      <c r="AA374" s="233">
        <v>0</v>
      </c>
      <c r="AB374" s="234"/>
      <c r="AC374" s="234"/>
      <c r="AD374" s="235"/>
      <c r="AE374" s="242"/>
      <c r="AF374" s="243"/>
      <c r="AG374" s="243"/>
      <c r="AH374" s="244"/>
      <c r="AI374" s="233">
        <f t="shared" si="60"/>
        <v>0</v>
      </c>
      <c r="AJ374" s="234"/>
      <c r="AK374" s="234"/>
      <c r="AL374" s="235"/>
      <c r="AM374" s="223">
        <f t="shared" si="61"/>
        <v>0</v>
      </c>
      <c r="AN374" s="224"/>
      <c r="AO374" s="225"/>
      <c r="AP374" s="223">
        <f t="shared" si="62"/>
        <v>0</v>
      </c>
      <c r="AQ374" s="224"/>
      <c r="AR374" s="224"/>
      <c r="AS374" s="225"/>
      <c r="AT374" s="223">
        <f t="shared" si="63"/>
        <v>0</v>
      </c>
      <c r="AU374" s="224"/>
      <c r="AV374" s="224"/>
      <c r="AW374" s="225"/>
      <c r="AX374" s="32">
        <f t="shared" si="64"/>
        <v>0</v>
      </c>
      <c r="AY374" s="97">
        <f t="shared" si="58"/>
        <v>0</v>
      </c>
    </row>
    <row r="375" spans="1:51">
      <c r="A375" s="30" t="s">
        <v>383</v>
      </c>
      <c r="B375" s="221" t="s">
        <v>1090</v>
      </c>
      <c r="C375" s="221"/>
      <c r="D375" s="221"/>
      <c r="E375" s="221"/>
      <c r="F375" s="221"/>
      <c r="G375" s="221"/>
      <c r="H375" s="221"/>
      <c r="I375" s="221"/>
      <c r="J375" s="221"/>
      <c r="K375" s="221"/>
      <c r="L375" s="221"/>
      <c r="M375" s="221"/>
      <c r="N375" s="221"/>
      <c r="O375" s="221"/>
      <c r="P375" s="221"/>
      <c r="Q375" s="221"/>
      <c r="R375" s="221"/>
      <c r="S375" s="221"/>
      <c r="T375" s="30" t="s">
        <v>1060</v>
      </c>
      <c r="U375" s="31">
        <v>0</v>
      </c>
      <c r="V375" s="32">
        <v>25.32</v>
      </c>
      <c r="W375" s="231">
        <f t="shared" si="59"/>
        <v>0</v>
      </c>
      <c r="X375" s="231"/>
      <c r="Y375" s="231"/>
      <c r="Z375" s="231"/>
      <c r="AA375" s="233">
        <v>0</v>
      </c>
      <c r="AB375" s="234"/>
      <c r="AC375" s="234"/>
      <c r="AD375" s="235"/>
      <c r="AE375" s="242"/>
      <c r="AF375" s="243"/>
      <c r="AG375" s="243"/>
      <c r="AH375" s="244"/>
      <c r="AI375" s="233">
        <f t="shared" si="60"/>
        <v>0</v>
      </c>
      <c r="AJ375" s="234"/>
      <c r="AK375" s="234"/>
      <c r="AL375" s="235"/>
      <c r="AM375" s="223">
        <f t="shared" si="61"/>
        <v>0</v>
      </c>
      <c r="AN375" s="224"/>
      <c r="AO375" s="225"/>
      <c r="AP375" s="223">
        <f t="shared" si="62"/>
        <v>0</v>
      </c>
      <c r="AQ375" s="224"/>
      <c r="AR375" s="224"/>
      <c r="AS375" s="225"/>
      <c r="AT375" s="223">
        <f t="shared" si="63"/>
        <v>0</v>
      </c>
      <c r="AU375" s="224"/>
      <c r="AV375" s="224"/>
      <c r="AW375" s="225"/>
      <c r="AX375" s="32">
        <f t="shared" si="64"/>
        <v>0</v>
      </c>
      <c r="AY375" s="97">
        <f t="shared" si="58"/>
        <v>0</v>
      </c>
    </row>
    <row r="376" spans="1:51">
      <c r="A376" s="30" t="s">
        <v>384</v>
      </c>
      <c r="B376" s="221" t="s">
        <v>1227</v>
      </c>
      <c r="C376" s="221"/>
      <c r="D376" s="221"/>
      <c r="E376" s="221"/>
      <c r="F376" s="221"/>
      <c r="G376" s="221"/>
      <c r="H376" s="221"/>
      <c r="I376" s="221"/>
      <c r="J376" s="221"/>
      <c r="K376" s="221"/>
      <c r="L376" s="221"/>
      <c r="M376" s="221"/>
      <c r="N376" s="221"/>
      <c r="O376" s="221"/>
      <c r="P376" s="221"/>
      <c r="Q376" s="221"/>
      <c r="R376" s="221"/>
      <c r="S376" s="221"/>
      <c r="T376" s="30" t="s">
        <v>32</v>
      </c>
      <c r="U376" s="31">
        <v>85</v>
      </c>
      <c r="V376" s="32">
        <v>1.66</v>
      </c>
      <c r="W376" s="231">
        <f t="shared" si="59"/>
        <v>141.1</v>
      </c>
      <c r="X376" s="231"/>
      <c r="Y376" s="231"/>
      <c r="Z376" s="231"/>
      <c r="AA376" s="233">
        <v>85</v>
      </c>
      <c r="AB376" s="234"/>
      <c r="AC376" s="234"/>
      <c r="AD376" s="235"/>
      <c r="AE376" s="242"/>
      <c r="AF376" s="243"/>
      <c r="AG376" s="243"/>
      <c r="AH376" s="244"/>
      <c r="AI376" s="233">
        <f t="shared" si="60"/>
        <v>85</v>
      </c>
      <c r="AJ376" s="234"/>
      <c r="AK376" s="234"/>
      <c r="AL376" s="235"/>
      <c r="AM376" s="223">
        <f t="shared" si="61"/>
        <v>141.1</v>
      </c>
      <c r="AN376" s="224"/>
      <c r="AO376" s="225"/>
      <c r="AP376" s="223">
        <f t="shared" si="62"/>
        <v>0</v>
      </c>
      <c r="AQ376" s="224"/>
      <c r="AR376" s="224"/>
      <c r="AS376" s="225"/>
      <c r="AT376" s="223">
        <f t="shared" si="63"/>
        <v>141.1</v>
      </c>
      <c r="AU376" s="224"/>
      <c r="AV376" s="224"/>
      <c r="AW376" s="225"/>
      <c r="AX376" s="32">
        <f t="shared" si="64"/>
        <v>0</v>
      </c>
      <c r="AY376" s="97">
        <f t="shared" si="58"/>
        <v>0</v>
      </c>
    </row>
    <row r="377" spans="1:51">
      <c r="A377" s="30" t="s">
        <v>385</v>
      </c>
      <c r="B377" s="221" t="s">
        <v>1228</v>
      </c>
      <c r="C377" s="221"/>
      <c r="D377" s="221"/>
      <c r="E377" s="221"/>
      <c r="F377" s="221"/>
      <c r="G377" s="221"/>
      <c r="H377" s="221"/>
      <c r="I377" s="221"/>
      <c r="J377" s="221"/>
      <c r="K377" s="221"/>
      <c r="L377" s="221"/>
      <c r="M377" s="221"/>
      <c r="N377" s="221"/>
      <c r="O377" s="221"/>
      <c r="P377" s="221"/>
      <c r="Q377" s="221"/>
      <c r="R377" s="221"/>
      <c r="S377" s="221"/>
      <c r="T377" s="30" t="s">
        <v>32</v>
      </c>
      <c r="U377" s="31">
        <v>300</v>
      </c>
      <c r="V377" s="32">
        <v>0.43</v>
      </c>
      <c r="W377" s="231">
        <f t="shared" si="59"/>
        <v>129</v>
      </c>
      <c r="X377" s="231"/>
      <c r="Y377" s="231"/>
      <c r="Z377" s="231"/>
      <c r="AA377" s="233">
        <v>299</v>
      </c>
      <c r="AB377" s="234"/>
      <c r="AC377" s="234"/>
      <c r="AD377" s="235"/>
      <c r="AE377" s="242"/>
      <c r="AF377" s="243"/>
      <c r="AG377" s="243"/>
      <c r="AH377" s="244"/>
      <c r="AI377" s="233">
        <f t="shared" si="60"/>
        <v>299</v>
      </c>
      <c r="AJ377" s="234"/>
      <c r="AK377" s="234"/>
      <c r="AL377" s="235"/>
      <c r="AM377" s="223">
        <f t="shared" si="61"/>
        <v>128.57</v>
      </c>
      <c r="AN377" s="224"/>
      <c r="AO377" s="225"/>
      <c r="AP377" s="223">
        <f t="shared" si="62"/>
        <v>0</v>
      </c>
      <c r="AQ377" s="224"/>
      <c r="AR377" s="224"/>
      <c r="AS377" s="225"/>
      <c r="AT377" s="223">
        <f t="shared" si="63"/>
        <v>128.57</v>
      </c>
      <c r="AU377" s="224"/>
      <c r="AV377" s="224"/>
      <c r="AW377" s="225"/>
      <c r="AX377" s="32">
        <f t="shared" si="64"/>
        <v>1</v>
      </c>
      <c r="AY377" s="97">
        <f t="shared" si="58"/>
        <v>0.43000000000000682</v>
      </c>
    </row>
    <row r="378" spans="1:51">
      <c r="A378" s="30" t="s">
        <v>386</v>
      </c>
      <c r="B378" s="221" t="s">
        <v>1231</v>
      </c>
      <c r="C378" s="221"/>
      <c r="D378" s="221"/>
      <c r="E378" s="221"/>
      <c r="F378" s="221"/>
      <c r="G378" s="221"/>
      <c r="H378" s="221"/>
      <c r="I378" s="221"/>
      <c r="J378" s="221"/>
      <c r="K378" s="221"/>
      <c r="L378" s="221"/>
      <c r="M378" s="221"/>
      <c r="N378" s="221"/>
      <c r="O378" s="221"/>
      <c r="P378" s="221"/>
      <c r="Q378" s="221"/>
      <c r="R378" s="221"/>
      <c r="S378" s="221"/>
      <c r="T378" s="30" t="s">
        <v>1061</v>
      </c>
      <c r="U378" s="31">
        <v>1400</v>
      </c>
      <c r="V378" s="32">
        <v>5.58</v>
      </c>
      <c r="W378" s="231">
        <f t="shared" si="59"/>
        <v>7812</v>
      </c>
      <c r="X378" s="231"/>
      <c r="Y378" s="231"/>
      <c r="Z378" s="231"/>
      <c r="AA378" s="233">
        <v>1054</v>
      </c>
      <c r="AB378" s="234"/>
      <c r="AC378" s="234"/>
      <c r="AD378" s="235"/>
      <c r="AE378" s="242"/>
      <c r="AF378" s="243"/>
      <c r="AG378" s="243"/>
      <c r="AH378" s="244"/>
      <c r="AI378" s="233">
        <f t="shared" si="60"/>
        <v>1054</v>
      </c>
      <c r="AJ378" s="234"/>
      <c r="AK378" s="234"/>
      <c r="AL378" s="235"/>
      <c r="AM378" s="223">
        <f t="shared" si="61"/>
        <v>5881.32</v>
      </c>
      <c r="AN378" s="224"/>
      <c r="AO378" s="225"/>
      <c r="AP378" s="223">
        <f t="shared" si="62"/>
        <v>0</v>
      </c>
      <c r="AQ378" s="224"/>
      <c r="AR378" s="224"/>
      <c r="AS378" s="225"/>
      <c r="AT378" s="223">
        <f t="shared" si="63"/>
        <v>5881.32</v>
      </c>
      <c r="AU378" s="224"/>
      <c r="AV378" s="224"/>
      <c r="AW378" s="225"/>
      <c r="AX378" s="32">
        <f t="shared" si="64"/>
        <v>346</v>
      </c>
      <c r="AY378" s="97">
        <f t="shared" si="58"/>
        <v>1930.6800000000003</v>
      </c>
    </row>
    <row r="379" spans="1:51">
      <c r="A379" s="30" t="s">
        <v>387</v>
      </c>
      <c r="B379" s="221" t="s">
        <v>1232</v>
      </c>
      <c r="C379" s="221"/>
      <c r="D379" s="221"/>
      <c r="E379" s="221"/>
      <c r="F379" s="221"/>
      <c r="G379" s="221"/>
      <c r="H379" s="221"/>
      <c r="I379" s="221"/>
      <c r="J379" s="221"/>
      <c r="K379" s="221"/>
      <c r="L379" s="221"/>
      <c r="M379" s="221"/>
      <c r="N379" s="221"/>
      <c r="O379" s="221"/>
      <c r="P379" s="221"/>
      <c r="Q379" s="221"/>
      <c r="R379" s="221"/>
      <c r="S379" s="221"/>
      <c r="T379" s="30" t="s">
        <v>1061</v>
      </c>
      <c r="U379" s="31">
        <v>69</v>
      </c>
      <c r="V379" s="32">
        <v>6.72</v>
      </c>
      <c r="W379" s="231">
        <f t="shared" si="59"/>
        <v>463.68</v>
      </c>
      <c r="X379" s="231"/>
      <c r="Y379" s="231"/>
      <c r="Z379" s="231"/>
      <c r="AA379" s="233">
        <v>0</v>
      </c>
      <c r="AB379" s="234"/>
      <c r="AC379" s="234"/>
      <c r="AD379" s="235"/>
      <c r="AE379" s="242"/>
      <c r="AF379" s="243"/>
      <c r="AG379" s="243"/>
      <c r="AH379" s="244"/>
      <c r="AI379" s="233">
        <f t="shared" si="60"/>
        <v>0</v>
      </c>
      <c r="AJ379" s="234"/>
      <c r="AK379" s="234"/>
      <c r="AL379" s="235"/>
      <c r="AM379" s="223">
        <f t="shared" si="61"/>
        <v>0</v>
      </c>
      <c r="AN379" s="224"/>
      <c r="AO379" s="225"/>
      <c r="AP379" s="223">
        <f t="shared" si="62"/>
        <v>0</v>
      </c>
      <c r="AQ379" s="224"/>
      <c r="AR379" s="224"/>
      <c r="AS379" s="225"/>
      <c r="AT379" s="223">
        <f t="shared" si="63"/>
        <v>0</v>
      </c>
      <c r="AU379" s="224"/>
      <c r="AV379" s="224"/>
      <c r="AW379" s="225"/>
      <c r="AX379" s="32">
        <f t="shared" si="64"/>
        <v>69</v>
      </c>
      <c r="AY379" s="97">
        <f t="shared" si="58"/>
        <v>463.68</v>
      </c>
    </row>
    <row r="380" spans="1:51">
      <c r="A380" s="30" t="s">
        <v>388</v>
      </c>
      <c r="B380" s="221" t="s">
        <v>1229</v>
      </c>
      <c r="C380" s="221"/>
      <c r="D380" s="221"/>
      <c r="E380" s="221"/>
      <c r="F380" s="221"/>
      <c r="G380" s="221"/>
      <c r="H380" s="221"/>
      <c r="I380" s="221"/>
      <c r="J380" s="221"/>
      <c r="K380" s="221"/>
      <c r="L380" s="221"/>
      <c r="M380" s="221"/>
      <c r="N380" s="221"/>
      <c r="O380" s="221"/>
      <c r="P380" s="221"/>
      <c r="Q380" s="221"/>
      <c r="R380" s="221"/>
      <c r="S380" s="221"/>
      <c r="T380" s="30" t="s">
        <v>1061</v>
      </c>
      <c r="U380" s="31">
        <v>0</v>
      </c>
      <c r="V380" s="32">
        <v>16.739999999999998</v>
      </c>
      <c r="W380" s="231">
        <f t="shared" si="59"/>
        <v>0</v>
      </c>
      <c r="X380" s="231"/>
      <c r="Y380" s="231"/>
      <c r="Z380" s="231"/>
      <c r="AA380" s="233">
        <v>0</v>
      </c>
      <c r="AB380" s="234"/>
      <c r="AC380" s="234"/>
      <c r="AD380" s="235"/>
      <c r="AE380" s="242"/>
      <c r="AF380" s="243"/>
      <c r="AG380" s="243"/>
      <c r="AH380" s="244"/>
      <c r="AI380" s="233">
        <f t="shared" si="60"/>
        <v>0</v>
      </c>
      <c r="AJ380" s="234"/>
      <c r="AK380" s="234"/>
      <c r="AL380" s="235"/>
      <c r="AM380" s="223">
        <f t="shared" si="61"/>
        <v>0</v>
      </c>
      <c r="AN380" s="224"/>
      <c r="AO380" s="225"/>
      <c r="AP380" s="223">
        <f t="shared" si="62"/>
        <v>0</v>
      </c>
      <c r="AQ380" s="224"/>
      <c r="AR380" s="224"/>
      <c r="AS380" s="225"/>
      <c r="AT380" s="223">
        <f t="shared" si="63"/>
        <v>0</v>
      </c>
      <c r="AU380" s="224"/>
      <c r="AV380" s="224"/>
      <c r="AW380" s="225"/>
      <c r="AX380" s="32">
        <f t="shared" si="64"/>
        <v>0</v>
      </c>
      <c r="AY380" s="97">
        <f t="shared" si="58"/>
        <v>0</v>
      </c>
    </row>
    <row r="381" spans="1:51">
      <c r="A381" s="30" t="s">
        <v>389</v>
      </c>
      <c r="B381" s="221" t="s">
        <v>1230</v>
      </c>
      <c r="C381" s="221"/>
      <c r="D381" s="221"/>
      <c r="E381" s="221"/>
      <c r="F381" s="221"/>
      <c r="G381" s="221"/>
      <c r="H381" s="221"/>
      <c r="I381" s="221"/>
      <c r="J381" s="221"/>
      <c r="K381" s="221"/>
      <c r="L381" s="221"/>
      <c r="M381" s="221"/>
      <c r="N381" s="221"/>
      <c r="O381" s="221"/>
      <c r="P381" s="221"/>
      <c r="Q381" s="221"/>
      <c r="R381" s="221"/>
      <c r="S381" s="221"/>
      <c r="T381" s="30" t="s">
        <v>1061</v>
      </c>
      <c r="U381" s="31">
        <v>0</v>
      </c>
      <c r="V381" s="32">
        <v>18.72</v>
      </c>
      <c r="W381" s="231">
        <f t="shared" si="59"/>
        <v>0</v>
      </c>
      <c r="X381" s="231"/>
      <c r="Y381" s="231"/>
      <c r="Z381" s="231"/>
      <c r="AA381" s="233">
        <v>0</v>
      </c>
      <c r="AB381" s="234"/>
      <c r="AC381" s="234"/>
      <c r="AD381" s="235"/>
      <c r="AE381" s="242"/>
      <c r="AF381" s="243"/>
      <c r="AG381" s="243"/>
      <c r="AH381" s="244"/>
      <c r="AI381" s="233">
        <f t="shared" si="60"/>
        <v>0</v>
      </c>
      <c r="AJ381" s="234"/>
      <c r="AK381" s="234"/>
      <c r="AL381" s="235"/>
      <c r="AM381" s="223">
        <f t="shared" si="61"/>
        <v>0</v>
      </c>
      <c r="AN381" s="224"/>
      <c r="AO381" s="225"/>
      <c r="AP381" s="223">
        <f t="shared" si="62"/>
        <v>0</v>
      </c>
      <c r="AQ381" s="224"/>
      <c r="AR381" s="224"/>
      <c r="AS381" s="225"/>
      <c r="AT381" s="223">
        <f t="shared" si="63"/>
        <v>0</v>
      </c>
      <c r="AU381" s="224"/>
      <c r="AV381" s="224"/>
      <c r="AW381" s="225"/>
      <c r="AX381" s="32">
        <f t="shared" si="64"/>
        <v>0</v>
      </c>
      <c r="AY381" s="97">
        <f t="shared" si="58"/>
        <v>0</v>
      </c>
    </row>
    <row r="382" spans="1:51">
      <c r="A382" s="30" t="s">
        <v>390</v>
      </c>
      <c r="B382" s="221" t="s">
        <v>1240</v>
      </c>
      <c r="C382" s="221"/>
      <c r="D382" s="221"/>
      <c r="E382" s="221"/>
      <c r="F382" s="221"/>
      <c r="G382" s="221"/>
      <c r="H382" s="221"/>
      <c r="I382" s="221"/>
      <c r="J382" s="221"/>
      <c r="K382" s="221"/>
      <c r="L382" s="221"/>
      <c r="M382" s="221"/>
      <c r="N382" s="221"/>
      <c r="O382" s="221"/>
      <c r="P382" s="221"/>
      <c r="Q382" s="221"/>
      <c r="R382" s="221"/>
      <c r="S382" s="221"/>
      <c r="T382" s="30" t="s">
        <v>1061</v>
      </c>
      <c r="U382" s="31">
        <v>0</v>
      </c>
      <c r="V382" s="32">
        <v>95.53</v>
      </c>
      <c r="W382" s="231">
        <f t="shared" si="59"/>
        <v>0</v>
      </c>
      <c r="X382" s="231"/>
      <c r="Y382" s="231"/>
      <c r="Z382" s="231"/>
      <c r="AA382" s="233">
        <v>0</v>
      </c>
      <c r="AB382" s="234"/>
      <c r="AC382" s="234"/>
      <c r="AD382" s="235"/>
      <c r="AE382" s="242"/>
      <c r="AF382" s="243"/>
      <c r="AG382" s="243"/>
      <c r="AH382" s="244"/>
      <c r="AI382" s="233">
        <f t="shared" si="60"/>
        <v>0</v>
      </c>
      <c r="AJ382" s="234"/>
      <c r="AK382" s="234"/>
      <c r="AL382" s="235"/>
      <c r="AM382" s="223">
        <f t="shared" si="61"/>
        <v>0</v>
      </c>
      <c r="AN382" s="224"/>
      <c r="AO382" s="225"/>
      <c r="AP382" s="223">
        <f t="shared" si="62"/>
        <v>0</v>
      </c>
      <c r="AQ382" s="224"/>
      <c r="AR382" s="224"/>
      <c r="AS382" s="225"/>
      <c r="AT382" s="223">
        <f t="shared" si="63"/>
        <v>0</v>
      </c>
      <c r="AU382" s="224"/>
      <c r="AV382" s="224"/>
      <c r="AW382" s="225"/>
      <c r="AX382" s="32">
        <f t="shared" si="64"/>
        <v>0</v>
      </c>
      <c r="AY382" s="97">
        <f t="shared" si="58"/>
        <v>0</v>
      </c>
    </row>
    <row r="383" spans="1:51">
      <c r="A383" s="30" t="s">
        <v>391</v>
      </c>
      <c r="B383" s="221" t="s">
        <v>1241</v>
      </c>
      <c r="C383" s="221"/>
      <c r="D383" s="221"/>
      <c r="E383" s="221"/>
      <c r="F383" s="221"/>
      <c r="G383" s="221"/>
      <c r="H383" s="221"/>
      <c r="I383" s="221"/>
      <c r="J383" s="221"/>
      <c r="K383" s="221"/>
      <c r="L383" s="221"/>
      <c r="M383" s="221"/>
      <c r="N383" s="221"/>
      <c r="O383" s="221"/>
      <c r="P383" s="221"/>
      <c r="Q383" s="221"/>
      <c r="R383" s="221"/>
      <c r="S383" s="221"/>
      <c r="T383" s="30" t="s">
        <v>1060</v>
      </c>
      <c r="U383" s="31">
        <v>702</v>
      </c>
      <c r="V383" s="32">
        <v>2.72</v>
      </c>
      <c r="W383" s="231">
        <f t="shared" si="59"/>
        <v>1909.44</v>
      </c>
      <c r="X383" s="231"/>
      <c r="Y383" s="231"/>
      <c r="Z383" s="231"/>
      <c r="AA383" s="233">
        <v>596.26</v>
      </c>
      <c r="AB383" s="234"/>
      <c r="AC383" s="234"/>
      <c r="AD383" s="235"/>
      <c r="AE383" s="242"/>
      <c r="AF383" s="243"/>
      <c r="AG383" s="243"/>
      <c r="AH383" s="244"/>
      <c r="AI383" s="233">
        <f t="shared" si="60"/>
        <v>596.26</v>
      </c>
      <c r="AJ383" s="234"/>
      <c r="AK383" s="234"/>
      <c r="AL383" s="235"/>
      <c r="AM383" s="223">
        <f t="shared" si="61"/>
        <v>1621.8272000000002</v>
      </c>
      <c r="AN383" s="224"/>
      <c r="AO383" s="225"/>
      <c r="AP383" s="223">
        <f t="shared" si="62"/>
        <v>0</v>
      </c>
      <c r="AQ383" s="224"/>
      <c r="AR383" s="224"/>
      <c r="AS383" s="225"/>
      <c r="AT383" s="223">
        <f t="shared" si="63"/>
        <v>1621.8272000000002</v>
      </c>
      <c r="AU383" s="224"/>
      <c r="AV383" s="224"/>
      <c r="AW383" s="225"/>
      <c r="AX383" s="32">
        <f t="shared" si="64"/>
        <v>105.74000000000001</v>
      </c>
      <c r="AY383" s="97">
        <f t="shared" si="58"/>
        <v>287.61279999999988</v>
      </c>
    </row>
    <row r="384" spans="1:51">
      <c r="A384" s="30" t="s">
        <v>392</v>
      </c>
      <c r="B384" s="221" t="s">
        <v>1242</v>
      </c>
      <c r="C384" s="221"/>
      <c r="D384" s="221"/>
      <c r="E384" s="221"/>
      <c r="F384" s="221"/>
      <c r="G384" s="221"/>
      <c r="H384" s="221"/>
      <c r="I384" s="221"/>
      <c r="J384" s="221"/>
      <c r="K384" s="221"/>
      <c r="L384" s="221"/>
      <c r="M384" s="221"/>
      <c r="N384" s="221"/>
      <c r="O384" s="221"/>
      <c r="P384" s="221"/>
      <c r="Q384" s="221"/>
      <c r="R384" s="221"/>
      <c r="S384" s="221"/>
      <c r="T384" s="30" t="s">
        <v>1061</v>
      </c>
      <c r="U384" s="31">
        <v>1040</v>
      </c>
      <c r="V384" s="32">
        <v>10.66</v>
      </c>
      <c r="W384" s="231">
        <f t="shared" si="59"/>
        <v>11086.4</v>
      </c>
      <c r="X384" s="231"/>
      <c r="Y384" s="231"/>
      <c r="Z384" s="231"/>
      <c r="AA384" s="233">
        <v>845.44</v>
      </c>
      <c r="AB384" s="234"/>
      <c r="AC384" s="234"/>
      <c r="AD384" s="235"/>
      <c r="AE384" s="242"/>
      <c r="AF384" s="243"/>
      <c r="AG384" s="243"/>
      <c r="AH384" s="244"/>
      <c r="AI384" s="233">
        <f t="shared" si="60"/>
        <v>845.44</v>
      </c>
      <c r="AJ384" s="234"/>
      <c r="AK384" s="234"/>
      <c r="AL384" s="235"/>
      <c r="AM384" s="223">
        <f t="shared" si="61"/>
        <v>9012.3904000000002</v>
      </c>
      <c r="AN384" s="224"/>
      <c r="AO384" s="225"/>
      <c r="AP384" s="223">
        <f t="shared" si="62"/>
        <v>0</v>
      </c>
      <c r="AQ384" s="224"/>
      <c r="AR384" s="224"/>
      <c r="AS384" s="225"/>
      <c r="AT384" s="223">
        <f t="shared" si="63"/>
        <v>9012.3904000000002</v>
      </c>
      <c r="AU384" s="224"/>
      <c r="AV384" s="224"/>
      <c r="AW384" s="225"/>
      <c r="AX384" s="32">
        <f t="shared" si="64"/>
        <v>194.55999999999995</v>
      </c>
      <c r="AY384" s="97">
        <f t="shared" si="58"/>
        <v>2074.0095999999994</v>
      </c>
    </row>
    <row r="385" spans="1:51">
      <c r="A385" s="30" t="s">
        <v>393</v>
      </c>
      <c r="B385" s="221" t="s">
        <v>1243</v>
      </c>
      <c r="C385" s="221"/>
      <c r="D385" s="221"/>
      <c r="E385" s="221"/>
      <c r="F385" s="221"/>
      <c r="G385" s="221"/>
      <c r="H385" s="221"/>
      <c r="I385" s="221"/>
      <c r="J385" s="221"/>
      <c r="K385" s="221"/>
      <c r="L385" s="221"/>
      <c r="M385" s="221"/>
      <c r="N385" s="221"/>
      <c r="O385" s="221"/>
      <c r="P385" s="221"/>
      <c r="Q385" s="221"/>
      <c r="R385" s="221"/>
      <c r="S385" s="221"/>
      <c r="T385" s="30" t="s">
        <v>1061</v>
      </c>
      <c r="U385" s="31">
        <v>650</v>
      </c>
      <c r="V385" s="32">
        <v>1.18</v>
      </c>
      <c r="W385" s="231">
        <f t="shared" si="59"/>
        <v>767</v>
      </c>
      <c r="X385" s="231"/>
      <c r="Y385" s="231"/>
      <c r="Z385" s="231"/>
      <c r="AA385" s="233">
        <v>366</v>
      </c>
      <c r="AB385" s="234"/>
      <c r="AC385" s="234"/>
      <c r="AD385" s="235"/>
      <c r="AE385" s="242"/>
      <c r="AF385" s="243"/>
      <c r="AG385" s="243"/>
      <c r="AH385" s="244"/>
      <c r="AI385" s="233">
        <f t="shared" si="60"/>
        <v>366</v>
      </c>
      <c r="AJ385" s="234"/>
      <c r="AK385" s="234"/>
      <c r="AL385" s="235"/>
      <c r="AM385" s="223">
        <f t="shared" si="61"/>
        <v>431.88</v>
      </c>
      <c r="AN385" s="224"/>
      <c r="AO385" s="225"/>
      <c r="AP385" s="223">
        <f t="shared" si="62"/>
        <v>0</v>
      </c>
      <c r="AQ385" s="224"/>
      <c r="AR385" s="224"/>
      <c r="AS385" s="225"/>
      <c r="AT385" s="223">
        <f t="shared" si="63"/>
        <v>431.88</v>
      </c>
      <c r="AU385" s="224"/>
      <c r="AV385" s="224"/>
      <c r="AW385" s="225"/>
      <c r="AX385" s="32">
        <f t="shared" si="64"/>
        <v>284</v>
      </c>
      <c r="AY385" s="97">
        <f t="shared" si="58"/>
        <v>335.12</v>
      </c>
    </row>
    <row r="386" spans="1:51">
      <c r="A386" s="30" t="s">
        <v>394</v>
      </c>
      <c r="B386" s="221" t="s">
        <v>0</v>
      </c>
      <c r="C386" s="221"/>
      <c r="D386" s="221"/>
      <c r="E386" s="221"/>
      <c r="F386" s="221"/>
      <c r="G386" s="221"/>
      <c r="H386" s="221"/>
      <c r="I386" s="221"/>
      <c r="J386" s="221"/>
      <c r="K386" s="221"/>
      <c r="L386" s="221"/>
      <c r="M386" s="221"/>
      <c r="N386" s="221"/>
      <c r="O386" s="221"/>
      <c r="P386" s="221"/>
      <c r="Q386" s="221"/>
      <c r="R386" s="221"/>
      <c r="S386" s="221"/>
      <c r="T386" s="30" t="s">
        <v>33</v>
      </c>
      <c r="U386" s="31">
        <v>3500</v>
      </c>
      <c r="V386" s="32">
        <v>1.51</v>
      </c>
      <c r="W386" s="231">
        <f t="shared" si="59"/>
        <v>5285</v>
      </c>
      <c r="X386" s="231"/>
      <c r="Y386" s="231"/>
      <c r="Z386" s="231"/>
      <c r="AA386" s="233">
        <v>2700.88</v>
      </c>
      <c r="AB386" s="234"/>
      <c r="AC386" s="234"/>
      <c r="AD386" s="235"/>
      <c r="AE386" s="242"/>
      <c r="AF386" s="243"/>
      <c r="AG386" s="243"/>
      <c r="AH386" s="244"/>
      <c r="AI386" s="233">
        <f t="shared" si="60"/>
        <v>2700.88</v>
      </c>
      <c r="AJ386" s="234"/>
      <c r="AK386" s="234"/>
      <c r="AL386" s="235"/>
      <c r="AM386" s="223">
        <f t="shared" si="61"/>
        <v>4078.3288000000002</v>
      </c>
      <c r="AN386" s="224"/>
      <c r="AO386" s="225"/>
      <c r="AP386" s="223">
        <f t="shared" si="62"/>
        <v>0</v>
      </c>
      <c r="AQ386" s="224"/>
      <c r="AR386" s="224"/>
      <c r="AS386" s="225"/>
      <c r="AT386" s="223">
        <f t="shared" si="63"/>
        <v>4078.3288000000002</v>
      </c>
      <c r="AU386" s="224"/>
      <c r="AV386" s="224"/>
      <c r="AW386" s="225"/>
      <c r="AX386" s="32">
        <f t="shared" si="64"/>
        <v>799.11999999999989</v>
      </c>
      <c r="AY386" s="97">
        <f t="shared" si="58"/>
        <v>1206.6711999999998</v>
      </c>
    </row>
    <row r="387" spans="1:51">
      <c r="A387" s="30" t="s">
        <v>395</v>
      </c>
      <c r="B387" s="221" t="s">
        <v>1</v>
      </c>
      <c r="C387" s="221"/>
      <c r="D387" s="221"/>
      <c r="E387" s="221"/>
      <c r="F387" s="221"/>
      <c r="G387" s="221"/>
      <c r="H387" s="221"/>
      <c r="I387" s="221"/>
      <c r="J387" s="221"/>
      <c r="K387" s="221"/>
      <c r="L387" s="221"/>
      <c r="M387" s="221"/>
      <c r="N387" s="221"/>
      <c r="O387" s="221"/>
      <c r="P387" s="221"/>
      <c r="Q387" s="221"/>
      <c r="R387" s="221"/>
      <c r="S387" s="221"/>
      <c r="T387" s="30" t="s">
        <v>1061</v>
      </c>
      <c r="U387" s="31">
        <v>0</v>
      </c>
      <c r="V387" s="32">
        <v>1.8</v>
      </c>
      <c r="W387" s="231">
        <f t="shared" si="59"/>
        <v>0</v>
      </c>
      <c r="X387" s="231"/>
      <c r="Y387" s="231"/>
      <c r="Z387" s="231"/>
      <c r="AA387" s="233">
        <v>0</v>
      </c>
      <c r="AB387" s="234"/>
      <c r="AC387" s="234"/>
      <c r="AD387" s="235"/>
      <c r="AE387" s="242"/>
      <c r="AF387" s="243"/>
      <c r="AG387" s="243"/>
      <c r="AH387" s="244"/>
      <c r="AI387" s="233">
        <f t="shared" si="60"/>
        <v>0</v>
      </c>
      <c r="AJ387" s="234"/>
      <c r="AK387" s="234"/>
      <c r="AL387" s="235"/>
      <c r="AM387" s="223">
        <f t="shared" si="61"/>
        <v>0</v>
      </c>
      <c r="AN387" s="224"/>
      <c r="AO387" s="225"/>
      <c r="AP387" s="223">
        <f t="shared" si="62"/>
        <v>0</v>
      </c>
      <c r="AQ387" s="224"/>
      <c r="AR387" s="224"/>
      <c r="AS387" s="225"/>
      <c r="AT387" s="223">
        <f t="shared" si="63"/>
        <v>0</v>
      </c>
      <c r="AU387" s="224"/>
      <c r="AV387" s="224"/>
      <c r="AW387" s="225"/>
      <c r="AX387" s="32">
        <f t="shared" si="64"/>
        <v>0</v>
      </c>
      <c r="AY387" s="97">
        <f t="shared" si="58"/>
        <v>0</v>
      </c>
    </row>
    <row r="388" spans="1:51">
      <c r="A388" s="30" t="s">
        <v>396</v>
      </c>
      <c r="B388" s="221" t="s">
        <v>2</v>
      </c>
      <c r="C388" s="221"/>
      <c r="D388" s="221"/>
      <c r="E388" s="221"/>
      <c r="F388" s="221"/>
      <c r="G388" s="221"/>
      <c r="H388" s="221"/>
      <c r="I388" s="221"/>
      <c r="J388" s="221"/>
      <c r="K388" s="221"/>
      <c r="L388" s="221"/>
      <c r="M388" s="221"/>
      <c r="N388" s="221"/>
      <c r="O388" s="221"/>
      <c r="P388" s="221"/>
      <c r="Q388" s="221"/>
      <c r="R388" s="221"/>
      <c r="S388" s="221"/>
      <c r="T388" s="30" t="s">
        <v>1061</v>
      </c>
      <c r="U388" s="31">
        <v>0</v>
      </c>
      <c r="V388" s="32">
        <v>1.89</v>
      </c>
      <c r="W388" s="231">
        <f t="shared" si="59"/>
        <v>0</v>
      </c>
      <c r="X388" s="231"/>
      <c r="Y388" s="231"/>
      <c r="Z388" s="231"/>
      <c r="AA388" s="233">
        <v>0</v>
      </c>
      <c r="AB388" s="234"/>
      <c r="AC388" s="234"/>
      <c r="AD388" s="235"/>
      <c r="AE388" s="242"/>
      <c r="AF388" s="243"/>
      <c r="AG388" s="243"/>
      <c r="AH388" s="244"/>
      <c r="AI388" s="233">
        <f t="shared" si="60"/>
        <v>0</v>
      </c>
      <c r="AJ388" s="234"/>
      <c r="AK388" s="234"/>
      <c r="AL388" s="235"/>
      <c r="AM388" s="223">
        <f t="shared" si="61"/>
        <v>0</v>
      </c>
      <c r="AN388" s="224"/>
      <c r="AO388" s="225"/>
      <c r="AP388" s="223">
        <f t="shared" si="62"/>
        <v>0</v>
      </c>
      <c r="AQ388" s="224"/>
      <c r="AR388" s="224"/>
      <c r="AS388" s="225"/>
      <c r="AT388" s="223">
        <f t="shared" si="63"/>
        <v>0</v>
      </c>
      <c r="AU388" s="224"/>
      <c r="AV388" s="224"/>
      <c r="AW388" s="225"/>
      <c r="AX388" s="32">
        <f t="shared" si="64"/>
        <v>0</v>
      </c>
      <c r="AY388" s="97">
        <f t="shared" si="58"/>
        <v>0</v>
      </c>
    </row>
    <row r="389" spans="1:51">
      <c r="A389" s="30" t="s">
        <v>397</v>
      </c>
      <c r="B389" s="221" t="s">
        <v>5</v>
      </c>
      <c r="C389" s="221"/>
      <c r="D389" s="221"/>
      <c r="E389" s="221"/>
      <c r="F389" s="221"/>
      <c r="G389" s="221"/>
      <c r="H389" s="221"/>
      <c r="I389" s="221"/>
      <c r="J389" s="221"/>
      <c r="K389" s="221"/>
      <c r="L389" s="221"/>
      <c r="M389" s="221"/>
      <c r="N389" s="221"/>
      <c r="O389" s="221"/>
      <c r="P389" s="221"/>
      <c r="Q389" s="221"/>
      <c r="R389" s="221"/>
      <c r="S389" s="221"/>
      <c r="T389" s="30" t="s">
        <v>1060</v>
      </c>
      <c r="U389" s="31">
        <v>526</v>
      </c>
      <c r="V389" s="32">
        <v>31.15</v>
      </c>
      <c r="W389" s="231">
        <f t="shared" si="59"/>
        <v>16384.899999999998</v>
      </c>
      <c r="X389" s="231"/>
      <c r="Y389" s="231"/>
      <c r="Z389" s="231"/>
      <c r="AA389" s="233">
        <v>342</v>
      </c>
      <c r="AB389" s="234"/>
      <c r="AC389" s="234"/>
      <c r="AD389" s="235"/>
      <c r="AE389" s="242"/>
      <c r="AF389" s="243"/>
      <c r="AG389" s="243"/>
      <c r="AH389" s="244"/>
      <c r="AI389" s="233">
        <f t="shared" si="60"/>
        <v>342</v>
      </c>
      <c r="AJ389" s="234"/>
      <c r="AK389" s="234"/>
      <c r="AL389" s="235"/>
      <c r="AM389" s="223">
        <f t="shared" si="61"/>
        <v>10653.3</v>
      </c>
      <c r="AN389" s="224"/>
      <c r="AO389" s="225"/>
      <c r="AP389" s="223">
        <f t="shared" si="62"/>
        <v>0</v>
      </c>
      <c r="AQ389" s="224"/>
      <c r="AR389" s="224"/>
      <c r="AS389" s="225"/>
      <c r="AT389" s="223">
        <f t="shared" si="63"/>
        <v>10653.3</v>
      </c>
      <c r="AU389" s="224"/>
      <c r="AV389" s="224"/>
      <c r="AW389" s="225"/>
      <c r="AX389" s="32">
        <f t="shared" si="64"/>
        <v>184</v>
      </c>
      <c r="AY389" s="97">
        <f t="shared" si="58"/>
        <v>5731.5999999999985</v>
      </c>
    </row>
    <row r="390" spans="1:51">
      <c r="A390" s="30" t="s">
        <v>398</v>
      </c>
      <c r="B390" s="221" t="s">
        <v>7</v>
      </c>
      <c r="C390" s="221"/>
      <c r="D390" s="221"/>
      <c r="E390" s="221"/>
      <c r="F390" s="221"/>
      <c r="G390" s="221"/>
      <c r="H390" s="221"/>
      <c r="I390" s="221"/>
      <c r="J390" s="221"/>
      <c r="K390" s="221"/>
      <c r="L390" s="221"/>
      <c r="M390" s="221"/>
      <c r="N390" s="221"/>
      <c r="O390" s="221"/>
      <c r="P390" s="221"/>
      <c r="Q390" s="221"/>
      <c r="R390" s="221"/>
      <c r="S390" s="221"/>
      <c r="T390" s="30" t="s">
        <v>1062</v>
      </c>
      <c r="U390" s="31">
        <v>0</v>
      </c>
      <c r="V390" s="32">
        <v>1.05</v>
      </c>
      <c r="W390" s="231">
        <f t="shared" si="59"/>
        <v>0</v>
      </c>
      <c r="X390" s="231"/>
      <c r="Y390" s="231"/>
      <c r="Z390" s="231"/>
      <c r="AA390" s="233">
        <v>0</v>
      </c>
      <c r="AB390" s="234"/>
      <c r="AC390" s="234"/>
      <c r="AD390" s="235"/>
      <c r="AE390" s="242"/>
      <c r="AF390" s="243"/>
      <c r="AG390" s="243"/>
      <c r="AH390" s="244"/>
      <c r="AI390" s="233">
        <f t="shared" si="60"/>
        <v>0</v>
      </c>
      <c r="AJ390" s="234"/>
      <c r="AK390" s="234"/>
      <c r="AL390" s="235"/>
      <c r="AM390" s="223">
        <f t="shared" si="61"/>
        <v>0</v>
      </c>
      <c r="AN390" s="224"/>
      <c r="AO390" s="225"/>
      <c r="AP390" s="223">
        <f t="shared" si="62"/>
        <v>0</v>
      </c>
      <c r="AQ390" s="224"/>
      <c r="AR390" s="224"/>
      <c r="AS390" s="225"/>
      <c r="AT390" s="223">
        <f t="shared" si="63"/>
        <v>0</v>
      </c>
      <c r="AU390" s="224"/>
      <c r="AV390" s="224"/>
      <c r="AW390" s="225"/>
      <c r="AX390" s="32">
        <f t="shared" si="64"/>
        <v>0</v>
      </c>
      <c r="AY390" s="97">
        <f t="shared" si="58"/>
        <v>0</v>
      </c>
    </row>
    <row r="391" spans="1:51">
      <c r="A391" s="30" t="s">
        <v>399</v>
      </c>
      <c r="B391" s="221" t="s">
        <v>8</v>
      </c>
      <c r="C391" s="221"/>
      <c r="D391" s="221"/>
      <c r="E391" s="221"/>
      <c r="F391" s="221"/>
      <c r="G391" s="221"/>
      <c r="H391" s="221"/>
      <c r="I391" s="221"/>
      <c r="J391" s="221"/>
      <c r="K391" s="221"/>
      <c r="L391" s="221"/>
      <c r="M391" s="221"/>
      <c r="N391" s="221"/>
      <c r="O391" s="221"/>
      <c r="P391" s="221"/>
      <c r="Q391" s="221"/>
      <c r="R391" s="221"/>
      <c r="S391" s="221"/>
      <c r="T391" s="30" t="s">
        <v>1061</v>
      </c>
      <c r="U391" s="31">
        <v>0</v>
      </c>
      <c r="V391" s="32">
        <v>72.91</v>
      </c>
      <c r="W391" s="231">
        <f t="shared" si="59"/>
        <v>0</v>
      </c>
      <c r="X391" s="231"/>
      <c r="Y391" s="231"/>
      <c r="Z391" s="231"/>
      <c r="AA391" s="233">
        <v>0</v>
      </c>
      <c r="AB391" s="234"/>
      <c r="AC391" s="234"/>
      <c r="AD391" s="235"/>
      <c r="AE391" s="242"/>
      <c r="AF391" s="243"/>
      <c r="AG391" s="243"/>
      <c r="AH391" s="244"/>
      <c r="AI391" s="233">
        <f t="shared" si="60"/>
        <v>0</v>
      </c>
      <c r="AJ391" s="234"/>
      <c r="AK391" s="234"/>
      <c r="AL391" s="235"/>
      <c r="AM391" s="223">
        <f t="shared" si="61"/>
        <v>0</v>
      </c>
      <c r="AN391" s="224"/>
      <c r="AO391" s="225"/>
      <c r="AP391" s="223">
        <f t="shared" si="62"/>
        <v>0</v>
      </c>
      <c r="AQ391" s="224"/>
      <c r="AR391" s="224"/>
      <c r="AS391" s="225"/>
      <c r="AT391" s="223">
        <f t="shared" si="63"/>
        <v>0</v>
      </c>
      <c r="AU391" s="224"/>
      <c r="AV391" s="224"/>
      <c r="AW391" s="225"/>
      <c r="AX391" s="32">
        <f t="shared" si="64"/>
        <v>0</v>
      </c>
      <c r="AY391" s="97">
        <f t="shared" si="58"/>
        <v>0</v>
      </c>
    </row>
    <row r="392" spans="1:51">
      <c r="A392" s="30" t="s">
        <v>400</v>
      </c>
      <c r="B392" s="221" t="s">
        <v>11</v>
      </c>
      <c r="C392" s="221"/>
      <c r="D392" s="221"/>
      <c r="E392" s="221"/>
      <c r="F392" s="221"/>
      <c r="G392" s="221"/>
      <c r="H392" s="221"/>
      <c r="I392" s="221"/>
      <c r="J392" s="221"/>
      <c r="K392" s="221"/>
      <c r="L392" s="221"/>
      <c r="M392" s="221"/>
      <c r="N392" s="221"/>
      <c r="O392" s="221"/>
      <c r="P392" s="221"/>
      <c r="Q392" s="221"/>
      <c r="R392" s="221"/>
      <c r="S392" s="221"/>
      <c r="T392" s="30" t="s">
        <v>1059</v>
      </c>
      <c r="U392" s="31">
        <v>0</v>
      </c>
      <c r="V392" s="32">
        <v>18.36</v>
      </c>
      <c r="W392" s="231">
        <f t="shared" si="59"/>
        <v>0</v>
      </c>
      <c r="X392" s="231"/>
      <c r="Y392" s="231"/>
      <c r="Z392" s="231"/>
      <c r="AA392" s="233">
        <v>0</v>
      </c>
      <c r="AB392" s="234"/>
      <c r="AC392" s="234"/>
      <c r="AD392" s="235"/>
      <c r="AE392" s="242"/>
      <c r="AF392" s="243"/>
      <c r="AG392" s="243"/>
      <c r="AH392" s="244"/>
      <c r="AI392" s="233">
        <f t="shared" si="60"/>
        <v>0</v>
      </c>
      <c r="AJ392" s="234"/>
      <c r="AK392" s="234"/>
      <c r="AL392" s="235"/>
      <c r="AM392" s="223">
        <f t="shared" si="61"/>
        <v>0</v>
      </c>
      <c r="AN392" s="224"/>
      <c r="AO392" s="225"/>
      <c r="AP392" s="223">
        <f t="shared" si="62"/>
        <v>0</v>
      </c>
      <c r="AQ392" s="224"/>
      <c r="AR392" s="224"/>
      <c r="AS392" s="225"/>
      <c r="AT392" s="223">
        <f t="shared" si="63"/>
        <v>0</v>
      </c>
      <c r="AU392" s="224"/>
      <c r="AV392" s="224"/>
      <c r="AW392" s="225"/>
      <c r="AX392" s="32">
        <f t="shared" si="64"/>
        <v>0</v>
      </c>
      <c r="AY392" s="97">
        <f t="shared" si="58"/>
        <v>0</v>
      </c>
    </row>
    <row r="393" spans="1:51">
      <c r="A393" s="30" t="s">
        <v>401</v>
      </c>
      <c r="B393" s="221" t="s">
        <v>432</v>
      </c>
      <c r="C393" s="221"/>
      <c r="D393" s="221"/>
      <c r="E393" s="221"/>
      <c r="F393" s="221"/>
      <c r="G393" s="221"/>
      <c r="H393" s="221"/>
      <c r="I393" s="221"/>
      <c r="J393" s="221"/>
      <c r="K393" s="221"/>
      <c r="L393" s="221"/>
      <c r="M393" s="221"/>
      <c r="N393" s="221"/>
      <c r="O393" s="221"/>
      <c r="P393" s="221"/>
      <c r="Q393" s="221"/>
      <c r="R393" s="221"/>
      <c r="S393" s="221"/>
      <c r="T393" s="30" t="s">
        <v>1059</v>
      </c>
      <c r="U393" s="31">
        <v>0</v>
      </c>
      <c r="V393" s="32">
        <v>49.39</v>
      </c>
      <c r="W393" s="231">
        <f t="shared" si="59"/>
        <v>0</v>
      </c>
      <c r="X393" s="231"/>
      <c r="Y393" s="231"/>
      <c r="Z393" s="231"/>
      <c r="AA393" s="233">
        <v>0</v>
      </c>
      <c r="AB393" s="234"/>
      <c r="AC393" s="234"/>
      <c r="AD393" s="235"/>
      <c r="AE393" s="242"/>
      <c r="AF393" s="243"/>
      <c r="AG393" s="243"/>
      <c r="AH393" s="244"/>
      <c r="AI393" s="233">
        <f t="shared" si="60"/>
        <v>0</v>
      </c>
      <c r="AJ393" s="234"/>
      <c r="AK393" s="234"/>
      <c r="AL393" s="235"/>
      <c r="AM393" s="223">
        <f t="shared" si="61"/>
        <v>0</v>
      </c>
      <c r="AN393" s="224"/>
      <c r="AO393" s="225"/>
      <c r="AP393" s="223">
        <f t="shared" si="62"/>
        <v>0</v>
      </c>
      <c r="AQ393" s="224"/>
      <c r="AR393" s="224"/>
      <c r="AS393" s="225"/>
      <c r="AT393" s="223">
        <f t="shared" si="63"/>
        <v>0</v>
      </c>
      <c r="AU393" s="224"/>
      <c r="AV393" s="224"/>
      <c r="AW393" s="225"/>
      <c r="AX393" s="32">
        <f t="shared" si="64"/>
        <v>0</v>
      </c>
      <c r="AY393" s="97">
        <f t="shared" si="58"/>
        <v>0</v>
      </c>
    </row>
    <row r="394" spans="1:51">
      <c r="A394" s="30" t="s">
        <v>836</v>
      </c>
      <c r="B394" s="221" t="s">
        <v>433</v>
      </c>
      <c r="C394" s="221"/>
      <c r="D394" s="221"/>
      <c r="E394" s="221"/>
      <c r="F394" s="221"/>
      <c r="G394" s="221"/>
      <c r="H394" s="221"/>
      <c r="I394" s="221"/>
      <c r="J394" s="221"/>
      <c r="K394" s="221"/>
      <c r="L394" s="221"/>
      <c r="M394" s="221"/>
      <c r="N394" s="221"/>
      <c r="O394" s="221"/>
      <c r="P394" s="221"/>
      <c r="Q394" s="221"/>
      <c r="R394" s="221"/>
      <c r="S394" s="221"/>
      <c r="T394" s="30" t="s">
        <v>1059</v>
      </c>
      <c r="U394" s="31">
        <v>1422</v>
      </c>
      <c r="V394" s="32">
        <v>39.51</v>
      </c>
      <c r="W394" s="231">
        <f t="shared" si="59"/>
        <v>56183.219999999994</v>
      </c>
      <c r="X394" s="231"/>
      <c r="Y394" s="231"/>
      <c r="Z394" s="231"/>
      <c r="AA394" s="233">
        <v>1422</v>
      </c>
      <c r="AB394" s="234"/>
      <c r="AC394" s="234"/>
      <c r="AD394" s="235"/>
      <c r="AE394" s="242"/>
      <c r="AF394" s="243"/>
      <c r="AG394" s="243"/>
      <c r="AH394" s="244"/>
      <c r="AI394" s="233">
        <f t="shared" si="60"/>
        <v>1422</v>
      </c>
      <c r="AJ394" s="234"/>
      <c r="AK394" s="234"/>
      <c r="AL394" s="235"/>
      <c r="AM394" s="223">
        <f t="shared" si="61"/>
        <v>56183.219999999994</v>
      </c>
      <c r="AN394" s="224"/>
      <c r="AO394" s="225"/>
      <c r="AP394" s="223">
        <f t="shared" si="62"/>
        <v>0</v>
      </c>
      <c r="AQ394" s="224"/>
      <c r="AR394" s="224"/>
      <c r="AS394" s="225"/>
      <c r="AT394" s="223">
        <f t="shared" si="63"/>
        <v>56183.219999999994</v>
      </c>
      <c r="AU394" s="224"/>
      <c r="AV394" s="224"/>
      <c r="AW394" s="225"/>
      <c r="AX394" s="32">
        <f t="shared" si="64"/>
        <v>0</v>
      </c>
      <c r="AY394" s="97">
        <f t="shared" si="58"/>
        <v>0</v>
      </c>
    </row>
    <row r="395" spans="1:51">
      <c r="A395" s="30" t="s">
        <v>837</v>
      </c>
      <c r="B395" s="221" t="s">
        <v>434</v>
      </c>
      <c r="C395" s="221"/>
      <c r="D395" s="221"/>
      <c r="E395" s="221"/>
      <c r="F395" s="221"/>
      <c r="G395" s="221"/>
      <c r="H395" s="221"/>
      <c r="I395" s="221"/>
      <c r="J395" s="221"/>
      <c r="K395" s="221"/>
      <c r="L395" s="221"/>
      <c r="M395" s="221"/>
      <c r="N395" s="221"/>
      <c r="O395" s="221"/>
      <c r="P395" s="221"/>
      <c r="Q395" s="221"/>
      <c r="R395" s="221"/>
      <c r="S395" s="221"/>
      <c r="T395" s="30" t="s">
        <v>1059</v>
      </c>
      <c r="U395" s="31">
        <v>1422</v>
      </c>
      <c r="V395" s="32">
        <v>9.8800000000000008</v>
      </c>
      <c r="W395" s="231">
        <f t="shared" si="59"/>
        <v>14049.36</v>
      </c>
      <c r="X395" s="231"/>
      <c r="Y395" s="231"/>
      <c r="Z395" s="231"/>
      <c r="AA395" s="233">
        <v>851.8</v>
      </c>
      <c r="AB395" s="234"/>
      <c r="AC395" s="234"/>
      <c r="AD395" s="235"/>
      <c r="AE395" s="242"/>
      <c r="AF395" s="243"/>
      <c r="AG395" s="243"/>
      <c r="AH395" s="244"/>
      <c r="AI395" s="233">
        <f t="shared" si="60"/>
        <v>851.8</v>
      </c>
      <c r="AJ395" s="234"/>
      <c r="AK395" s="234"/>
      <c r="AL395" s="235"/>
      <c r="AM395" s="223">
        <f t="shared" si="61"/>
        <v>8415.7839999999997</v>
      </c>
      <c r="AN395" s="224"/>
      <c r="AO395" s="225"/>
      <c r="AP395" s="223">
        <f t="shared" si="62"/>
        <v>0</v>
      </c>
      <c r="AQ395" s="224"/>
      <c r="AR395" s="224"/>
      <c r="AS395" s="225"/>
      <c r="AT395" s="223">
        <f t="shared" si="63"/>
        <v>8415.7839999999997</v>
      </c>
      <c r="AU395" s="224"/>
      <c r="AV395" s="224"/>
      <c r="AW395" s="225"/>
      <c r="AX395" s="32">
        <f t="shared" si="64"/>
        <v>570.20000000000005</v>
      </c>
      <c r="AY395" s="97">
        <f t="shared" si="58"/>
        <v>5633.5760000000009</v>
      </c>
    </row>
    <row r="396" spans="1:51">
      <c r="A396" s="30" t="s">
        <v>402</v>
      </c>
      <c r="B396" s="221" t="s">
        <v>159</v>
      </c>
      <c r="C396" s="221"/>
      <c r="D396" s="221"/>
      <c r="E396" s="221"/>
      <c r="F396" s="221"/>
      <c r="G396" s="221"/>
      <c r="H396" s="221"/>
      <c r="I396" s="221"/>
      <c r="J396" s="221"/>
      <c r="K396" s="221"/>
      <c r="L396" s="221"/>
      <c r="M396" s="221"/>
      <c r="N396" s="221"/>
      <c r="O396" s="221"/>
      <c r="P396" s="221"/>
      <c r="Q396" s="221"/>
      <c r="R396" s="221"/>
      <c r="S396" s="221"/>
      <c r="T396" s="30" t="s">
        <v>1059</v>
      </c>
      <c r="U396" s="31">
        <v>0</v>
      </c>
      <c r="V396" s="32">
        <v>2100</v>
      </c>
      <c r="W396" s="231">
        <f t="shared" si="59"/>
        <v>0</v>
      </c>
      <c r="X396" s="231"/>
      <c r="Y396" s="231"/>
      <c r="Z396" s="231"/>
      <c r="AA396" s="233">
        <v>0</v>
      </c>
      <c r="AB396" s="234"/>
      <c r="AC396" s="234"/>
      <c r="AD396" s="235"/>
      <c r="AE396" s="242"/>
      <c r="AF396" s="243"/>
      <c r="AG396" s="243"/>
      <c r="AH396" s="244"/>
      <c r="AI396" s="233">
        <f t="shared" si="60"/>
        <v>0</v>
      </c>
      <c r="AJ396" s="234"/>
      <c r="AK396" s="234"/>
      <c r="AL396" s="235"/>
      <c r="AM396" s="223">
        <f t="shared" si="61"/>
        <v>0</v>
      </c>
      <c r="AN396" s="224"/>
      <c r="AO396" s="225"/>
      <c r="AP396" s="223">
        <f t="shared" si="62"/>
        <v>0</v>
      </c>
      <c r="AQ396" s="224"/>
      <c r="AR396" s="224"/>
      <c r="AS396" s="225"/>
      <c r="AT396" s="223">
        <f t="shared" si="63"/>
        <v>0</v>
      </c>
      <c r="AU396" s="224"/>
      <c r="AV396" s="224"/>
      <c r="AW396" s="225"/>
      <c r="AX396" s="32">
        <f t="shared" si="64"/>
        <v>0</v>
      </c>
      <c r="AY396" s="97">
        <f t="shared" si="58"/>
        <v>0</v>
      </c>
    </row>
    <row r="397" spans="1:51">
      <c r="A397" s="30" t="s">
        <v>403</v>
      </c>
      <c r="B397" s="221" t="s">
        <v>160</v>
      </c>
      <c r="C397" s="221"/>
      <c r="D397" s="221"/>
      <c r="E397" s="221"/>
      <c r="F397" s="221"/>
      <c r="G397" s="221"/>
      <c r="H397" s="221"/>
      <c r="I397" s="221"/>
      <c r="J397" s="221"/>
      <c r="K397" s="221"/>
      <c r="L397" s="221"/>
      <c r="M397" s="221"/>
      <c r="N397" s="221"/>
      <c r="O397" s="221"/>
      <c r="P397" s="221"/>
      <c r="Q397" s="221"/>
      <c r="R397" s="221"/>
      <c r="S397" s="221"/>
      <c r="T397" s="30" t="s">
        <v>1059</v>
      </c>
      <c r="U397" s="31">
        <v>0</v>
      </c>
      <c r="V397" s="32">
        <v>2400</v>
      </c>
      <c r="W397" s="231">
        <f t="shared" si="59"/>
        <v>0</v>
      </c>
      <c r="X397" s="231"/>
      <c r="Y397" s="231"/>
      <c r="Z397" s="231"/>
      <c r="AA397" s="233">
        <v>0</v>
      </c>
      <c r="AB397" s="234"/>
      <c r="AC397" s="234"/>
      <c r="AD397" s="235"/>
      <c r="AE397" s="242"/>
      <c r="AF397" s="243"/>
      <c r="AG397" s="243"/>
      <c r="AH397" s="244"/>
      <c r="AI397" s="233">
        <f t="shared" si="60"/>
        <v>0</v>
      </c>
      <c r="AJ397" s="234"/>
      <c r="AK397" s="234"/>
      <c r="AL397" s="235"/>
      <c r="AM397" s="223">
        <f t="shared" si="61"/>
        <v>0</v>
      </c>
      <c r="AN397" s="224"/>
      <c r="AO397" s="225"/>
      <c r="AP397" s="223">
        <f t="shared" si="62"/>
        <v>0</v>
      </c>
      <c r="AQ397" s="224"/>
      <c r="AR397" s="224"/>
      <c r="AS397" s="225"/>
      <c r="AT397" s="223">
        <f t="shared" si="63"/>
        <v>0</v>
      </c>
      <c r="AU397" s="224"/>
      <c r="AV397" s="224"/>
      <c r="AW397" s="225"/>
      <c r="AX397" s="32">
        <f t="shared" si="64"/>
        <v>0</v>
      </c>
      <c r="AY397" s="97">
        <f t="shared" si="58"/>
        <v>0</v>
      </c>
    </row>
    <row r="398" spans="1:51">
      <c r="A398" s="30"/>
      <c r="B398" s="221"/>
      <c r="C398" s="221"/>
      <c r="D398" s="221"/>
      <c r="E398" s="221"/>
      <c r="F398" s="221"/>
      <c r="G398" s="221"/>
      <c r="H398" s="221"/>
      <c r="I398" s="221"/>
      <c r="J398" s="221"/>
      <c r="K398" s="221"/>
      <c r="L398" s="221"/>
      <c r="M398" s="221"/>
      <c r="N398" s="221"/>
      <c r="O398" s="221"/>
      <c r="P398" s="221"/>
      <c r="Q398" s="221"/>
      <c r="R398" s="221"/>
      <c r="S398" s="221"/>
      <c r="T398" s="30"/>
      <c r="U398" s="31"/>
      <c r="V398" s="32"/>
      <c r="W398" s="271"/>
      <c r="X398" s="271"/>
      <c r="Y398" s="271"/>
      <c r="Z398" s="271"/>
      <c r="AA398" s="233"/>
      <c r="AB398" s="234"/>
      <c r="AC398" s="234"/>
      <c r="AD398" s="235"/>
      <c r="AE398" s="242"/>
      <c r="AF398" s="243"/>
      <c r="AG398" s="243"/>
      <c r="AH398" s="244"/>
      <c r="AI398" s="233"/>
      <c r="AJ398" s="234"/>
      <c r="AK398" s="234"/>
      <c r="AL398" s="235"/>
      <c r="AM398" s="223"/>
      <c r="AN398" s="224"/>
      <c r="AO398" s="225"/>
      <c r="AP398" s="223"/>
      <c r="AQ398" s="224"/>
      <c r="AR398" s="224"/>
      <c r="AS398" s="225"/>
      <c r="AT398" s="223"/>
      <c r="AU398" s="224"/>
      <c r="AV398" s="224"/>
      <c r="AW398" s="225"/>
      <c r="AX398" s="32"/>
      <c r="AY398" s="98">
        <f t="shared" si="58"/>
        <v>0</v>
      </c>
    </row>
    <row r="399" spans="1:51" ht="15.75">
      <c r="A399" s="45" t="s">
        <v>404</v>
      </c>
      <c r="B399" s="236" t="s">
        <v>435</v>
      </c>
      <c r="C399" s="236"/>
      <c r="D399" s="236"/>
      <c r="E399" s="236"/>
      <c r="F399" s="236"/>
      <c r="G399" s="236"/>
      <c r="H399" s="236"/>
      <c r="I399" s="236"/>
      <c r="J399" s="236"/>
      <c r="K399" s="236"/>
      <c r="L399" s="236"/>
      <c r="M399" s="236"/>
      <c r="N399" s="236"/>
      <c r="O399" s="236"/>
      <c r="P399" s="236"/>
      <c r="Q399" s="236"/>
      <c r="R399" s="236"/>
      <c r="S399" s="236"/>
      <c r="T399" s="25"/>
      <c r="U399" s="26"/>
      <c r="V399" s="27"/>
      <c r="W399" s="229">
        <f>SUM(W400:Z427)</f>
        <v>111823.48060000001</v>
      </c>
      <c r="X399" s="229"/>
      <c r="Y399" s="229"/>
      <c r="Z399" s="229"/>
      <c r="AA399" s="330"/>
      <c r="AB399" s="331"/>
      <c r="AC399" s="331"/>
      <c r="AD399" s="332"/>
      <c r="AE399" s="278"/>
      <c r="AF399" s="279"/>
      <c r="AG399" s="279"/>
      <c r="AH399" s="280"/>
      <c r="AI399" s="330"/>
      <c r="AJ399" s="331"/>
      <c r="AK399" s="331"/>
      <c r="AL399" s="332"/>
      <c r="AM399" s="238">
        <f>SUM(AM400:AO427)</f>
        <v>0</v>
      </c>
      <c r="AN399" s="239"/>
      <c r="AO399" s="240"/>
      <c r="AP399" s="238">
        <f>SUM(AP400:AS427)</f>
        <v>0</v>
      </c>
      <c r="AQ399" s="239"/>
      <c r="AR399" s="239"/>
      <c r="AS399" s="240"/>
      <c r="AT399" s="238">
        <f>AM399+AP399</f>
        <v>0</v>
      </c>
      <c r="AU399" s="239"/>
      <c r="AV399" s="239"/>
      <c r="AW399" s="240"/>
      <c r="AX399" s="27"/>
      <c r="AY399" s="96">
        <f t="shared" si="58"/>
        <v>111823.48060000001</v>
      </c>
    </row>
    <row r="400" spans="1:51">
      <c r="A400" s="30" t="s">
        <v>405</v>
      </c>
      <c r="B400" s="221" t="s">
        <v>1222</v>
      </c>
      <c r="C400" s="221"/>
      <c r="D400" s="221"/>
      <c r="E400" s="221"/>
      <c r="F400" s="221"/>
      <c r="G400" s="221"/>
      <c r="H400" s="221"/>
      <c r="I400" s="221"/>
      <c r="J400" s="221"/>
      <c r="K400" s="221"/>
      <c r="L400" s="221"/>
      <c r="M400" s="221"/>
      <c r="N400" s="221"/>
      <c r="O400" s="221"/>
      <c r="P400" s="221"/>
      <c r="Q400" s="221"/>
      <c r="R400" s="221"/>
      <c r="S400" s="221"/>
      <c r="T400" s="30" t="s">
        <v>1059</v>
      </c>
      <c r="U400" s="31">
        <v>474</v>
      </c>
      <c r="V400" s="32">
        <v>1.33</v>
      </c>
      <c r="W400" s="231">
        <f t="shared" ref="W400:W427" si="65">U400*V400</f>
        <v>630.42000000000007</v>
      </c>
      <c r="X400" s="231"/>
      <c r="Y400" s="231"/>
      <c r="Z400" s="231"/>
      <c r="AA400" s="233">
        <v>0</v>
      </c>
      <c r="AB400" s="234"/>
      <c r="AC400" s="234"/>
      <c r="AD400" s="235"/>
      <c r="AE400" s="242"/>
      <c r="AF400" s="243"/>
      <c r="AG400" s="243"/>
      <c r="AH400" s="244"/>
      <c r="AI400" s="233">
        <f t="shared" ref="AI400:AI427" si="66">AA400+AE400</f>
        <v>0</v>
      </c>
      <c r="AJ400" s="234"/>
      <c r="AK400" s="234"/>
      <c r="AL400" s="235"/>
      <c r="AM400" s="329">
        <f t="shared" ref="AM400:AM427" si="67">V400*AA400</f>
        <v>0</v>
      </c>
      <c r="AN400" s="329"/>
      <c r="AO400" s="329"/>
      <c r="AP400" s="223">
        <f t="shared" ref="AP400:AP427" si="68">V400*AE400</f>
        <v>0</v>
      </c>
      <c r="AQ400" s="224"/>
      <c r="AR400" s="224"/>
      <c r="AS400" s="225"/>
      <c r="AT400" s="223">
        <f t="shared" ref="AT400:AT427" si="69">AM400+AP400</f>
        <v>0</v>
      </c>
      <c r="AU400" s="224"/>
      <c r="AV400" s="224"/>
      <c r="AW400" s="225"/>
      <c r="AX400" s="32">
        <f t="shared" ref="AX400:AX462" si="70">U400-AI400</f>
        <v>474</v>
      </c>
      <c r="AY400" s="97">
        <f t="shared" si="58"/>
        <v>630.42000000000007</v>
      </c>
    </row>
    <row r="401" spans="1:51">
      <c r="A401" s="30" t="s">
        <v>406</v>
      </c>
      <c r="B401" s="221" t="s">
        <v>1223</v>
      </c>
      <c r="C401" s="221"/>
      <c r="D401" s="221"/>
      <c r="E401" s="221"/>
      <c r="F401" s="221"/>
      <c r="G401" s="221"/>
      <c r="H401" s="221"/>
      <c r="I401" s="221"/>
      <c r="J401" s="221"/>
      <c r="K401" s="221"/>
      <c r="L401" s="221"/>
      <c r="M401" s="221"/>
      <c r="N401" s="221"/>
      <c r="O401" s="221"/>
      <c r="P401" s="221"/>
      <c r="Q401" s="221"/>
      <c r="R401" s="221"/>
      <c r="S401" s="221"/>
      <c r="T401" s="30" t="s">
        <v>31</v>
      </c>
      <c r="U401" s="31">
        <v>0.47</v>
      </c>
      <c r="V401" s="32">
        <v>522.98</v>
      </c>
      <c r="W401" s="231">
        <f t="shared" si="65"/>
        <v>245.8006</v>
      </c>
      <c r="X401" s="231"/>
      <c r="Y401" s="231"/>
      <c r="Z401" s="231"/>
      <c r="AA401" s="233">
        <v>0</v>
      </c>
      <c r="AB401" s="234"/>
      <c r="AC401" s="234"/>
      <c r="AD401" s="235"/>
      <c r="AE401" s="242"/>
      <c r="AF401" s="243"/>
      <c r="AG401" s="243"/>
      <c r="AH401" s="244"/>
      <c r="AI401" s="233">
        <f t="shared" si="66"/>
        <v>0</v>
      </c>
      <c r="AJ401" s="234"/>
      <c r="AK401" s="234"/>
      <c r="AL401" s="235"/>
      <c r="AM401" s="329">
        <f t="shared" si="67"/>
        <v>0</v>
      </c>
      <c r="AN401" s="329"/>
      <c r="AO401" s="329"/>
      <c r="AP401" s="223">
        <f t="shared" si="68"/>
        <v>0</v>
      </c>
      <c r="AQ401" s="224"/>
      <c r="AR401" s="224"/>
      <c r="AS401" s="225"/>
      <c r="AT401" s="223">
        <f t="shared" si="69"/>
        <v>0</v>
      </c>
      <c r="AU401" s="224"/>
      <c r="AV401" s="224"/>
      <c r="AW401" s="225"/>
      <c r="AX401" s="32">
        <f t="shared" si="70"/>
        <v>0.47</v>
      </c>
      <c r="AY401" s="97">
        <f t="shared" si="58"/>
        <v>245.8006</v>
      </c>
    </row>
    <row r="402" spans="1:51">
      <c r="A402" s="30" t="s">
        <v>407</v>
      </c>
      <c r="B402" s="221" t="s">
        <v>1224</v>
      </c>
      <c r="C402" s="221"/>
      <c r="D402" s="221"/>
      <c r="E402" s="221"/>
      <c r="F402" s="221"/>
      <c r="G402" s="221"/>
      <c r="H402" s="221"/>
      <c r="I402" s="221"/>
      <c r="J402" s="221"/>
      <c r="K402" s="221"/>
      <c r="L402" s="221"/>
      <c r="M402" s="221"/>
      <c r="N402" s="221"/>
      <c r="O402" s="221"/>
      <c r="P402" s="221"/>
      <c r="Q402" s="221"/>
      <c r="R402" s="221"/>
      <c r="S402" s="221"/>
      <c r="T402" s="30" t="s">
        <v>32</v>
      </c>
      <c r="U402" s="31">
        <v>0</v>
      </c>
      <c r="V402" s="32">
        <v>0.81</v>
      </c>
      <c r="W402" s="231">
        <f t="shared" si="65"/>
        <v>0</v>
      </c>
      <c r="X402" s="231"/>
      <c r="Y402" s="231"/>
      <c r="Z402" s="231"/>
      <c r="AA402" s="233">
        <v>0</v>
      </c>
      <c r="AB402" s="234"/>
      <c r="AC402" s="234"/>
      <c r="AD402" s="235"/>
      <c r="AE402" s="242"/>
      <c r="AF402" s="243"/>
      <c r="AG402" s="243"/>
      <c r="AH402" s="244"/>
      <c r="AI402" s="233">
        <f t="shared" si="66"/>
        <v>0</v>
      </c>
      <c r="AJ402" s="234"/>
      <c r="AK402" s="234"/>
      <c r="AL402" s="235"/>
      <c r="AM402" s="329">
        <f t="shared" si="67"/>
        <v>0</v>
      </c>
      <c r="AN402" s="329"/>
      <c r="AO402" s="329"/>
      <c r="AP402" s="223">
        <f t="shared" si="68"/>
        <v>0</v>
      </c>
      <c r="AQ402" s="224"/>
      <c r="AR402" s="224"/>
      <c r="AS402" s="225"/>
      <c r="AT402" s="223">
        <f t="shared" si="69"/>
        <v>0</v>
      </c>
      <c r="AU402" s="224"/>
      <c r="AV402" s="224"/>
      <c r="AW402" s="225"/>
      <c r="AX402" s="32">
        <f t="shared" si="70"/>
        <v>0</v>
      </c>
      <c r="AY402" s="97">
        <f t="shared" si="58"/>
        <v>0</v>
      </c>
    </row>
    <row r="403" spans="1:51">
      <c r="A403" s="30" t="s">
        <v>802</v>
      </c>
      <c r="B403" s="221" t="s">
        <v>436</v>
      </c>
      <c r="C403" s="221"/>
      <c r="D403" s="221"/>
      <c r="E403" s="221"/>
      <c r="F403" s="221"/>
      <c r="G403" s="221"/>
      <c r="H403" s="221"/>
      <c r="I403" s="221"/>
      <c r="J403" s="221"/>
      <c r="K403" s="221"/>
      <c r="L403" s="221"/>
      <c r="M403" s="221"/>
      <c r="N403" s="221"/>
      <c r="O403" s="221"/>
      <c r="P403" s="221"/>
      <c r="Q403" s="221"/>
      <c r="R403" s="221"/>
      <c r="S403" s="221"/>
      <c r="T403" s="30" t="s">
        <v>32</v>
      </c>
      <c r="U403" s="31">
        <v>0</v>
      </c>
      <c r="V403" s="32">
        <v>1.37</v>
      </c>
      <c r="W403" s="231">
        <f t="shared" si="65"/>
        <v>0</v>
      </c>
      <c r="X403" s="231"/>
      <c r="Y403" s="231"/>
      <c r="Z403" s="231"/>
      <c r="AA403" s="233">
        <v>0</v>
      </c>
      <c r="AB403" s="234"/>
      <c r="AC403" s="234"/>
      <c r="AD403" s="235"/>
      <c r="AE403" s="242"/>
      <c r="AF403" s="243"/>
      <c r="AG403" s="243"/>
      <c r="AH403" s="244"/>
      <c r="AI403" s="233">
        <f t="shared" si="66"/>
        <v>0</v>
      </c>
      <c r="AJ403" s="234"/>
      <c r="AK403" s="234"/>
      <c r="AL403" s="235"/>
      <c r="AM403" s="329">
        <f t="shared" si="67"/>
        <v>0</v>
      </c>
      <c r="AN403" s="329"/>
      <c r="AO403" s="329"/>
      <c r="AP403" s="223">
        <f t="shared" si="68"/>
        <v>0</v>
      </c>
      <c r="AQ403" s="224"/>
      <c r="AR403" s="224"/>
      <c r="AS403" s="225"/>
      <c r="AT403" s="223">
        <f t="shared" si="69"/>
        <v>0</v>
      </c>
      <c r="AU403" s="224"/>
      <c r="AV403" s="224"/>
      <c r="AW403" s="225"/>
      <c r="AX403" s="32">
        <f t="shared" si="70"/>
        <v>0</v>
      </c>
      <c r="AY403" s="97">
        <f t="shared" si="58"/>
        <v>0</v>
      </c>
    </row>
    <row r="404" spans="1:51">
      <c r="A404" s="30" t="s">
        <v>408</v>
      </c>
      <c r="B404" s="221" t="s">
        <v>1225</v>
      </c>
      <c r="C404" s="221"/>
      <c r="D404" s="221"/>
      <c r="E404" s="221"/>
      <c r="F404" s="221"/>
      <c r="G404" s="221"/>
      <c r="H404" s="221"/>
      <c r="I404" s="221"/>
      <c r="J404" s="221"/>
      <c r="K404" s="221"/>
      <c r="L404" s="221"/>
      <c r="M404" s="221"/>
      <c r="N404" s="221"/>
      <c r="O404" s="221"/>
      <c r="P404" s="221"/>
      <c r="Q404" s="221"/>
      <c r="R404" s="221"/>
      <c r="S404" s="221"/>
      <c r="T404" s="30" t="s">
        <v>1060</v>
      </c>
      <c r="U404" s="31">
        <v>0</v>
      </c>
      <c r="V404" s="32">
        <v>32.72</v>
      </c>
      <c r="W404" s="231">
        <f t="shared" si="65"/>
        <v>0</v>
      </c>
      <c r="X404" s="231"/>
      <c r="Y404" s="231"/>
      <c r="Z404" s="231"/>
      <c r="AA404" s="233">
        <v>0</v>
      </c>
      <c r="AB404" s="234"/>
      <c r="AC404" s="234"/>
      <c r="AD404" s="235"/>
      <c r="AE404" s="242"/>
      <c r="AF404" s="243"/>
      <c r="AG404" s="243"/>
      <c r="AH404" s="244"/>
      <c r="AI404" s="233">
        <f t="shared" si="66"/>
        <v>0</v>
      </c>
      <c r="AJ404" s="234"/>
      <c r="AK404" s="234"/>
      <c r="AL404" s="235"/>
      <c r="AM404" s="329">
        <f t="shared" si="67"/>
        <v>0</v>
      </c>
      <c r="AN404" s="329"/>
      <c r="AO404" s="329"/>
      <c r="AP404" s="223">
        <f t="shared" si="68"/>
        <v>0</v>
      </c>
      <c r="AQ404" s="224"/>
      <c r="AR404" s="224"/>
      <c r="AS404" s="225"/>
      <c r="AT404" s="223">
        <f t="shared" si="69"/>
        <v>0</v>
      </c>
      <c r="AU404" s="224"/>
      <c r="AV404" s="224"/>
      <c r="AW404" s="225"/>
      <c r="AX404" s="32">
        <f t="shared" si="70"/>
        <v>0</v>
      </c>
      <c r="AY404" s="97">
        <f t="shared" si="58"/>
        <v>0</v>
      </c>
    </row>
    <row r="405" spans="1:51">
      <c r="A405" s="30" t="s">
        <v>409</v>
      </c>
      <c r="B405" s="221" t="s">
        <v>1226</v>
      </c>
      <c r="C405" s="221"/>
      <c r="D405" s="221"/>
      <c r="E405" s="221"/>
      <c r="F405" s="221"/>
      <c r="G405" s="221"/>
      <c r="H405" s="221"/>
      <c r="I405" s="221"/>
      <c r="J405" s="221"/>
      <c r="K405" s="221"/>
      <c r="L405" s="221"/>
      <c r="M405" s="221"/>
      <c r="N405" s="221"/>
      <c r="O405" s="221"/>
      <c r="P405" s="221"/>
      <c r="Q405" s="221"/>
      <c r="R405" s="221"/>
      <c r="S405" s="221"/>
      <c r="T405" s="30" t="s">
        <v>1060</v>
      </c>
      <c r="U405" s="31">
        <v>0</v>
      </c>
      <c r="V405" s="32">
        <v>25.32</v>
      </c>
      <c r="W405" s="231">
        <f t="shared" si="65"/>
        <v>0</v>
      </c>
      <c r="X405" s="231"/>
      <c r="Y405" s="231"/>
      <c r="Z405" s="231"/>
      <c r="AA405" s="233">
        <v>0</v>
      </c>
      <c r="AB405" s="234"/>
      <c r="AC405" s="234"/>
      <c r="AD405" s="235"/>
      <c r="AE405" s="242"/>
      <c r="AF405" s="243"/>
      <c r="AG405" s="243"/>
      <c r="AH405" s="244"/>
      <c r="AI405" s="233">
        <f t="shared" si="66"/>
        <v>0</v>
      </c>
      <c r="AJ405" s="234"/>
      <c r="AK405" s="234"/>
      <c r="AL405" s="235"/>
      <c r="AM405" s="329">
        <f t="shared" si="67"/>
        <v>0</v>
      </c>
      <c r="AN405" s="329"/>
      <c r="AO405" s="329"/>
      <c r="AP405" s="223">
        <f t="shared" si="68"/>
        <v>0</v>
      </c>
      <c r="AQ405" s="224"/>
      <c r="AR405" s="224"/>
      <c r="AS405" s="225"/>
      <c r="AT405" s="223">
        <f t="shared" si="69"/>
        <v>0</v>
      </c>
      <c r="AU405" s="224"/>
      <c r="AV405" s="224"/>
      <c r="AW405" s="225"/>
      <c r="AX405" s="32">
        <f t="shared" si="70"/>
        <v>0</v>
      </c>
      <c r="AY405" s="97">
        <f t="shared" si="58"/>
        <v>0</v>
      </c>
    </row>
    <row r="406" spans="1:51">
      <c r="A406" s="30" t="s">
        <v>410</v>
      </c>
      <c r="B406" s="221" t="s">
        <v>1227</v>
      </c>
      <c r="C406" s="221"/>
      <c r="D406" s="221"/>
      <c r="E406" s="221"/>
      <c r="F406" s="221"/>
      <c r="G406" s="221"/>
      <c r="H406" s="221"/>
      <c r="I406" s="221"/>
      <c r="J406" s="221"/>
      <c r="K406" s="221"/>
      <c r="L406" s="221"/>
      <c r="M406" s="221"/>
      <c r="N406" s="221"/>
      <c r="O406" s="221"/>
      <c r="P406" s="221"/>
      <c r="Q406" s="221"/>
      <c r="R406" s="221"/>
      <c r="S406" s="221"/>
      <c r="T406" s="30" t="s">
        <v>32</v>
      </c>
      <c r="U406" s="31">
        <v>60</v>
      </c>
      <c r="V406" s="32">
        <v>1.66</v>
      </c>
      <c r="W406" s="231">
        <f t="shared" si="65"/>
        <v>99.6</v>
      </c>
      <c r="X406" s="231"/>
      <c r="Y406" s="231"/>
      <c r="Z406" s="231"/>
      <c r="AA406" s="233">
        <v>0</v>
      </c>
      <c r="AB406" s="234"/>
      <c r="AC406" s="234"/>
      <c r="AD406" s="235"/>
      <c r="AE406" s="242"/>
      <c r="AF406" s="243"/>
      <c r="AG406" s="243"/>
      <c r="AH406" s="244"/>
      <c r="AI406" s="233">
        <f t="shared" si="66"/>
        <v>0</v>
      </c>
      <c r="AJ406" s="234"/>
      <c r="AK406" s="234"/>
      <c r="AL406" s="235"/>
      <c r="AM406" s="329">
        <f t="shared" si="67"/>
        <v>0</v>
      </c>
      <c r="AN406" s="329"/>
      <c r="AO406" s="329"/>
      <c r="AP406" s="223">
        <f t="shared" si="68"/>
        <v>0</v>
      </c>
      <c r="AQ406" s="224"/>
      <c r="AR406" s="224"/>
      <c r="AS406" s="225"/>
      <c r="AT406" s="223">
        <f t="shared" si="69"/>
        <v>0</v>
      </c>
      <c r="AU406" s="224"/>
      <c r="AV406" s="224"/>
      <c r="AW406" s="225"/>
      <c r="AX406" s="32">
        <f t="shared" si="70"/>
        <v>60</v>
      </c>
      <c r="AY406" s="97">
        <f t="shared" si="58"/>
        <v>99.6</v>
      </c>
    </row>
    <row r="407" spans="1:51">
      <c r="A407" s="30" t="s">
        <v>411</v>
      </c>
      <c r="B407" s="221" t="s">
        <v>1228</v>
      </c>
      <c r="C407" s="221"/>
      <c r="D407" s="221"/>
      <c r="E407" s="221"/>
      <c r="F407" s="221"/>
      <c r="G407" s="221"/>
      <c r="H407" s="221"/>
      <c r="I407" s="221"/>
      <c r="J407" s="221"/>
      <c r="K407" s="221"/>
      <c r="L407" s="221"/>
      <c r="M407" s="221"/>
      <c r="N407" s="221"/>
      <c r="O407" s="221"/>
      <c r="P407" s="221"/>
      <c r="Q407" s="221"/>
      <c r="R407" s="221"/>
      <c r="S407" s="221"/>
      <c r="T407" s="30" t="s">
        <v>32</v>
      </c>
      <c r="U407" s="31">
        <v>240</v>
      </c>
      <c r="V407" s="32">
        <v>0.43</v>
      </c>
      <c r="W407" s="231">
        <f t="shared" si="65"/>
        <v>103.2</v>
      </c>
      <c r="X407" s="231"/>
      <c r="Y407" s="231"/>
      <c r="Z407" s="231"/>
      <c r="AA407" s="233">
        <v>0</v>
      </c>
      <c r="AB407" s="234"/>
      <c r="AC407" s="234"/>
      <c r="AD407" s="235"/>
      <c r="AE407" s="242"/>
      <c r="AF407" s="243"/>
      <c r="AG407" s="243"/>
      <c r="AH407" s="244"/>
      <c r="AI407" s="233">
        <f t="shared" si="66"/>
        <v>0</v>
      </c>
      <c r="AJ407" s="234"/>
      <c r="AK407" s="234"/>
      <c r="AL407" s="235"/>
      <c r="AM407" s="329">
        <f t="shared" si="67"/>
        <v>0</v>
      </c>
      <c r="AN407" s="329"/>
      <c r="AO407" s="329"/>
      <c r="AP407" s="223">
        <f t="shared" si="68"/>
        <v>0</v>
      </c>
      <c r="AQ407" s="224"/>
      <c r="AR407" s="224"/>
      <c r="AS407" s="225"/>
      <c r="AT407" s="223">
        <f t="shared" si="69"/>
        <v>0</v>
      </c>
      <c r="AU407" s="224"/>
      <c r="AV407" s="224"/>
      <c r="AW407" s="225"/>
      <c r="AX407" s="32">
        <f t="shared" si="70"/>
        <v>240</v>
      </c>
      <c r="AY407" s="97">
        <f t="shared" si="58"/>
        <v>103.2</v>
      </c>
    </row>
    <row r="408" spans="1:51">
      <c r="A408" s="30" t="s">
        <v>412</v>
      </c>
      <c r="B408" s="221" t="s">
        <v>1231</v>
      </c>
      <c r="C408" s="221"/>
      <c r="D408" s="221"/>
      <c r="E408" s="221"/>
      <c r="F408" s="221"/>
      <c r="G408" s="221"/>
      <c r="H408" s="221"/>
      <c r="I408" s="221"/>
      <c r="J408" s="221"/>
      <c r="K408" s="221"/>
      <c r="L408" s="221"/>
      <c r="M408" s="221"/>
      <c r="N408" s="221"/>
      <c r="O408" s="221"/>
      <c r="P408" s="221"/>
      <c r="Q408" s="221"/>
      <c r="R408" s="221"/>
      <c r="S408" s="221"/>
      <c r="T408" s="30" t="s">
        <v>1061</v>
      </c>
      <c r="U408" s="31">
        <v>650</v>
      </c>
      <c r="V408" s="32">
        <v>5.58</v>
      </c>
      <c r="W408" s="231">
        <f t="shared" si="65"/>
        <v>3627</v>
      </c>
      <c r="X408" s="231"/>
      <c r="Y408" s="231"/>
      <c r="Z408" s="231"/>
      <c r="AA408" s="233">
        <v>0</v>
      </c>
      <c r="AB408" s="234"/>
      <c r="AC408" s="234"/>
      <c r="AD408" s="235"/>
      <c r="AE408" s="242"/>
      <c r="AF408" s="243"/>
      <c r="AG408" s="243"/>
      <c r="AH408" s="244"/>
      <c r="AI408" s="233">
        <f t="shared" si="66"/>
        <v>0</v>
      </c>
      <c r="AJ408" s="234"/>
      <c r="AK408" s="234"/>
      <c r="AL408" s="235"/>
      <c r="AM408" s="329">
        <f t="shared" si="67"/>
        <v>0</v>
      </c>
      <c r="AN408" s="329"/>
      <c r="AO408" s="329"/>
      <c r="AP408" s="223">
        <f t="shared" si="68"/>
        <v>0</v>
      </c>
      <c r="AQ408" s="224"/>
      <c r="AR408" s="224"/>
      <c r="AS408" s="225"/>
      <c r="AT408" s="223">
        <f t="shared" si="69"/>
        <v>0</v>
      </c>
      <c r="AU408" s="224"/>
      <c r="AV408" s="224"/>
      <c r="AW408" s="225"/>
      <c r="AX408" s="32">
        <f t="shared" si="70"/>
        <v>650</v>
      </c>
      <c r="AY408" s="97">
        <f t="shared" si="58"/>
        <v>3627</v>
      </c>
    </row>
    <row r="409" spans="1:51">
      <c r="A409" s="30" t="s">
        <v>413</v>
      </c>
      <c r="B409" s="221" t="s">
        <v>1232</v>
      </c>
      <c r="C409" s="221"/>
      <c r="D409" s="221"/>
      <c r="E409" s="221"/>
      <c r="F409" s="221"/>
      <c r="G409" s="221"/>
      <c r="H409" s="221"/>
      <c r="I409" s="221"/>
      <c r="J409" s="221"/>
      <c r="K409" s="221"/>
      <c r="L409" s="221"/>
      <c r="M409" s="221"/>
      <c r="N409" s="221"/>
      <c r="O409" s="221"/>
      <c r="P409" s="221"/>
      <c r="Q409" s="221"/>
      <c r="R409" s="221"/>
      <c r="S409" s="221"/>
      <c r="T409" s="30" t="s">
        <v>1061</v>
      </c>
      <c r="U409" s="31">
        <v>23</v>
      </c>
      <c r="V409" s="32">
        <v>6.72</v>
      </c>
      <c r="W409" s="231">
        <f t="shared" si="65"/>
        <v>154.56</v>
      </c>
      <c r="X409" s="231"/>
      <c r="Y409" s="231"/>
      <c r="Z409" s="231"/>
      <c r="AA409" s="233">
        <v>0</v>
      </c>
      <c r="AB409" s="234"/>
      <c r="AC409" s="234"/>
      <c r="AD409" s="235"/>
      <c r="AE409" s="242"/>
      <c r="AF409" s="243"/>
      <c r="AG409" s="243"/>
      <c r="AH409" s="244"/>
      <c r="AI409" s="233">
        <f t="shared" si="66"/>
        <v>0</v>
      </c>
      <c r="AJ409" s="234"/>
      <c r="AK409" s="234"/>
      <c r="AL409" s="235"/>
      <c r="AM409" s="329">
        <f t="shared" si="67"/>
        <v>0</v>
      </c>
      <c r="AN409" s="329"/>
      <c r="AO409" s="329"/>
      <c r="AP409" s="223">
        <f t="shared" si="68"/>
        <v>0</v>
      </c>
      <c r="AQ409" s="224"/>
      <c r="AR409" s="224"/>
      <c r="AS409" s="225"/>
      <c r="AT409" s="223">
        <f t="shared" si="69"/>
        <v>0</v>
      </c>
      <c r="AU409" s="224"/>
      <c r="AV409" s="224"/>
      <c r="AW409" s="225"/>
      <c r="AX409" s="32">
        <f t="shared" si="70"/>
        <v>23</v>
      </c>
      <c r="AY409" s="97">
        <f t="shared" si="58"/>
        <v>154.56</v>
      </c>
    </row>
    <row r="410" spans="1:51">
      <c r="A410" s="30" t="s">
        <v>414</v>
      </c>
      <c r="B410" s="221" t="s">
        <v>1229</v>
      </c>
      <c r="C410" s="221"/>
      <c r="D410" s="221"/>
      <c r="E410" s="221"/>
      <c r="F410" s="221"/>
      <c r="G410" s="221"/>
      <c r="H410" s="221"/>
      <c r="I410" s="221"/>
      <c r="J410" s="221"/>
      <c r="K410" s="221"/>
      <c r="L410" s="221"/>
      <c r="M410" s="221"/>
      <c r="N410" s="221"/>
      <c r="O410" s="221"/>
      <c r="P410" s="221"/>
      <c r="Q410" s="221"/>
      <c r="R410" s="221"/>
      <c r="S410" s="221"/>
      <c r="T410" s="30" t="s">
        <v>1061</v>
      </c>
      <c r="U410" s="31">
        <v>0</v>
      </c>
      <c r="V410" s="32">
        <v>16.739999999999998</v>
      </c>
      <c r="W410" s="231">
        <f t="shared" si="65"/>
        <v>0</v>
      </c>
      <c r="X410" s="231"/>
      <c r="Y410" s="231"/>
      <c r="Z410" s="231"/>
      <c r="AA410" s="233">
        <v>0</v>
      </c>
      <c r="AB410" s="234"/>
      <c r="AC410" s="234"/>
      <c r="AD410" s="235"/>
      <c r="AE410" s="242"/>
      <c r="AF410" s="243"/>
      <c r="AG410" s="243"/>
      <c r="AH410" s="244"/>
      <c r="AI410" s="233">
        <f t="shared" si="66"/>
        <v>0</v>
      </c>
      <c r="AJ410" s="234"/>
      <c r="AK410" s="234"/>
      <c r="AL410" s="235"/>
      <c r="AM410" s="329">
        <f t="shared" si="67"/>
        <v>0</v>
      </c>
      <c r="AN410" s="329"/>
      <c r="AO410" s="329"/>
      <c r="AP410" s="223">
        <f t="shared" si="68"/>
        <v>0</v>
      </c>
      <c r="AQ410" s="224"/>
      <c r="AR410" s="224"/>
      <c r="AS410" s="225"/>
      <c r="AT410" s="223">
        <f t="shared" si="69"/>
        <v>0</v>
      </c>
      <c r="AU410" s="224"/>
      <c r="AV410" s="224"/>
      <c r="AW410" s="225"/>
      <c r="AX410" s="32">
        <f t="shared" si="70"/>
        <v>0</v>
      </c>
      <c r="AY410" s="97">
        <f t="shared" si="58"/>
        <v>0</v>
      </c>
    </row>
    <row r="411" spans="1:51">
      <c r="A411" s="30" t="s">
        <v>415</v>
      </c>
      <c r="B411" s="221" t="s">
        <v>1230</v>
      </c>
      <c r="C411" s="221"/>
      <c r="D411" s="221"/>
      <c r="E411" s="221"/>
      <c r="F411" s="221"/>
      <c r="G411" s="221"/>
      <c r="H411" s="221"/>
      <c r="I411" s="221"/>
      <c r="J411" s="221"/>
      <c r="K411" s="221"/>
      <c r="L411" s="221"/>
      <c r="M411" s="221"/>
      <c r="N411" s="221"/>
      <c r="O411" s="221"/>
      <c r="P411" s="221"/>
      <c r="Q411" s="221"/>
      <c r="R411" s="221"/>
      <c r="S411" s="221"/>
      <c r="T411" s="30" t="s">
        <v>1061</v>
      </c>
      <c r="U411" s="31">
        <v>0</v>
      </c>
      <c r="V411" s="32">
        <v>18.72</v>
      </c>
      <c r="W411" s="231">
        <f t="shared" si="65"/>
        <v>0</v>
      </c>
      <c r="X411" s="231"/>
      <c r="Y411" s="231"/>
      <c r="Z411" s="231"/>
      <c r="AA411" s="233">
        <v>0</v>
      </c>
      <c r="AB411" s="234"/>
      <c r="AC411" s="234"/>
      <c r="AD411" s="235"/>
      <c r="AE411" s="242"/>
      <c r="AF411" s="243"/>
      <c r="AG411" s="243"/>
      <c r="AH411" s="244"/>
      <c r="AI411" s="233">
        <f t="shared" si="66"/>
        <v>0</v>
      </c>
      <c r="AJ411" s="234"/>
      <c r="AK411" s="234"/>
      <c r="AL411" s="235"/>
      <c r="AM411" s="329">
        <f t="shared" si="67"/>
        <v>0</v>
      </c>
      <c r="AN411" s="329"/>
      <c r="AO411" s="329"/>
      <c r="AP411" s="223">
        <f t="shared" si="68"/>
        <v>0</v>
      </c>
      <c r="AQ411" s="224"/>
      <c r="AR411" s="224"/>
      <c r="AS411" s="225"/>
      <c r="AT411" s="223">
        <f t="shared" si="69"/>
        <v>0</v>
      </c>
      <c r="AU411" s="224"/>
      <c r="AV411" s="224"/>
      <c r="AW411" s="225"/>
      <c r="AX411" s="32">
        <f t="shared" si="70"/>
        <v>0</v>
      </c>
      <c r="AY411" s="97">
        <f t="shared" si="58"/>
        <v>0</v>
      </c>
    </row>
    <row r="412" spans="1:51">
      <c r="A412" s="30" t="s">
        <v>416</v>
      </c>
      <c r="B412" s="221" t="s">
        <v>1240</v>
      </c>
      <c r="C412" s="221"/>
      <c r="D412" s="221"/>
      <c r="E412" s="221"/>
      <c r="F412" s="221"/>
      <c r="G412" s="221"/>
      <c r="H412" s="221"/>
      <c r="I412" s="221"/>
      <c r="J412" s="221"/>
      <c r="K412" s="221"/>
      <c r="L412" s="221"/>
      <c r="M412" s="221"/>
      <c r="N412" s="221"/>
      <c r="O412" s="221"/>
      <c r="P412" s="221"/>
      <c r="Q412" s="221"/>
      <c r="R412" s="221"/>
      <c r="S412" s="221"/>
      <c r="T412" s="30" t="s">
        <v>1061</v>
      </c>
      <c r="U412" s="31">
        <v>0</v>
      </c>
      <c r="V412" s="32">
        <v>95.53</v>
      </c>
      <c r="W412" s="231">
        <f t="shared" si="65"/>
        <v>0</v>
      </c>
      <c r="X412" s="231"/>
      <c r="Y412" s="231"/>
      <c r="Z412" s="231"/>
      <c r="AA412" s="233">
        <v>0</v>
      </c>
      <c r="AB412" s="234"/>
      <c r="AC412" s="234"/>
      <c r="AD412" s="235"/>
      <c r="AE412" s="242"/>
      <c r="AF412" s="243"/>
      <c r="AG412" s="243"/>
      <c r="AH412" s="244"/>
      <c r="AI412" s="233">
        <f t="shared" si="66"/>
        <v>0</v>
      </c>
      <c r="AJ412" s="234"/>
      <c r="AK412" s="234"/>
      <c r="AL412" s="235"/>
      <c r="AM412" s="329">
        <f t="shared" si="67"/>
        <v>0</v>
      </c>
      <c r="AN412" s="329"/>
      <c r="AO412" s="329"/>
      <c r="AP412" s="223">
        <f t="shared" si="68"/>
        <v>0</v>
      </c>
      <c r="AQ412" s="224"/>
      <c r="AR412" s="224"/>
      <c r="AS412" s="225"/>
      <c r="AT412" s="223">
        <f t="shared" si="69"/>
        <v>0</v>
      </c>
      <c r="AU412" s="224"/>
      <c r="AV412" s="224"/>
      <c r="AW412" s="225"/>
      <c r="AX412" s="32">
        <f t="shared" si="70"/>
        <v>0</v>
      </c>
      <c r="AY412" s="97">
        <f t="shared" si="58"/>
        <v>0</v>
      </c>
    </row>
    <row r="413" spans="1:51">
      <c r="A413" s="30" t="s">
        <v>417</v>
      </c>
      <c r="B413" s="221" t="s">
        <v>1241</v>
      </c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21"/>
      <c r="Q413" s="221"/>
      <c r="R413" s="221"/>
      <c r="S413" s="221"/>
      <c r="T413" s="30" t="s">
        <v>1060</v>
      </c>
      <c r="U413" s="31">
        <v>332</v>
      </c>
      <c r="V413" s="32">
        <v>2.72</v>
      </c>
      <c r="W413" s="231">
        <f t="shared" si="65"/>
        <v>903.04000000000008</v>
      </c>
      <c r="X413" s="231"/>
      <c r="Y413" s="231"/>
      <c r="Z413" s="231"/>
      <c r="AA413" s="233">
        <v>0</v>
      </c>
      <c r="AB413" s="234"/>
      <c r="AC413" s="234"/>
      <c r="AD413" s="235"/>
      <c r="AE413" s="242"/>
      <c r="AF413" s="243"/>
      <c r="AG413" s="243"/>
      <c r="AH413" s="244"/>
      <c r="AI413" s="233">
        <f t="shared" si="66"/>
        <v>0</v>
      </c>
      <c r="AJ413" s="234"/>
      <c r="AK413" s="234"/>
      <c r="AL413" s="235"/>
      <c r="AM413" s="329">
        <f t="shared" si="67"/>
        <v>0</v>
      </c>
      <c r="AN413" s="329"/>
      <c r="AO413" s="329"/>
      <c r="AP413" s="223">
        <f t="shared" si="68"/>
        <v>0</v>
      </c>
      <c r="AQ413" s="224"/>
      <c r="AR413" s="224"/>
      <c r="AS413" s="225"/>
      <c r="AT413" s="223">
        <f t="shared" si="69"/>
        <v>0</v>
      </c>
      <c r="AU413" s="224"/>
      <c r="AV413" s="224"/>
      <c r="AW413" s="225"/>
      <c r="AX413" s="32">
        <f t="shared" si="70"/>
        <v>332</v>
      </c>
      <c r="AY413" s="97">
        <f t="shared" si="58"/>
        <v>903.04000000000008</v>
      </c>
    </row>
    <row r="414" spans="1:51">
      <c r="A414" s="30" t="s">
        <v>418</v>
      </c>
      <c r="B414" s="221" t="s">
        <v>1077</v>
      </c>
      <c r="C414" s="221"/>
      <c r="D414" s="221"/>
      <c r="E414" s="221"/>
      <c r="F414" s="221"/>
      <c r="G414" s="221"/>
      <c r="H414" s="221"/>
      <c r="I414" s="221"/>
      <c r="J414" s="221"/>
      <c r="K414" s="221"/>
      <c r="L414" s="221"/>
      <c r="M414" s="221"/>
      <c r="N414" s="221"/>
      <c r="O414" s="221"/>
      <c r="P414" s="221"/>
      <c r="Q414" s="221"/>
      <c r="R414" s="221"/>
      <c r="S414" s="221"/>
      <c r="T414" s="30" t="s">
        <v>1061</v>
      </c>
      <c r="U414" s="31">
        <v>679</v>
      </c>
      <c r="V414" s="32">
        <v>10.66</v>
      </c>
      <c r="W414" s="231">
        <f t="shared" si="65"/>
        <v>7238.14</v>
      </c>
      <c r="X414" s="231"/>
      <c r="Y414" s="231"/>
      <c r="Z414" s="231"/>
      <c r="AA414" s="233">
        <v>0</v>
      </c>
      <c r="AB414" s="234"/>
      <c r="AC414" s="234"/>
      <c r="AD414" s="235"/>
      <c r="AE414" s="242"/>
      <c r="AF414" s="243"/>
      <c r="AG414" s="243"/>
      <c r="AH414" s="244"/>
      <c r="AI414" s="233">
        <f t="shared" si="66"/>
        <v>0</v>
      </c>
      <c r="AJ414" s="234"/>
      <c r="AK414" s="234"/>
      <c r="AL414" s="235"/>
      <c r="AM414" s="329">
        <f t="shared" si="67"/>
        <v>0</v>
      </c>
      <c r="AN414" s="329"/>
      <c r="AO414" s="329"/>
      <c r="AP414" s="223">
        <f t="shared" si="68"/>
        <v>0</v>
      </c>
      <c r="AQ414" s="224"/>
      <c r="AR414" s="224"/>
      <c r="AS414" s="225"/>
      <c r="AT414" s="223">
        <f t="shared" si="69"/>
        <v>0</v>
      </c>
      <c r="AU414" s="224"/>
      <c r="AV414" s="224"/>
      <c r="AW414" s="225"/>
      <c r="AX414" s="32">
        <f t="shared" si="70"/>
        <v>679</v>
      </c>
      <c r="AY414" s="97">
        <f t="shared" si="58"/>
        <v>7238.14</v>
      </c>
    </row>
    <row r="415" spans="1:51">
      <c r="A415" s="30" t="s">
        <v>419</v>
      </c>
      <c r="B415" s="221" t="s">
        <v>1243</v>
      </c>
      <c r="C415" s="221"/>
      <c r="D415" s="221"/>
      <c r="E415" s="221"/>
      <c r="F415" s="221"/>
      <c r="G415" s="221"/>
      <c r="H415" s="221"/>
      <c r="I415" s="221"/>
      <c r="J415" s="221"/>
      <c r="K415" s="221"/>
      <c r="L415" s="221"/>
      <c r="M415" s="221"/>
      <c r="N415" s="221"/>
      <c r="O415" s="221"/>
      <c r="P415" s="221"/>
      <c r="Q415" s="221"/>
      <c r="R415" s="221"/>
      <c r="S415" s="221"/>
      <c r="T415" s="30" t="s">
        <v>1061</v>
      </c>
      <c r="U415" s="31">
        <v>420</v>
      </c>
      <c r="V415" s="32">
        <v>1.18</v>
      </c>
      <c r="W415" s="231">
        <f t="shared" si="65"/>
        <v>495.59999999999997</v>
      </c>
      <c r="X415" s="231"/>
      <c r="Y415" s="231"/>
      <c r="Z415" s="231"/>
      <c r="AA415" s="233">
        <v>0</v>
      </c>
      <c r="AB415" s="234"/>
      <c r="AC415" s="234"/>
      <c r="AD415" s="235"/>
      <c r="AE415" s="242"/>
      <c r="AF415" s="243"/>
      <c r="AG415" s="243"/>
      <c r="AH415" s="244"/>
      <c r="AI415" s="233">
        <f t="shared" si="66"/>
        <v>0</v>
      </c>
      <c r="AJ415" s="234"/>
      <c r="AK415" s="234"/>
      <c r="AL415" s="235"/>
      <c r="AM415" s="329">
        <f t="shared" si="67"/>
        <v>0</v>
      </c>
      <c r="AN415" s="329"/>
      <c r="AO415" s="329"/>
      <c r="AP415" s="223">
        <f t="shared" si="68"/>
        <v>0</v>
      </c>
      <c r="AQ415" s="224"/>
      <c r="AR415" s="224"/>
      <c r="AS415" s="225"/>
      <c r="AT415" s="223">
        <f t="shared" si="69"/>
        <v>0</v>
      </c>
      <c r="AU415" s="224"/>
      <c r="AV415" s="224"/>
      <c r="AW415" s="225"/>
      <c r="AX415" s="32">
        <f t="shared" si="70"/>
        <v>420</v>
      </c>
      <c r="AY415" s="97">
        <f t="shared" ref="AY415:AY478" si="71">W415-AT415</f>
        <v>495.59999999999997</v>
      </c>
    </row>
    <row r="416" spans="1:51">
      <c r="A416" s="30" t="s">
        <v>420</v>
      </c>
      <c r="B416" s="221" t="s">
        <v>0</v>
      </c>
      <c r="C416" s="221"/>
      <c r="D416" s="221"/>
      <c r="E416" s="221"/>
      <c r="F416" s="221"/>
      <c r="G416" s="221"/>
      <c r="H416" s="221"/>
      <c r="I416" s="221"/>
      <c r="J416" s="221"/>
      <c r="K416" s="221"/>
      <c r="L416" s="221"/>
      <c r="M416" s="221"/>
      <c r="N416" s="221"/>
      <c r="O416" s="221"/>
      <c r="P416" s="221"/>
      <c r="Q416" s="221"/>
      <c r="R416" s="221"/>
      <c r="S416" s="221"/>
      <c r="T416" s="30" t="s">
        <v>33</v>
      </c>
      <c r="U416" s="31">
        <v>12220</v>
      </c>
      <c r="V416" s="32">
        <v>1.51</v>
      </c>
      <c r="W416" s="231">
        <f t="shared" si="65"/>
        <v>18452.2</v>
      </c>
      <c r="X416" s="231"/>
      <c r="Y416" s="231"/>
      <c r="Z416" s="231"/>
      <c r="AA416" s="233">
        <v>0</v>
      </c>
      <c r="AB416" s="234"/>
      <c r="AC416" s="234"/>
      <c r="AD416" s="235"/>
      <c r="AE416" s="242"/>
      <c r="AF416" s="243"/>
      <c r="AG416" s="243"/>
      <c r="AH416" s="244"/>
      <c r="AI416" s="233">
        <f t="shared" si="66"/>
        <v>0</v>
      </c>
      <c r="AJ416" s="234"/>
      <c r="AK416" s="234"/>
      <c r="AL416" s="235"/>
      <c r="AM416" s="329">
        <f t="shared" si="67"/>
        <v>0</v>
      </c>
      <c r="AN416" s="329"/>
      <c r="AO416" s="329"/>
      <c r="AP416" s="223">
        <f t="shared" si="68"/>
        <v>0</v>
      </c>
      <c r="AQ416" s="224"/>
      <c r="AR416" s="224"/>
      <c r="AS416" s="225"/>
      <c r="AT416" s="223">
        <f t="shared" si="69"/>
        <v>0</v>
      </c>
      <c r="AU416" s="224"/>
      <c r="AV416" s="224"/>
      <c r="AW416" s="225"/>
      <c r="AX416" s="32">
        <f t="shared" si="70"/>
        <v>12220</v>
      </c>
      <c r="AY416" s="97">
        <f t="shared" si="71"/>
        <v>18452.2</v>
      </c>
    </row>
    <row r="417" spans="1:51">
      <c r="A417" s="30" t="s">
        <v>421</v>
      </c>
      <c r="B417" s="221" t="s">
        <v>1</v>
      </c>
      <c r="C417" s="221"/>
      <c r="D417" s="221"/>
      <c r="E417" s="221"/>
      <c r="F417" s="221"/>
      <c r="G417" s="221"/>
      <c r="H417" s="221"/>
      <c r="I417" s="221"/>
      <c r="J417" s="221"/>
      <c r="K417" s="221"/>
      <c r="L417" s="221"/>
      <c r="M417" s="221"/>
      <c r="N417" s="221"/>
      <c r="O417" s="221"/>
      <c r="P417" s="221"/>
      <c r="Q417" s="221"/>
      <c r="R417" s="221"/>
      <c r="S417" s="221"/>
      <c r="T417" s="30" t="s">
        <v>1061</v>
      </c>
      <c r="U417" s="31">
        <v>0</v>
      </c>
      <c r="V417" s="32">
        <v>1.8</v>
      </c>
      <c r="W417" s="231">
        <f t="shared" si="65"/>
        <v>0</v>
      </c>
      <c r="X417" s="231"/>
      <c r="Y417" s="231"/>
      <c r="Z417" s="231"/>
      <c r="AA417" s="233">
        <v>0</v>
      </c>
      <c r="AB417" s="234"/>
      <c r="AC417" s="234"/>
      <c r="AD417" s="235"/>
      <c r="AE417" s="242"/>
      <c r="AF417" s="243"/>
      <c r="AG417" s="243"/>
      <c r="AH417" s="244"/>
      <c r="AI417" s="233">
        <f t="shared" si="66"/>
        <v>0</v>
      </c>
      <c r="AJ417" s="234"/>
      <c r="AK417" s="234"/>
      <c r="AL417" s="235"/>
      <c r="AM417" s="329">
        <f t="shared" si="67"/>
        <v>0</v>
      </c>
      <c r="AN417" s="329"/>
      <c r="AO417" s="329"/>
      <c r="AP417" s="223">
        <f t="shared" si="68"/>
        <v>0</v>
      </c>
      <c r="AQ417" s="224"/>
      <c r="AR417" s="224"/>
      <c r="AS417" s="225"/>
      <c r="AT417" s="223">
        <f t="shared" si="69"/>
        <v>0</v>
      </c>
      <c r="AU417" s="224"/>
      <c r="AV417" s="224"/>
      <c r="AW417" s="225"/>
      <c r="AX417" s="32">
        <f t="shared" si="70"/>
        <v>0</v>
      </c>
      <c r="AY417" s="97">
        <f t="shared" si="71"/>
        <v>0</v>
      </c>
    </row>
    <row r="418" spans="1:51">
      <c r="A418" s="30" t="s">
        <v>422</v>
      </c>
      <c r="B418" s="221" t="s">
        <v>2</v>
      </c>
      <c r="C418" s="221"/>
      <c r="D418" s="221"/>
      <c r="E418" s="221"/>
      <c r="F418" s="221"/>
      <c r="G418" s="221"/>
      <c r="H418" s="221"/>
      <c r="I418" s="221"/>
      <c r="J418" s="221"/>
      <c r="K418" s="221"/>
      <c r="L418" s="221"/>
      <c r="M418" s="221"/>
      <c r="N418" s="221"/>
      <c r="O418" s="221"/>
      <c r="P418" s="221"/>
      <c r="Q418" s="221"/>
      <c r="R418" s="221"/>
      <c r="S418" s="221"/>
      <c r="T418" s="30" t="s">
        <v>1061</v>
      </c>
      <c r="U418" s="31">
        <v>0</v>
      </c>
      <c r="V418" s="32">
        <v>1.89</v>
      </c>
      <c r="W418" s="231">
        <f t="shared" si="65"/>
        <v>0</v>
      </c>
      <c r="X418" s="231"/>
      <c r="Y418" s="231"/>
      <c r="Z418" s="231"/>
      <c r="AA418" s="233">
        <v>0</v>
      </c>
      <c r="AB418" s="234"/>
      <c r="AC418" s="234"/>
      <c r="AD418" s="235"/>
      <c r="AE418" s="242"/>
      <c r="AF418" s="243"/>
      <c r="AG418" s="243"/>
      <c r="AH418" s="244"/>
      <c r="AI418" s="233">
        <f t="shared" si="66"/>
        <v>0</v>
      </c>
      <c r="AJ418" s="234"/>
      <c r="AK418" s="234"/>
      <c r="AL418" s="235"/>
      <c r="AM418" s="329">
        <f t="shared" si="67"/>
        <v>0</v>
      </c>
      <c r="AN418" s="329"/>
      <c r="AO418" s="329"/>
      <c r="AP418" s="223">
        <f t="shared" si="68"/>
        <v>0</v>
      </c>
      <c r="AQ418" s="224"/>
      <c r="AR418" s="224"/>
      <c r="AS418" s="225"/>
      <c r="AT418" s="223">
        <f t="shared" si="69"/>
        <v>0</v>
      </c>
      <c r="AU418" s="224"/>
      <c r="AV418" s="224"/>
      <c r="AW418" s="225"/>
      <c r="AX418" s="32">
        <f t="shared" si="70"/>
        <v>0</v>
      </c>
      <c r="AY418" s="97">
        <f t="shared" si="71"/>
        <v>0</v>
      </c>
    </row>
    <row r="419" spans="1:51">
      <c r="A419" s="30" t="s">
        <v>423</v>
      </c>
      <c r="B419" s="221" t="s">
        <v>5</v>
      </c>
      <c r="C419" s="221"/>
      <c r="D419" s="221"/>
      <c r="E419" s="221"/>
      <c r="F419" s="221"/>
      <c r="G419" s="221"/>
      <c r="H419" s="221"/>
      <c r="I419" s="221"/>
      <c r="J419" s="221"/>
      <c r="K419" s="221"/>
      <c r="L419" s="221"/>
      <c r="M419" s="221"/>
      <c r="N419" s="221"/>
      <c r="O419" s="221"/>
      <c r="P419" s="221"/>
      <c r="Q419" s="221"/>
      <c r="R419" s="221"/>
      <c r="S419" s="221"/>
      <c r="T419" s="30" t="s">
        <v>1060</v>
      </c>
      <c r="U419" s="31">
        <v>600</v>
      </c>
      <c r="V419" s="32">
        <v>31.15</v>
      </c>
      <c r="W419" s="231">
        <f t="shared" si="65"/>
        <v>18690</v>
      </c>
      <c r="X419" s="231"/>
      <c r="Y419" s="231"/>
      <c r="Z419" s="231"/>
      <c r="AA419" s="233">
        <v>0</v>
      </c>
      <c r="AB419" s="234"/>
      <c r="AC419" s="234"/>
      <c r="AD419" s="235"/>
      <c r="AE419" s="242"/>
      <c r="AF419" s="243"/>
      <c r="AG419" s="243"/>
      <c r="AH419" s="244"/>
      <c r="AI419" s="233">
        <f t="shared" si="66"/>
        <v>0</v>
      </c>
      <c r="AJ419" s="234"/>
      <c r="AK419" s="234"/>
      <c r="AL419" s="235"/>
      <c r="AM419" s="329">
        <f t="shared" si="67"/>
        <v>0</v>
      </c>
      <c r="AN419" s="329"/>
      <c r="AO419" s="329"/>
      <c r="AP419" s="223">
        <f t="shared" si="68"/>
        <v>0</v>
      </c>
      <c r="AQ419" s="224"/>
      <c r="AR419" s="224"/>
      <c r="AS419" s="225"/>
      <c r="AT419" s="223">
        <f t="shared" si="69"/>
        <v>0</v>
      </c>
      <c r="AU419" s="224"/>
      <c r="AV419" s="224"/>
      <c r="AW419" s="225"/>
      <c r="AX419" s="32">
        <f t="shared" si="70"/>
        <v>600</v>
      </c>
      <c r="AY419" s="97">
        <f t="shared" si="71"/>
        <v>18690</v>
      </c>
    </row>
    <row r="420" spans="1:51">
      <c r="A420" s="30" t="s">
        <v>424</v>
      </c>
      <c r="B420" s="221" t="s">
        <v>7</v>
      </c>
      <c r="C420" s="221"/>
      <c r="D420" s="221"/>
      <c r="E420" s="221"/>
      <c r="F420" s="221"/>
      <c r="G420" s="221"/>
      <c r="H420" s="221"/>
      <c r="I420" s="221"/>
      <c r="J420" s="221"/>
      <c r="K420" s="221"/>
      <c r="L420" s="221"/>
      <c r="M420" s="221"/>
      <c r="N420" s="221"/>
      <c r="O420" s="221"/>
      <c r="P420" s="221"/>
      <c r="Q420" s="221"/>
      <c r="R420" s="221"/>
      <c r="S420" s="221"/>
      <c r="T420" s="30" t="s">
        <v>1062</v>
      </c>
      <c r="U420" s="31">
        <v>0</v>
      </c>
      <c r="V420" s="32">
        <v>1.05</v>
      </c>
      <c r="W420" s="231">
        <f t="shared" si="65"/>
        <v>0</v>
      </c>
      <c r="X420" s="231"/>
      <c r="Y420" s="231"/>
      <c r="Z420" s="231"/>
      <c r="AA420" s="233">
        <v>0</v>
      </c>
      <c r="AB420" s="234"/>
      <c r="AC420" s="234"/>
      <c r="AD420" s="235"/>
      <c r="AE420" s="242"/>
      <c r="AF420" s="243"/>
      <c r="AG420" s="243"/>
      <c r="AH420" s="244"/>
      <c r="AI420" s="233">
        <f t="shared" si="66"/>
        <v>0</v>
      </c>
      <c r="AJ420" s="234"/>
      <c r="AK420" s="234"/>
      <c r="AL420" s="235"/>
      <c r="AM420" s="329">
        <f t="shared" si="67"/>
        <v>0</v>
      </c>
      <c r="AN420" s="329"/>
      <c r="AO420" s="329"/>
      <c r="AP420" s="223">
        <f t="shared" si="68"/>
        <v>0</v>
      </c>
      <c r="AQ420" s="224"/>
      <c r="AR420" s="224"/>
      <c r="AS420" s="225"/>
      <c r="AT420" s="223">
        <f t="shared" si="69"/>
        <v>0</v>
      </c>
      <c r="AU420" s="224"/>
      <c r="AV420" s="224"/>
      <c r="AW420" s="225"/>
      <c r="AX420" s="32">
        <f t="shared" si="70"/>
        <v>0</v>
      </c>
      <c r="AY420" s="97">
        <f t="shared" si="71"/>
        <v>0</v>
      </c>
    </row>
    <row r="421" spans="1:51">
      <c r="A421" s="30" t="s">
        <v>425</v>
      </c>
      <c r="B421" s="221" t="s">
        <v>8</v>
      </c>
      <c r="C421" s="221"/>
      <c r="D421" s="221"/>
      <c r="E421" s="221"/>
      <c r="F421" s="221"/>
      <c r="G421" s="221"/>
      <c r="H421" s="221"/>
      <c r="I421" s="221"/>
      <c r="J421" s="221"/>
      <c r="K421" s="221"/>
      <c r="L421" s="221"/>
      <c r="M421" s="221"/>
      <c r="N421" s="221"/>
      <c r="O421" s="221"/>
      <c r="P421" s="221"/>
      <c r="Q421" s="221"/>
      <c r="R421" s="221"/>
      <c r="S421" s="221"/>
      <c r="T421" s="30" t="s">
        <v>1061</v>
      </c>
      <c r="U421" s="31">
        <v>0</v>
      </c>
      <c r="V421" s="32">
        <v>72.91</v>
      </c>
      <c r="W421" s="231">
        <f t="shared" si="65"/>
        <v>0</v>
      </c>
      <c r="X421" s="231"/>
      <c r="Y421" s="231"/>
      <c r="Z421" s="231"/>
      <c r="AA421" s="233">
        <v>0</v>
      </c>
      <c r="AB421" s="234"/>
      <c r="AC421" s="234"/>
      <c r="AD421" s="235"/>
      <c r="AE421" s="242"/>
      <c r="AF421" s="243"/>
      <c r="AG421" s="243"/>
      <c r="AH421" s="244"/>
      <c r="AI421" s="233">
        <f t="shared" si="66"/>
        <v>0</v>
      </c>
      <c r="AJ421" s="234"/>
      <c r="AK421" s="234"/>
      <c r="AL421" s="235"/>
      <c r="AM421" s="329">
        <f t="shared" si="67"/>
        <v>0</v>
      </c>
      <c r="AN421" s="329"/>
      <c r="AO421" s="329"/>
      <c r="AP421" s="223">
        <f t="shared" si="68"/>
        <v>0</v>
      </c>
      <c r="AQ421" s="224"/>
      <c r="AR421" s="224"/>
      <c r="AS421" s="225"/>
      <c r="AT421" s="223">
        <f t="shared" si="69"/>
        <v>0</v>
      </c>
      <c r="AU421" s="224"/>
      <c r="AV421" s="224"/>
      <c r="AW421" s="225"/>
      <c r="AX421" s="32">
        <f t="shared" si="70"/>
        <v>0</v>
      </c>
      <c r="AY421" s="97">
        <f t="shared" si="71"/>
        <v>0</v>
      </c>
    </row>
    <row r="422" spans="1:51">
      <c r="A422" s="30" t="s">
        <v>426</v>
      </c>
      <c r="B422" s="221" t="s">
        <v>11</v>
      </c>
      <c r="C422" s="221"/>
      <c r="D422" s="221"/>
      <c r="E422" s="221"/>
      <c r="F422" s="221"/>
      <c r="G422" s="221"/>
      <c r="H422" s="221"/>
      <c r="I422" s="221"/>
      <c r="J422" s="221"/>
      <c r="K422" s="221"/>
      <c r="L422" s="221"/>
      <c r="M422" s="221"/>
      <c r="N422" s="221"/>
      <c r="O422" s="221"/>
      <c r="P422" s="221"/>
      <c r="Q422" s="221"/>
      <c r="R422" s="221"/>
      <c r="S422" s="221"/>
      <c r="T422" s="30" t="s">
        <v>1059</v>
      </c>
      <c r="U422" s="31">
        <v>0</v>
      </c>
      <c r="V422" s="32">
        <v>18.36</v>
      </c>
      <c r="W422" s="231">
        <f t="shared" si="65"/>
        <v>0</v>
      </c>
      <c r="X422" s="231"/>
      <c r="Y422" s="231"/>
      <c r="Z422" s="231"/>
      <c r="AA422" s="233">
        <v>0</v>
      </c>
      <c r="AB422" s="234"/>
      <c r="AC422" s="234"/>
      <c r="AD422" s="235"/>
      <c r="AE422" s="242"/>
      <c r="AF422" s="243"/>
      <c r="AG422" s="243"/>
      <c r="AH422" s="244"/>
      <c r="AI422" s="233">
        <f t="shared" si="66"/>
        <v>0</v>
      </c>
      <c r="AJ422" s="234"/>
      <c r="AK422" s="234"/>
      <c r="AL422" s="235"/>
      <c r="AM422" s="329">
        <f t="shared" si="67"/>
        <v>0</v>
      </c>
      <c r="AN422" s="329"/>
      <c r="AO422" s="329"/>
      <c r="AP422" s="223">
        <f t="shared" si="68"/>
        <v>0</v>
      </c>
      <c r="AQ422" s="224"/>
      <c r="AR422" s="224"/>
      <c r="AS422" s="225"/>
      <c r="AT422" s="223">
        <f t="shared" si="69"/>
        <v>0</v>
      </c>
      <c r="AU422" s="224"/>
      <c r="AV422" s="224"/>
      <c r="AW422" s="225"/>
      <c r="AX422" s="32">
        <f t="shared" si="70"/>
        <v>0</v>
      </c>
      <c r="AY422" s="97">
        <f t="shared" si="71"/>
        <v>0</v>
      </c>
    </row>
    <row r="423" spans="1:51">
      <c r="A423" s="30" t="s">
        <v>427</v>
      </c>
      <c r="B423" s="221" t="s">
        <v>1109</v>
      </c>
      <c r="C423" s="221"/>
      <c r="D423" s="221"/>
      <c r="E423" s="221"/>
      <c r="F423" s="221"/>
      <c r="G423" s="221"/>
      <c r="H423" s="221"/>
      <c r="I423" s="221"/>
      <c r="J423" s="221"/>
      <c r="K423" s="221"/>
      <c r="L423" s="221"/>
      <c r="M423" s="221"/>
      <c r="N423" s="221"/>
      <c r="O423" s="221"/>
      <c r="P423" s="221"/>
      <c r="Q423" s="221"/>
      <c r="R423" s="221"/>
      <c r="S423" s="221"/>
      <c r="T423" s="30" t="s">
        <v>1059</v>
      </c>
      <c r="U423" s="31">
        <v>0</v>
      </c>
      <c r="V423" s="32">
        <v>129.08000000000001</v>
      </c>
      <c r="W423" s="231">
        <f t="shared" si="65"/>
        <v>0</v>
      </c>
      <c r="X423" s="231"/>
      <c r="Y423" s="231"/>
      <c r="Z423" s="231"/>
      <c r="AA423" s="233">
        <v>0</v>
      </c>
      <c r="AB423" s="234"/>
      <c r="AC423" s="234"/>
      <c r="AD423" s="235"/>
      <c r="AE423" s="242"/>
      <c r="AF423" s="243"/>
      <c r="AG423" s="243"/>
      <c r="AH423" s="244"/>
      <c r="AI423" s="233">
        <f t="shared" si="66"/>
        <v>0</v>
      </c>
      <c r="AJ423" s="234"/>
      <c r="AK423" s="234"/>
      <c r="AL423" s="235"/>
      <c r="AM423" s="329">
        <f t="shared" si="67"/>
        <v>0</v>
      </c>
      <c r="AN423" s="329"/>
      <c r="AO423" s="329"/>
      <c r="AP423" s="223">
        <f t="shared" si="68"/>
        <v>0</v>
      </c>
      <c r="AQ423" s="224"/>
      <c r="AR423" s="224"/>
      <c r="AS423" s="225"/>
      <c r="AT423" s="223">
        <f t="shared" si="69"/>
        <v>0</v>
      </c>
      <c r="AU423" s="224"/>
      <c r="AV423" s="224"/>
      <c r="AW423" s="225"/>
      <c r="AX423" s="32">
        <f t="shared" si="70"/>
        <v>0</v>
      </c>
      <c r="AY423" s="97">
        <f t="shared" si="71"/>
        <v>0</v>
      </c>
    </row>
    <row r="424" spans="1:51">
      <c r="A424" s="30" t="s">
        <v>428</v>
      </c>
      <c r="B424" s="221" t="s">
        <v>437</v>
      </c>
      <c r="C424" s="221"/>
      <c r="D424" s="221"/>
      <c r="E424" s="221"/>
      <c r="F424" s="221"/>
      <c r="G424" s="221"/>
      <c r="H424" s="221"/>
      <c r="I424" s="221"/>
      <c r="J424" s="221"/>
      <c r="K424" s="221"/>
      <c r="L424" s="221"/>
      <c r="M424" s="221"/>
      <c r="N424" s="221"/>
      <c r="O424" s="221"/>
      <c r="P424" s="221"/>
      <c r="Q424" s="221"/>
      <c r="R424" s="221"/>
      <c r="S424" s="221"/>
      <c r="T424" s="30" t="s">
        <v>1059</v>
      </c>
      <c r="U424" s="31">
        <v>474</v>
      </c>
      <c r="V424" s="32">
        <v>103.26</v>
      </c>
      <c r="W424" s="231">
        <f t="shared" si="65"/>
        <v>48945.240000000005</v>
      </c>
      <c r="X424" s="231"/>
      <c r="Y424" s="231"/>
      <c r="Z424" s="231"/>
      <c r="AA424" s="233">
        <v>0</v>
      </c>
      <c r="AB424" s="234"/>
      <c r="AC424" s="234"/>
      <c r="AD424" s="235"/>
      <c r="AE424" s="242"/>
      <c r="AF424" s="243"/>
      <c r="AG424" s="243"/>
      <c r="AH424" s="244"/>
      <c r="AI424" s="233">
        <f t="shared" si="66"/>
        <v>0</v>
      </c>
      <c r="AJ424" s="234"/>
      <c r="AK424" s="234"/>
      <c r="AL424" s="235"/>
      <c r="AM424" s="329">
        <f t="shared" si="67"/>
        <v>0</v>
      </c>
      <c r="AN424" s="329"/>
      <c r="AO424" s="329"/>
      <c r="AP424" s="223">
        <f t="shared" si="68"/>
        <v>0</v>
      </c>
      <c r="AQ424" s="224"/>
      <c r="AR424" s="224"/>
      <c r="AS424" s="225"/>
      <c r="AT424" s="223">
        <f t="shared" si="69"/>
        <v>0</v>
      </c>
      <c r="AU424" s="224"/>
      <c r="AV424" s="224"/>
      <c r="AW424" s="225"/>
      <c r="AX424" s="32">
        <f t="shared" si="70"/>
        <v>474</v>
      </c>
      <c r="AY424" s="97">
        <f t="shared" si="71"/>
        <v>48945.240000000005</v>
      </c>
    </row>
    <row r="425" spans="1:51">
      <c r="A425" s="30" t="s">
        <v>429</v>
      </c>
      <c r="B425" s="221" t="s">
        <v>438</v>
      </c>
      <c r="C425" s="221"/>
      <c r="D425" s="221"/>
      <c r="E425" s="221"/>
      <c r="F425" s="221"/>
      <c r="G425" s="221"/>
      <c r="H425" s="221"/>
      <c r="I425" s="221"/>
      <c r="J425" s="221"/>
      <c r="K425" s="221"/>
      <c r="L425" s="221"/>
      <c r="M425" s="221"/>
      <c r="N425" s="221"/>
      <c r="O425" s="221"/>
      <c r="P425" s="221"/>
      <c r="Q425" s="221"/>
      <c r="R425" s="221"/>
      <c r="S425" s="221"/>
      <c r="T425" s="30" t="s">
        <v>1059</v>
      </c>
      <c r="U425" s="31">
        <v>474</v>
      </c>
      <c r="V425" s="32">
        <v>25.82</v>
      </c>
      <c r="W425" s="231">
        <f t="shared" si="65"/>
        <v>12238.68</v>
      </c>
      <c r="X425" s="231"/>
      <c r="Y425" s="231"/>
      <c r="Z425" s="231"/>
      <c r="AA425" s="233">
        <v>0</v>
      </c>
      <c r="AB425" s="234"/>
      <c r="AC425" s="234"/>
      <c r="AD425" s="235"/>
      <c r="AE425" s="242"/>
      <c r="AF425" s="243"/>
      <c r="AG425" s="243"/>
      <c r="AH425" s="244"/>
      <c r="AI425" s="233">
        <f t="shared" si="66"/>
        <v>0</v>
      </c>
      <c r="AJ425" s="234"/>
      <c r="AK425" s="234"/>
      <c r="AL425" s="235"/>
      <c r="AM425" s="329">
        <f t="shared" si="67"/>
        <v>0</v>
      </c>
      <c r="AN425" s="329"/>
      <c r="AO425" s="329"/>
      <c r="AP425" s="223">
        <f t="shared" si="68"/>
        <v>0</v>
      </c>
      <c r="AQ425" s="224"/>
      <c r="AR425" s="224"/>
      <c r="AS425" s="225"/>
      <c r="AT425" s="223">
        <f t="shared" si="69"/>
        <v>0</v>
      </c>
      <c r="AU425" s="224"/>
      <c r="AV425" s="224"/>
      <c r="AW425" s="225"/>
      <c r="AX425" s="32">
        <f t="shared" si="70"/>
        <v>474</v>
      </c>
      <c r="AY425" s="97">
        <f t="shared" si="71"/>
        <v>12238.68</v>
      </c>
    </row>
    <row r="426" spans="1:51">
      <c r="A426" s="30" t="s">
        <v>803</v>
      </c>
      <c r="B426" s="221" t="s">
        <v>159</v>
      </c>
      <c r="C426" s="221"/>
      <c r="D426" s="221"/>
      <c r="E426" s="221"/>
      <c r="F426" s="221"/>
      <c r="G426" s="221"/>
      <c r="H426" s="221"/>
      <c r="I426" s="221"/>
      <c r="J426" s="221"/>
      <c r="K426" s="221"/>
      <c r="L426" s="221"/>
      <c r="M426" s="221"/>
      <c r="N426" s="221"/>
      <c r="O426" s="221"/>
      <c r="P426" s="221"/>
      <c r="Q426" s="221"/>
      <c r="R426" s="221"/>
      <c r="S426" s="221"/>
      <c r="T426" s="30" t="s">
        <v>1059</v>
      </c>
      <c r="U426" s="31">
        <v>0</v>
      </c>
      <c r="V426" s="32">
        <v>2100</v>
      </c>
      <c r="W426" s="231">
        <f t="shared" si="65"/>
        <v>0</v>
      </c>
      <c r="X426" s="231"/>
      <c r="Y426" s="231"/>
      <c r="Z426" s="231"/>
      <c r="AA426" s="233">
        <v>0</v>
      </c>
      <c r="AB426" s="234"/>
      <c r="AC426" s="234"/>
      <c r="AD426" s="235"/>
      <c r="AE426" s="242"/>
      <c r="AF426" s="243"/>
      <c r="AG426" s="243"/>
      <c r="AH426" s="244"/>
      <c r="AI426" s="233">
        <f t="shared" si="66"/>
        <v>0</v>
      </c>
      <c r="AJ426" s="234"/>
      <c r="AK426" s="234"/>
      <c r="AL426" s="235"/>
      <c r="AM426" s="329">
        <f t="shared" si="67"/>
        <v>0</v>
      </c>
      <c r="AN426" s="329"/>
      <c r="AO426" s="329"/>
      <c r="AP426" s="223">
        <f t="shared" si="68"/>
        <v>0</v>
      </c>
      <c r="AQ426" s="224"/>
      <c r="AR426" s="224"/>
      <c r="AS426" s="225"/>
      <c r="AT426" s="223">
        <f t="shared" si="69"/>
        <v>0</v>
      </c>
      <c r="AU426" s="224"/>
      <c r="AV426" s="224"/>
      <c r="AW426" s="225"/>
      <c r="AX426" s="32">
        <f t="shared" si="70"/>
        <v>0</v>
      </c>
      <c r="AY426" s="97">
        <f t="shared" si="71"/>
        <v>0</v>
      </c>
    </row>
    <row r="427" spans="1:51">
      <c r="A427" s="30" t="s">
        <v>804</v>
      </c>
      <c r="B427" s="221" t="s">
        <v>1092</v>
      </c>
      <c r="C427" s="221"/>
      <c r="D427" s="221"/>
      <c r="E427" s="221"/>
      <c r="F427" s="221"/>
      <c r="G427" s="221"/>
      <c r="H427" s="221"/>
      <c r="I427" s="221"/>
      <c r="J427" s="221"/>
      <c r="K427" s="221"/>
      <c r="L427" s="221"/>
      <c r="M427" s="221"/>
      <c r="N427" s="221"/>
      <c r="O427" s="221"/>
      <c r="P427" s="221"/>
      <c r="Q427" s="221"/>
      <c r="R427" s="221"/>
      <c r="S427" s="221"/>
      <c r="T427" s="30" t="s">
        <v>1059</v>
      </c>
      <c r="U427" s="31">
        <v>0</v>
      </c>
      <c r="V427" s="32">
        <v>2400</v>
      </c>
      <c r="W427" s="231">
        <f t="shared" si="65"/>
        <v>0</v>
      </c>
      <c r="X427" s="231"/>
      <c r="Y427" s="231"/>
      <c r="Z427" s="231"/>
      <c r="AA427" s="233">
        <v>0</v>
      </c>
      <c r="AB427" s="234"/>
      <c r="AC427" s="234"/>
      <c r="AD427" s="235"/>
      <c r="AE427" s="242"/>
      <c r="AF427" s="243"/>
      <c r="AG427" s="243"/>
      <c r="AH427" s="244"/>
      <c r="AI427" s="233">
        <f t="shared" si="66"/>
        <v>0</v>
      </c>
      <c r="AJ427" s="234"/>
      <c r="AK427" s="234"/>
      <c r="AL427" s="235"/>
      <c r="AM427" s="329">
        <f t="shared" si="67"/>
        <v>0</v>
      </c>
      <c r="AN427" s="329"/>
      <c r="AO427" s="329"/>
      <c r="AP427" s="223">
        <f t="shared" si="68"/>
        <v>0</v>
      </c>
      <c r="AQ427" s="224"/>
      <c r="AR427" s="224"/>
      <c r="AS427" s="225"/>
      <c r="AT427" s="223">
        <f t="shared" si="69"/>
        <v>0</v>
      </c>
      <c r="AU427" s="224"/>
      <c r="AV427" s="224"/>
      <c r="AW427" s="225"/>
      <c r="AX427" s="32">
        <f t="shared" si="70"/>
        <v>0</v>
      </c>
      <c r="AY427" s="97">
        <f t="shared" si="71"/>
        <v>0</v>
      </c>
    </row>
    <row r="428" spans="1:51">
      <c r="A428" s="30"/>
      <c r="B428" s="221"/>
      <c r="C428" s="221"/>
      <c r="D428" s="221"/>
      <c r="E428" s="221"/>
      <c r="F428" s="221"/>
      <c r="G428" s="221"/>
      <c r="H428" s="221"/>
      <c r="I428" s="221"/>
      <c r="J428" s="221"/>
      <c r="K428" s="221"/>
      <c r="L428" s="221"/>
      <c r="M428" s="221"/>
      <c r="N428" s="221"/>
      <c r="O428" s="221"/>
      <c r="P428" s="221"/>
      <c r="Q428" s="221"/>
      <c r="R428" s="221"/>
      <c r="S428" s="221"/>
      <c r="T428" s="30"/>
      <c r="U428" s="31"/>
      <c r="V428" s="32"/>
      <c r="W428" s="271"/>
      <c r="X428" s="271"/>
      <c r="Y428" s="271"/>
      <c r="Z428" s="271"/>
      <c r="AA428" s="233"/>
      <c r="AB428" s="234"/>
      <c r="AC428" s="234"/>
      <c r="AD428" s="235"/>
      <c r="AE428" s="242"/>
      <c r="AF428" s="243"/>
      <c r="AG428" s="243"/>
      <c r="AH428" s="244"/>
      <c r="AI428" s="233"/>
      <c r="AJ428" s="234"/>
      <c r="AK428" s="234"/>
      <c r="AL428" s="235"/>
      <c r="AM428" s="329"/>
      <c r="AN428" s="329"/>
      <c r="AO428" s="329"/>
      <c r="AP428" s="223"/>
      <c r="AQ428" s="224"/>
      <c r="AR428" s="224"/>
      <c r="AS428" s="225"/>
      <c r="AT428" s="223"/>
      <c r="AU428" s="224"/>
      <c r="AV428" s="224"/>
      <c r="AW428" s="225"/>
      <c r="AX428" s="32"/>
      <c r="AY428" s="97">
        <f t="shared" si="71"/>
        <v>0</v>
      </c>
    </row>
    <row r="429" spans="1:51" ht="15.75">
      <c r="A429" s="49">
        <v>7</v>
      </c>
      <c r="B429" s="237" t="s">
        <v>548</v>
      </c>
      <c r="C429" s="237"/>
      <c r="D429" s="237"/>
      <c r="E429" s="237"/>
      <c r="F429" s="237"/>
      <c r="G429" s="237"/>
      <c r="H429" s="237"/>
      <c r="I429" s="237"/>
      <c r="J429" s="237"/>
      <c r="K429" s="237"/>
      <c r="L429" s="237"/>
      <c r="M429" s="237"/>
      <c r="N429" s="237"/>
      <c r="O429" s="237"/>
      <c r="P429" s="237"/>
      <c r="Q429" s="237"/>
      <c r="R429" s="237"/>
      <c r="S429" s="237"/>
      <c r="T429" s="49"/>
      <c r="U429" s="52"/>
      <c r="V429" s="53"/>
      <c r="W429" s="264">
        <f>W430</f>
        <v>4284912.873300001</v>
      </c>
      <c r="X429" s="264"/>
      <c r="Y429" s="264"/>
      <c r="Z429" s="264"/>
      <c r="AA429" s="249"/>
      <c r="AB429" s="250"/>
      <c r="AC429" s="250"/>
      <c r="AD429" s="251"/>
      <c r="AE429" s="252"/>
      <c r="AF429" s="253"/>
      <c r="AG429" s="253"/>
      <c r="AH429" s="254"/>
      <c r="AI429" s="249"/>
      <c r="AJ429" s="250"/>
      <c r="AK429" s="250"/>
      <c r="AL429" s="251"/>
      <c r="AM429" s="268">
        <f>AM430</f>
        <v>3897364.7223476004</v>
      </c>
      <c r="AN429" s="269"/>
      <c r="AO429" s="270"/>
      <c r="AP429" s="268">
        <f>AP430</f>
        <v>0</v>
      </c>
      <c r="AQ429" s="269"/>
      <c r="AR429" s="269"/>
      <c r="AS429" s="270"/>
      <c r="AT429" s="268">
        <f>AM429+AP429</f>
        <v>3897364.7223476004</v>
      </c>
      <c r="AU429" s="269"/>
      <c r="AV429" s="269"/>
      <c r="AW429" s="270"/>
      <c r="AX429" s="22"/>
      <c r="AY429" s="95">
        <f t="shared" si="71"/>
        <v>387548.15095240064</v>
      </c>
    </row>
    <row r="430" spans="1:51" ht="15.75">
      <c r="A430" s="45" t="s">
        <v>439</v>
      </c>
      <c r="B430" s="236" t="s">
        <v>549</v>
      </c>
      <c r="C430" s="236"/>
      <c r="D430" s="236"/>
      <c r="E430" s="236"/>
      <c r="F430" s="236"/>
      <c r="G430" s="236"/>
      <c r="H430" s="236"/>
      <c r="I430" s="236"/>
      <c r="J430" s="236"/>
      <c r="K430" s="236"/>
      <c r="L430" s="236"/>
      <c r="M430" s="236"/>
      <c r="N430" s="236"/>
      <c r="O430" s="236"/>
      <c r="P430" s="236"/>
      <c r="Q430" s="236"/>
      <c r="R430" s="236"/>
      <c r="S430" s="236"/>
      <c r="T430" s="45"/>
      <c r="U430" s="54"/>
      <c r="V430" s="55"/>
      <c r="W430" s="229">
        <f>SUM(W431:Z523)+0.01</f>
        <v>4284912.873300001</v>
      </c>
      <c r="X430" s="229"/>
      <c r="Y430" s="229"/>
      <c r="Z430" s="229"/>
      <c r="AA430" s="255"/>
      <c r="AB430" s="256"/>
      <c r="AC430" s="256"/>
      <c r="AD430" s="257"/>
      <c r="AE430" s="258"/>
      <c r="AF430" s="259"/>
      <c r="AG430" s="259"/>
      <c r="AH430" s="260"/>
      <c r="AI430" s="255"/>
      <c r="AJ430" s="256"/>
      <c r="AK430" s="256"/>
      <c r="AL430" s="257"/>
      <c r="AM430" s="238">
        <f>SUM(AM431:AM523)+0.02</f>
        <v>3897364.7223476004</v>
      </c>
      <c r="AN430" s="239"/>
      <c r="AO430" s="240"/>
      <c r="AP430" s="238">
        <f>SUM(AP431:AS523)</f>
        <v>0</v>
      </c>
      <c r="AQ430" s="239"/>
      <c r="AR430" s="239"/>
      <c r="AS430" s="240"/>
      <c r="AT430" s="238">
        <f>AM430+AP430</f>
        <v>3897364.7223476004</v>
      </c>
      <c r="AU430" s="239"/>
      <c r="AV430" s="239"/>
      <c r="AW430" s="240"/>
      <c r="AX430" s="27"/>
      <c r="AY430" s="96">
        <f t="shared" si="71"/>
        <v>387548.15095240064</v>
      </c>
    </row>
    <row r="431" spans="1:51">
      <c r="A431" s="30" t="s">
        <v>440</v>
      </c>
      <c r="B431" s="221" t="s">
        <v>303</v>
      </c>
      <c r="C431" s="221"/>
      <c r="D431" s="221"/>
      <c r="E431" s="221"/>
      <c r="F431" s="221"/>
      <c r="G431" s="221"/>
      <c r="H431" s="221"/>
      <c r="I431" s="221"/>
      <c r="J431" s="221"/>
      <c r="K431" s="221"/>
      <c r="L431" s="221"/>
      <c r="M431" s="221"/>
      <c r="N431" s="221"/>
      <c r="O431" s="221"/>
      <c r="P431" s="221"/>
      <c r="Q431" s="221"/>
      <c r="R431" s="221"/>
      <c r="S431" s="221"/>
      <c r="T431" s="30" t="s">
        <v>1061</v>
      </c>
      <c r="U431" s="31">
        <v>9928.6299999999992</v>
      </c>
      <c r="V431" s="32">
        <v>5.69</v>
      </c>
      <c r="W431" s="231">
        <f t="shared" ref="W431:W494" si="72">U431*V431</f>
        <v>56493.904699999999</v>
      </c>
      <c r="X431" s="231"/>
      <c r="Y431" s="231"/>
      <c r="Z431" s="231"/>
      <c r="AA431" s="90">
        <v>9472.85</v>
      </c>
      <c r="AB431" s="90">
        <v>9472.85</v>
      </c>
      <c r="AC431" s="90">
        <v>9472.85</v>
      </c>
      <c r="AD431" s="90">
        <v>9472.85</v>
      </c>
      <c r="AE431" s="242"/>
      <c r="AF431" s="243"/>
      <c r="AG431" s="243"/>
      <c r="AH431" s="244"/>
      <c r="AI431" s="233">
        <f>AA431+AE431</f>
        <v>9472.85</v>
      </c>
      <c r="AJ431" s="234"/>
      <c r="AK431" s="234"/>
      <c r="AL431" s="235"/>
      <c r="AM431" s="329">
        <f t="shared" ref="AM431:AM494" si="73">V431*AA431</f>
        <v>53900.516500000005</v>
      </c>
      <c r="AN431" s="329"/>
      <c r="AO431" s="329"/>
      <c r="AP431" s="223">
        <f t="shared" ref="AP431:AP494" si="74">V431*AE431</f>
        <v>0</v>
      </c>
      <c r="AQ431" s="224"/>
      <c r="AR431" s="224"/>
      <c r="AS431" s="225"/>
      <c r="AT431" s="223">
        <f t="shared" ref="AT431:AT494" si="75">AM431+AP431</f>
        <v>53900.516500000005</v>
      </c>
      <c r="AU431" s="224"/>
      <c r="AV431" s="224"/>
      <c r="AW431" s="225"/>
      <c r="AX431" s="32">
        <f t="shared" si="70"/>
        <v>455.77999999999884</v>
      </c>
      <c r="AY431" s="97">
        <f t="shared" si="71"/>
        <v>2593.388199999994</v>
      </c>
    </row>
    <row r="432" spans="1:51">
      <c r="A432" s="30" t="s">
        <v>441</v>
      </c>
      <c r="B432" s="221" t="s">
        <v>1229</v>
      </c>
      <c r="C432" s="221"/>
      <c r="D432" s="221"/>
      <c r="E432" s="221"/>
      <c r="F432" s="221"/>
      <c r="G432" s="221"/>
      <c r="H432" s="221"/>
      <c r="I432" s="221"/>
      <c r="J432" s="221"/>
      <c r="K432" s="221"/>
      <c r="L432" s="221"/>
      <c r="M432" s="221"/>
      <c r="N432" s="221"/>
      <c r="O432" s="221"/>
      <c r="P432" s="221"/>
      <c r="Q432" s="221"/>
      <c r="R432" s="221"/>
      <c r="S432" s="221"/>
      <c r="T432" s="30" t="s">
        <v>1061</v>
      </c>
      <c r="U432" s="31">
        <v>0</v>
      </c>
      <c r="V432" s="32">
        <v>16.739999999999998</v>
      </c>
      <c r="W432" s="231">
        <f t="shared" si="72"/>
        <v>0</v>
      </c>
      <c r="X432" s="231"/>
      <c r="Y432" s="231"/>
      <c r="Z432" s="231"/>
      <c r="AA432" s="90">
        <v>0</v>
      </c>
      <c r="AB432" s="90">
        <v>0</v>
      </c>
      <c r="AC432" s="90">
        <v>0</v>
      </c>
      <c r="AD432" s="90">
        <v>0</v>
      </c>
      <c r="AE432" s="242"/>
      <c r="AF432" s="243"/>
      <c r="AG432" s="243"/>
      <c r="AH432" s="244"/>
      <c r="AI432" s="233">
        <f t="shared" ref="AI432:AI494" si="76">AA432+AE432</f>
        <v>0</v>
      </c>
      <c r="AJ432" s="234"/>
      <c r="AK432" s="234"/>
      <c r="AL432" s="235"/>
      <c r="AM432" s="329">
        <f t="shared" si="73"/>
        <v>0</v>
      </c>
      <c r="AN432" s="329"/>
      <c r="AO432" s="329"/>
      <c r="AP432" s="223">
        <f t="shared" si="74"/>
        <v>0</v>
      </c>
      <c r="AQ432" s="224"/>
      <c r="AR432" s="224"/>
      <c r="AS432" s="225"/>
      <c r="AT432" s="223">
        <f t="shared" si="75"/>
        <v>0</v>
      </c>
      <c r="AU432" s="224"/>
      <c r="AV432" s="224"/>
      <c r="AW432" s="225"/>
      <c r="AX432" s="32">
        <f t="shared" si="70"/>
        <v>0</v>
      </c>
      <c r="AY432" s="97">
        <f t="shared" si="71"/>
        <v>0</v>
      </c>
    </row>
    <row r="433" spans="1:51">
      <c r="A433" s="30" t="s">
        <v>442</v>
      </c>
      <c r="B433" s="221" t="s">
        <v>550</v>
      </c>
      <c r="C433" s="221"/>
      <c r="D433" s="221"/>
      <c r="E433" s="221"/>
      <c r="F433" s="221"/>
      <c r="G433" s="221"/>
      <c r="H433" s="221"/>
      <c r="I433" s="221"/>
      <c r="J433" s="221"/>
      <c r="K433" s="221"/>
      <c r="L433" s="221"/>
      <c r="M433" s="221"/>
      <c r="N433" s="221"/>
      <c r="O433" s="221"/>
      <c r="P433" s="221"/>
      <c r="Q433" s="221"/>
      <c r="R433" s="221"/>
      <c r="S433" s="221"/>
      <c r="T433" s="30" t="s">
        <v>1061</v>
      </c>
      <c r="U433" s="31">
        <v>0</v>
      </c>
      <c r="V433" s="32">
        <v>22.32</v>
      </c>
      <c r="W433" s="231">
        <f t="shared" si="72"/>
        <v>0</v>
      </c>
      <c r="X433" s="231"/>
      <c r="Y433" s="231"/>
      <c r="Z433" s="231"/>
      <c r="AA433" s="90">
        <v>0</v>
      </c>
      <c r="AB433" s="90">
        <v>0</v>
      </c>
      <c r="AC433" s="90">
        <v>0</v>
      </c>
      <c r="AD433" s="90">
        <v>0</v>
      </c>
      <c r="AE433" s="242"/>
      <c r="AF433" s="243"/>
      <c r="AG433" s="243"/>
      <c r="AH433" s="244"/>
      <c r="AI433" s="233">
        <f t="shared" si="76"/>
        <v>0</v>
      </c>
      <c r="AJ433" s="234"/>
      <c r="AK433" s="234"/>
      <c r="AL433" s="235"/>
      <c r="AM433" s="329">
        <f t="shared" si="73"/>
        <v>0</v>
      </c>
      <c r="AN433" s="329"/>
      <c r="AO433" s="329"/>
      <c r="AP433" s="223">
        <f t="shared" si="74"/>
        <v>0</v>
      </c>
      <c r="AQ433" s="224"/>
      <c r="AR433" s="224"/>
      <c r="AS433" s="225"/>
      <c r="AT433" s="223">
        <f t="shared" si="75"/>
        <v>0</v>
      </c>
      <c r="AU433" s="224"/>
      <c r="AV433" s="224"/>
      <c r="AW433" s="225"/>
      <c r="AX433" s="32">
        <f t="shared" si="70"/>
        <v>0</v>
      </c>
      <c r="AY433" s="97">
        <f t="shared" si="71"/>
        <v>0</v>
      </c>
    </row>
    <row r="434" spans="1:51">
      <c r="A434" s="30" t="s">
        <v>443</v>
      </c>
      <c r="B434" s="221" t="s">
        <v>551</v>
      </c>
      <c r="C434" s="221"/>
      <c r="D434" s="221"/>
      <c r="E434" s="221"/>
      <c r="F434" s="221"/>
      <c r="G434" s="221"/>
      <c r="H434" s="221"/>
      <c r="I434" s="221"/>
      <c r="J434" s="221"/>
      <c r="K434" s="221"/>
      <c r="L434" s="221"/>
      <c r="M434" s="221"/>
      <c r="N434" s="221"/>
      <c r="O434" s="221"/>
      <c r="P434" s="221"/>
      <c r="Q434" s="221"/>
      <c r="R434" s="221"/>
      <c r="S434" s="221"/>
      <c r="T434" s="30" t="s">
        <v>1061</v>
      </c>
      <c r="U434" s="31">
        <v>0</v>
      </c>
      <c r="V434" s="32">
        <v>30.32</v>
      </c>
      <c r="W434" s="231">
        <f t="shared" si="72"/>
        <v>0</v>
      </c>
      <c r="X434" s="231"/>
      <c r="Y434" s="231"/>
      <c r="Z434" s="231"/>
      <c r="AA434" s="90">
        <v>0</v>
      </c>
      <c r="AB434" s="90">
        <v>0</v>
      </c>
      <c r="AC434" s="90">
        <v>0</v>
      </c>
      <c r="AD434" s="90">
        <v>0</v>
      </c>
      <c r="AE434" s="242"/>
      <c r="AF434" s="243"/>
      <c r="AG434" s="243"/>
      <c r="AH434" s="244"/>
      <c r="AI434" s="233">
        <f t="shared" si="76"/>
        <v>0</v>
      </c>
      <c r="AJ434" s="234"/>
      <c r="AK434" s="234"/>
      <c r="AL434" s="235"/>
      <c r="AM434" s="329">
        <f t="shared" si="73"/>
        <v>0</v>
      </c>
      <c r="AN434" s="329"/>
      <c r="AO434" s="329"/>
      <c r="AP434" s="223">
        <f t="shared" si="74"/>
        <v>0</v>
      </c>
      <c r="AQ434" s="224"/>
      <c r="AR434" s="224"/>
      <c r="AS434" s="225"/>
      <c r="AT434" s="223">
        <f t="shared" si="75"/>
        <v>0</v>
      </c>
      <c r="AU434" s="224"/>
      <c r="AV434" s="224"/>
      <c r="AW434" s="225"/>
      <c r="AX434" s="32">
        <f t="shared" si="70"/>
        <v>0</v>
      </c>
      <c r="AY434" s="97">
        <f t="shared" si="71"/>
        <v>0</v>
      </c>
    </row>
    <row r="435" spans="1:51">
      <c r="A435" s="30" t="s">
        <v>444</v>
      </c>
      <c r="B435" s="221" t="s">
        <v>1231</v>
      </c>
      <c r="C435" s="221"/>
      <c r="D435" s="221"/>
      <c r="E435" s="221"/>
      <c r="F435" s="221"/>
      <c r="G435" s="221"/>
      <c r="H435" s="221"/>
      <c r="I435" s="221"/>
      <c r="J435" s="221"/>
      <c r="K435" s="221"/>
      <c r="L435" s="221"/>
      <c r="M435" s="221"/>
      <c r="N435" s="221"/>
      <c r="O435" s="221"/>
      <c r="P435" s="221"/>
      <c r="Q435" s="221"/>
      <c r="R435" s="221"/>
      <c r="S435" s="221"/>
      <c r="T435" s="30" t="s">
        <v>1061</v>
      </c>
      <c r="U435" s="31">
        <v>14204.68</v>
      </c>
      <c r="V435" s="32">
        <v>5.58</v>
      </c>
      <c r="W435" s="231">
        <f t="shared" si="72"/>
        <v>79262.114400000006</v>
      </c>
      <c r="X435" s="231"/>
      <c r="Y435" s="231"/>
      <c r="Z435" s="231"/>
      <c r="AA435" s="90">
        <v>13329.104220000001</v>
      </c>
      <c r="AB435" s="90">
        <v>13329.104220000001</v>
      </c>
      <c r="AC435" s="90">
        <v>13329.104220000001</v>
      </c>
      <c r="AD435" s="90">
        <v>13329.104220000001</v>
      </c>
      <c r="AE435" s="242"/>
      <c r="AF435" s="243"/>
      <c r="AG435" s="243"/>
      <c r="AH435" s="244"/>
      <c r="AI435" s="233">
        <f t="shared" si="76"/>
        <v>13329.104220000001</v>
      </c>
      <c r="AJ435" s="234"/>
      <c r="AK435" s="234"/>
      <c r="AL435" s="235"/>
      <c r="AM435" s="329">
        <f t="shared" si="73"/>
        <v>74376.401547600006</v>
      </c>
      <c r="AN435" s="329"/>
      <c r="AO435" s="329"/>
      <c r="AP435" s="223">
        <f t="shared" si="74"/>
        <v>0</v>
      </c>
      <c r="AQ435" s="224"/>
      <c r="AR435" s="224"/>
      <c r="AS435" s="225"/>
      <c r="AT435" s="223">
        <f t="shared" si="75"/>
        <v>74376.401547600006</v>
      </c>
      <c r="AU435" s="224"/>
      <c r="AV435" s="224"/>
      <c r="AW435" s="225"/>
      <c r="AX435" s="32">
        <f t="shared" si="70"/>
        <v>875.57577999999921</v>
      </c>
      <c r="AY435" s="97">
        <f t="shared" si="71"/>
        <v>4885.7128524</v>
      </c>
    </row>
    <row r="436" spans="1:51">
      <c r="A436" s="30" t="s">
        <v>445</v>
      </c>
      <c r="B436" s="221" t="s">
        <v>552</v>
      </c>
      <c r="C436" s="221"/>
      <c r="D436" s="221"/>
      <c r="E436" s="221"/>
      <c r="F436" s="221"/>
      <c r="G436" s="221"/>
      <c r="H436" s="221"/>
      <c r="I436" s="221"/>
      <c r="J436" s="221"/>
      <c r="K436" s="221"/>
      <c r="L436" s="221"/>
      <c r="M436" s="221"/>
      <c r="N436" s="221"/>
      <c r="O436" s="221"/>
      <c r="P436" s="221"/>
      <c r="Q436" s="221"/>
      <c r="R436" s="221"/>
      <c r="S436" s="221"/>
      <c r="T436" s="30" t="s">
        <v>1061</v>
      </c>
      <c r="U436" s="31">
        <v>8417.1</v>
      </c>
      <c r="V436" s="32">
        <v>7.54</v>
      </c>
      <c r="W436" s="231">
        <f t="shared" si="72"/>
        <v>63464.934000000001</v>
      </c>
      <c r="X436" s="231"/>
      <c r="Y436" s="231"/>
      <c r="Z436" s="231"/>
      <c r="AA436" s="90">
        <v>8308.2999999999993</v>
      </c>
      <c r="AB436" s="90">
        <v>8308.2999999999993</v>
      </c>
      <c r="AC436" s="90">
        <v>8308.2999999999993</v>
      </c>
      <c r="AD436" s="90">
        <v>8308.2999999999993</v>
      </c>
      <c r="AE436" s="242"/>
      <c r="AF436" s="243"/>
      <c r="AG436" s="243"/>
      <c r="AH436" s="244"/>
      <c r="AI436" s="233">
        <f t="shared" si="76"/>
        <v>8308.2999999999993</v>
      </c>
      <c r="AJ436" s="234"/>
      <c r="AK436" s="234"/>
      <c r="AL436" s="235"/>
      <c r="AM436" s="329">
        <f t="shared" si="73"/>
        <v>62644.581999999995</v>
      </c>
      <c r="AN436" s="329"/>
      <c r="AO436" s="329"/>
      <c r="AP436" s="223">
        <f t="shared" si="74"/>
        <v>0</v>
      </c>
      <c r="AQ436" s="224"/>
      <c r="AR436" s="224"/>
      <c r="AS436" s="225"/>
      <c r="AT436" s="223">
        <f t="shared" si="75"/>
        <v>62644.581999999995</v>
      </c>
      <c r="AU436" s="224"/>
      <c r="AV436" s="224"/>
      <c r="AW436" s="225"/>
      <c r="AX436" s="32">
        <f t="shared" si="70"/>
        <v>108.80000000000109</v>
      </c>
      <c r="AY436" s="97">
        <f t="shared" si="71"/>
        <v>820.35200000000623</v>
      </c>
    </row>
    <row r="437" spans="1:51">
      <c r="A437" s="30" t="s">
        <v>446</v>
      </c>
      <c r="B437" s="221" t="s">
        <v>553</v>
      </c>
      <c r="C437" s="221"/>
      <c r="D437" s="221"/>
      <c r="E437" s="221"/>
      <c r="F437" s="221"/>
      <c r="G437" s="221"/>
      <c r="H437" s="221"/>
      <c r="I437" s="221"/>
      <c r="J437" s="221"/>
      <c r="K437" s="221"/>
      <c r="L437" s="221"/>
      <c r="M437" s="221"/>
      <c r="N437" s="221"/>
      <c r="O437" s="221"/>
      <c r="P437" s="221"/>
      <c r="Q437" s="221"/>
      <c r="R437" s="221"/>
      <c r="S437" s="221"/>
      <c r="T437" s="30" t="s">
        <v>1061</v>
      </c>
      <c r="U437" s="31">
        <v>184</v>
      </c>
      <c r="V437" s="32">
        <v>9.9499999999999993</v>
      </c>
      <c r="W437" s="231">
        <f t="shared" si="72"/>
        <v>1830.8</v>
      </c>
      <c r="X437" s="231"/>
      <c r="Y437" s="231"/>
      <c r="Z437" s="231"/>
      <c r="AA437" s="90">
        <v>184</v>
      </c>
      <c r="AB437" s="90">
        <v>184</v>
      </c>
      <c r="AC437" s="90">
        <v>184</v>
      </c>
      <c r="AD437" s="90">
        <v>184</v>
      </c>
      <c r="AE437" s="242"/>
      <c r="AF437" s="243"/>
      <c r="AG437" s="243"/>
      <c r="AH437" s="244"/>
      <c r="AI437" s="233">
        <f t="shared" si="76"/>
        <v>184</v>
      </c>
      <c r="AJ437" s="234"/>
      <c r="AK437" s="234"/>
      <c r="AL437" s="235"/>
      <c r="AM437" s="329">
        <f t="shared" si="73"/>
        <v>1830.8</v>
      </c>
      <c r="AN437" s="329"/>
      <c r="AO437" s="329"/>
      <c r="AP437" s="223">
        <f t="shared" si="74"/>
        <v>0</v>
      </c>
      <c r="AQ437" s="224"/>
      <c r="AR437" s="224"/>
      <c r="AS437" s="225"/>
      <c r="AT437" s="223">
        <f t="shared" si="75"/>
        <v>1830.8</v>
      </c>
      <c r="AU437" s="224"/>
      <c r="AV437" s="224"/>
      <c r="AW437" s="225"/>
      <c r="AX437" s="32">
        <f t="shared" si="70"/>
        <v>0</v>
      </c>
      <c r="AY437" s="97">
        <f t="shared" si="71"/>
        <v>0</v>
      </c>
    </row>
    <row r="438" spans="1:51">
      <c r="A438" s="30" t="s">
        <v>447</v>
      </c>
      <c r="B438" s="221" t="s">
        <v>1232</v>
      </c>
      <c r="C438" s="221"/>
      <c r="D438" s="221"/>
      <c r="E438" s="221"/>
      <c r="F438" s="221"/>
      <c r="G438" s="221"/>
      <c r="H438" s="221"/>
      <c r="I438" s="221"/>
      <c r="J438" s="221"/>
      <c r="K438" s="221"/>
      <c r="L438" s="221"/>
      <c r="M438" s="221"/>
      <c r="N438" s="221"/>
      <c r="O438" s="221"/>
      <c r="P438" s="221"/>
      <c r="Q438" s="221"/>
      <c r="R438" s="221"/>
      <c r="S438" s="221"/>
      <c r="T438" s="30" t="s">
        <v>1061</v>
      </c>
      <c r="U438" s="31">
        <v>3869.49</v>
      </c>
      <c r="V438" s="32">
        <v>6.72</v>
      </c>
      <c r="W438" s="231">
        <f t="shared" si="72"/>
        <v>26002.972799999996</v>
      </c>
      <c r="X438" s="231"/>
      <c r="Y438" s="231"/>
      <c r="Z438" s="231"/>
      <c r="AA438" s="90">
        <v>2606.69</v>
      </c>
      <c r="AB438" s="90">
        <v>2606.69</v>
      </c>
      <c r="AC438" s="90">
        <v>2606.69</v>
      </c>
      <c r="AD438" s="90">
        <v>2606.69</v>
      </c>
      <c r="AE438" s="242"/>
      <c r="AF438" s="243"/>
      <c r="AG438" s="243"/>
      <c r="AH438" s="244"/>
      <c r="AI438" s="233">
        <f t="shared" si="76"/>
        <v>2606.69</v>
      </c>
      <c r="AJ438" s="234"/>
      <c r="AK438" s="234"/>
      <c r="AL438" s="235"/>
      <c r="AM438" s="329">
        <f t="shared" si="73"/>
        <v>17516.9568</v>
      </c>
      <c r="AN438" s="329"/>
      <c r="AO438" s="329"/>
      <c r="AP438" s="223">
        <f t="shared" si="74"/>
        <v>0</v>
      </c>
      <c r="AQ438" s="224"/>
      <c r="AR438" s="224"/>
      <c r="AS438" s="225"/>
      <c r="AT438" s="223">
        <f t="shared" si="75"/>
        <v>17516.9568</v>
      </c>
      <c r="AU438" s="224"/>
      <c r="AV438" s="224"/>
      <c r="AW438" s="225"/>
      <c r="AX438" s="32">
        <f t="shared" si="70"/>
        <v>1262.7999999999997</v>
      </c>
      <c r="AY438" s="97">
        <f t="shared" si="71"/>
        <v>8486.015999999996</v>
      </c>
    </row>
    <row r="439" spans="1:51">
      <c r="A439" s="30" t="s">
        <v>448</v>
      </c>
      <c r="B439" s="221" t="s">
        <v>554</v>
      </c>
      <c r="C439" s="221"/>
      <c r="D439" s="221"/>
      <c r="E439" s="221"/>
      <c r="F439" s="221"/>
      <c r="G439" s="221"/>
      <c r="H439" s="221"/>
      <c r="I439" s="221"/>
      <c r="J439" s="221"/>
      <c r="K439" s="221"/>
      <c r="L439" s="221"/>
      <c r="M439" s="221"/>
      <c r="N439" s="221"/>
      <c r="O439" s="221"/>
      <c r="P439" s="221"/>
      <c r="Q439" s="221"/>
      <c r="R439" s="221"/>
      <c r="S439" s="221"/>
      <c r="T439" s="30" t="s">
        <v>1061</v>
      </c>
      <c r="U439" s="31">
        <v>2535.84</v>
      </c>
      <c r="V439" s="32">
        <v>14.01</v>
      </c>
      <c r="W439" s="231">
        <f t="shared" si="72"/>
        <v>35527.118399999999</v>
      </c>
      <c r="X439" s="231"/>
      <c r="Y439" s="231"/>
      <c r="Z439" s="231"/>
      <c r="AA439" s="90">
        <v>2340.04</v>
      </c>
      <c r="AB439" s="90">
        <v>2340.04</v>
      </c>
      <c r="AC439" s="90">
        <v>2340.04</v>
      </c>
      <c r="AD439" s="90">
        <v>2340.04</v>
      </c>
      <c r="AE439" s="242"/>
      <c r="AF439" s="243"/>
      <c r="AG439" s="243"/>
      <c r="AH439" s="244"/>
      <c r="AI439" s="233">
        <f t="shared" si="76"/>
        <v>2340.04</v>
      </c>
      <c r="AJ439" s="234"/>
      <c r="AK439" s="234"/>
      <c r="AL439" s="235"/>
      <c r="AM439" s="329">
        <f t="shared" si="73"/>
        <v>32783.960399999996</v>
      </c>
      <c r="AN439" s="329"/>
      <c r="AO439" s="329"/>
      <c r="AP439" s="223">
        <f t="shared" si="74"/>
        <v>0</v>
      </c>
      <c r="AQ439" s="224"/>
      <c r="AR439" s="224"/>
      <c r="AS439" s="225"/>
      <c r="AT439" s="223">
        <f t="shared" si="75"/>
        <v>32783.960399999996</v>
      </c>
      <c r="AU439" s="224"/>
      <c r="AV439" s="224"/>
      <c r="AW439" s="225"/>
      <c r="AX439" s="32">
        <f t="shared" si="70"/>
        <v>195.80000000000018</v>
      </c>
      <c r="AY439" s="97">
        <f t="shared" si="71"/>
        <v>2743.1580000000031</v>
      </c>
    </row>
    <row r="440" spans="1:51">
      <c r="A440" s="30" t="s">
        <v>449</v>
      </c>
      <c r="B440" s="221" t="s">
        <v>1077</v>
      </c>
      <c r="C440" s="221"/>
      <c r="D440" s="221"/>
      <c r="E440" s="221"/>
      <c r="F440" s="221"/>
      <c r="G440" s="221"/>
      <c r="H440" s="221"/>
      <c r="I440" s="221"/>
      <c r="J440" s="221"/>
      <c r="K440" s="221"/>
      <c r="L440" s="221"/>
      <c r="M440" s="221"/>
      <c r="N440" s="221"/>
      <c r="O440" s="221"/>
      <c r="P440" s="221"/>
      <c r="Q440" s="221"/>
      <c r="R440" s="221"/>
      <c r="S440" s="221"/>
      <c r="T440" s="30" t="s">
        <v>1061</v>
      </c>
      <c r="U440" s="31">
        <v>23549.39</v>
      </c>
      <c r="V440" s="32">
        <v>10.66</v>
      </c>
      <c r="W440" s="231">
        <f t="shared" si="72"/>
        <v>251036.49739999999</v>
      </c>
      <c r="X440" s="231"/>
      <c r="Y440" s="231"/>
      <c r="Z440" s="231"/>
      <c r="AA440" s="90">
        <v>21498.01</v>
      </c>
      <c r="AB440" s="90">
        <v>21498.01</v>
      </c>
      <c r="AC440" s="90">
        <v>21498.01</v>
      </c>
      <c r="AD440" s="90">
        <v>21498.01</v>
      </c>
      <c r="AE440" s="242"/>
      <c r="AF440" s="243"/>
      <c r="AG440" s="243"/>
      <c r="AH440" s="244"/>
      <c r="AI440" s="233">
        <f t="shared" si="76"/>
        <v>21498.01</v>
      </c>
      <c r="AJ440" s="234"/>
      <c r="AK440" s="234"/>
      <c r="AL440" s="235"/>
      <c r="AM440" s="329">
        <f t="shared" si="73"/>
        <v>229168.78659999999</v>
      </c>
      <c r="AN440" s="329"/>
      <c r="AO440" s="329"/>
      <c r="AP440" s="223">
        <f t="shared" si="74"/>
        <v>0</v>
      </c>
      <c r="AQ440" s="224"/>
      <c r="AR440" s="224"/>
      <c r="AS440" s="225"/>
      <c r="AT440" s="223">
        <f t="shared" si="75"/>
        <v>229168.78659999999</v>
      </c>
      <c r="AU440" s="224"/>
      <c r="AV440" s="224"/>
      <c r="AW440" s="225"/>
      <c r="AX440" s="32">
        <f t="shared" si="70"/>
        <v>2051.380000000001</v>
      </c>
      <c r="AY440" s="97">
        <f t="shared" si="71"/>
        <v>21867.710800000001</v>
      </c>
    </row>
    <row r="441" spans="1:51">
      <c r="A441" s="30" t="s">
        <v>450</v>
      </c>
      <c r="B441" s="221" t="s">
        <v>1241</v>
      </c>
      <c r="C441" s="221"/>
      <c r="D441" s="221"/>
      <c r="E441" s="221"/>
      <c r="F441" s="221"/>
      <c r="G441" s="221"/>
      <c r="H441" s="221"/>
      <c r="I441" s="221"/>
      <c r="J441" s="221"/>
      <c r="K441" s="221"/>
      <c r="L441" s="221"/>
      <c r="M441" s="221"/>
      <c r="N441" s="221"/>
      <c r="O441" s="221"/>
      <c r="P441" s="221"/>
      <c r="Q441" s="221"/>
      <c r="R441" s="221"/>
      <c r="S441" s="221"/>
      <c r="T441" s="30" t="s">
        <v>1060</v>
      </c>
      <c r="U441" s="31">
        <v>11814.96</v>
      </c>
      <c r="V441" s="32">
        <v>2.72</v>
      </c>
      <c r="W441" s="231">
        <f t="shared" si="72"/>
        <v>32136.691200000001</v>
      </c>
      <c r="X441" s="231"/>
      <c r="Y441" s="231"/>
      <c r="Z441" s="231"/>
      <c r="AA441" s="90">
        <v>11230.16</v>
      </c>
      <c r="AB441" s="90">
        <v>11230.16</v>
      </c>
      <c r="AC441" s="90">
        <v>11230.16</v>
      </c>
      <c r="AD441" s="90">
        <v>11230.16</v>
      </c>
      <c r="AE441" s="242"/>
      <c r="AF441" s="243"/>
      <c r="AG441" s="243"/>
      <c r="AH441" s="244"/>
      <c r="AI441" s="233">
        <f t="shared" si="76"/>
        <v>11230.16</v>
      </c>
      <c r="AJ441" s="234"/>
      <c r="AK441" s="234"/>
      <c r="AL441" s="235"/>
      <c r="AM441" s="329">
        <f t="shared" si="73"/>
        <v>30546.035200000002</v>
      </c>
      <c r="AN441" s="329"/>
      <c r="AO441" s="329"/>
      <c r="AP441" s="223">
        <f t="shared" si="74"/>
        <v>0</v>
      </c>
      <c r="AQ441" s="224"/>
      <c r="AR441" s="224"/>
      <c r="AS441" s="225"/>
      <c r="AT441" s="223">
        <f t="shared" si="75"/>
        <v>30546.035200000002</v>
      </c>
      <c r="AU441" s="224"/>
      <c r="AV441" s="224"/>
      <c r="AW441" s="225"/>
      <c r="AX441" s="32">
        <f t="shared" si="70"/>
        <v>584.79999999999927</v>
      </c>
      <c r="AY441" s="97">
        <f t="shared" si="71"/>
        <v>1590.655999999999</v>
      </c>
    </row>
    <row r="442" spans="1:51">
      <c r="A442" s="30" t="s">
        <v>451</v>
      </c>
      <c r="B442" s="221" t="s">
        <v>1243</v>
      </c>
      <c r="C442" s="221"/>
      <c r="D442" s="221"/>
      <c r="E442" s="221"/>
      <c r="F442" s="221"/>
      <c r="G442" s="221"/>
      <c r="H442" s="221"/>
      <c r="I442" s="221"/>
      <c r="J442" s="221"/>
      <c r="K442" s="221"/>
      <c r="L442" s="221"/>
      <c r="M442" s="221"/>
      <c r="N442" s="221"/>
      <c r="O442" s="221"/>
      <c r="P442" s="221"/>
      <c r="Q442" s="221"/>
      <c r="R442" s="221"/>
      <c r="S442" s="221"/>
      <c r="T442" s="30" t="s">
        <v>1061</v>
      </c>
      <c r="U442" s="31">
        <v>11186.93</v>
      </c>
      <c r="V442" s="32">
        <v>1.18</v>
      </c>
      <c r="W442" s="231">
        <f t="shared" si="72"/>
        <v>13200.5774</v>
      </c>
      <c r="X442" s="231"/>
      <c r="Y442" s="231"/>
      <c r="Z442" s="231"/>
      <c r="AA442" s="90">
        <v>10731.15</v>
      </c>
      <c r="AB442" s="90">
        <v>10731.15</v>
      </c>
      <c r="AC442" s="90">
        <v>10731.15</v>
      </c>
      <c r="AD442" s="90">
        <v>10731.15</v>
      </c>
      <c r="AE442" s="242"/>
      <c r="AF442" s="243"/>
      <c r="AG442" s="243"/>
      <c r="AH442" s="244"/>
      <c r="AI442" s="233">
        <f t="shared" si="76"/>
        <v>10731.15</v>
      </c>
      <c r="AJ442" s="234"/>
      <c r="AK442" s="234"/>
      <c r="AL442" s="235"/>
      <c r="AM442" s="329">
        <f t="shared" si="73"/>
        <v>12662.757</v>
      </c>
      <c r="AN442" s="329"/>
      <c r="AO442" s="329"/>
      <c r="AP442" s="223">
        <f t="shared" si="74"/>
        <v>0</v>
      </c>
      <c r="AQ442" s="224"/>
      <c r="AR442" s="224"/>
      <c r="AS442" s="225"/>
      <c r="AT442" s="223">
        <f t="shared" si="75"/>
        <v>12662.757</v>
      </c>
      <c r="AU442" s="224"/>
      <c r="AV442" s="224"/>
      <c r="AW442" s="225"/>
      <c r="AX442" s="32">
        <f t="shared" si="70"/>
        <v>455.78000000000065</v>
      </c>
      <c r="AY442" s="97">
        <f t="shared" si="71"/>
        <v>537.82040000000052</v>
      </c>
    </row>
    <row r="443" spans="1:51">
      <c r="A443" s="30" t="s">
        <v>452</v>
      </c>
      <c r="B443" s="221" t="s">
        <v>0</v>
      </c>
      <c r="C443" s="221"/>
      <c r="D443" s="221"/>
      <c r="E443" s="221"/>
      <c r="F443" s="221"/>
      <c r="G443" s="221"/>
      <c r="H443" s="221"/>
      <c r="I443" s="221"/>
      <c r="J443" s="221"/>
      <c r="K443" s="221"/>
      <c r="L443" s="221"/>
      <c r="M443" s="221"/>
      <c r="N443" s="221"/>
      <c r="O443" s="221"/>
      <c r="P443" s="221"/>
      <c r="Q443" s="221"/>
      <c r="R443" s="221"/>
      <c r="S443" s="221"/>
      <c r="T443" s="30" t="s">
        <v>33</v>
      </c>
      <c r="U443" s="31">
        <v>195399.75</v>
      </c>
      <c r="V443" s="32">
        <v>1.51</v>
      </c>
      <c r="W443" s="231">
        <f t="shared" si="72"/>
        <v>295053.6225</v>
      </c>
      <c r="X443" s="231"/>
      <c r="Y443" s="231"/>
      <c r="Z443" s="231"/>
      <c r="AA443" s="90">
        <v>177526.54</v>
      </c>
      <c r="AB443" s="90">
        <v>177526.54</v>
      </c>
      <c r="AC443" s="90">
        <v>177526.54</v>
      </c>
      <c r="AD443" s="90">
        <v>177526.54</v>
      </c>
      <c r="AE443" s="242"/>
      <c r="AF443" s="243"/>
      <c r="AG443" s="243"/>
      <c r="AH443" s="244"/>
      <c r="AI443" s="233">
        <f t="shared" si="76"/>
        <v>177526.54</v>
      </c>
      <c r="AJ443" s="234"/>
      <c r="AK443" s="234"/>
      <c r="AL443" s="235"/>
      <c r="AM443" s="329">
        <f t="shared" si="73"/>
        <v>268065.07540000003</v>
      </c>
      <c r="AN443" s="329"/>
      <c r="AO443" s="329"/>
      <c r="AP443" s="223">
        <f t="shared" si="74"/>
        <v>0</v>
      </c>
      <c r="AQ443" s="224"/>
      <c r="AR443" s="224"/>
      <c r="AS443" s="225"/>
      <c r="AT443" s="223">
        <f t="shared" si="75"/>
        <v>268065.07540000003</v>
      </c>
      <c r="AU443" s="224"/>
      <c r="AV443" s="224"/>
      <c r="AW443" s="225"/>
      <c r="AX443" s="32">
        <f t="shared" si="70"/>
        <v>17873.209999999992</v>
      </c>
      <c r="AY443" s="97">
        <f t="shared" si="71"/>
        <v>26988.547099999967</v>
      </c>
    </row>
    <row r="444" spans="1:51">
      <c r="A444" s="30" t="s">
        <v>453</v>
      </c>
      <c r="B444" s="221" t="s">
        <v>555</v>
      </c>
      <c r="C444" s="221"/>
      <c r="D444" s="221"/>
      <c r="E444" s="221"/>
      <c r="F444" s="221"/>
      <c r="G444" s="221"/>
      <c r="H444" s="221"/>
      <c r="I444" s="221"/>
      <c r="J444" s="221"/>
      <c r="K444" s="221"/>
      <c r="L444" s="221"/>
      <c r="M444" s="221"/>
      <c r="N444" s="221"/>
      <c r="O444" s="221"/>
      <c r="P444" s="221"/>
      <c r="Q444" s="221"/>
      <c r="R444" s="221"/>
      <c r="S444" s="221"/>
      <c r="T444" s="30" t="s">
        <v>1061</v>
      </c>
      <c r="U444" s="31">
        <v>509.22</v>
      </c>
      <c r="V444" s="32">
        <v>92.96</v>
      </c>
      <c r="W444" s="231">
        <f t="shared" si="72"/>
        <v>47337.091200000003</v>
      </c>
      <c r="X444" s="231"/>
      <c r="Y444" s="231"/>
      <c r="Z444" s="231"/>
      <c r="AA444" s="90">
        <v>394.42</v>
      </c>
      <c r="AB444" s="90">
        <v>394.42</v>
      </c>
      <c r="AC444" s="90">
        <v>394.42</v>
      </c>
      <c r="AD444" s="90">
        <v>394.42</v>
      </c>
      <c r="AE444" s="242"/>
      <c r="AF444" s="243"/>
      <c r="AG444" s="243"/>
      <c r="AH444" s="244"/>
      <c r="AI444" s="233">
        <f t="shared" si="76"/>
        <v>394.42</v>
      </c>
      <c r="AJ444" s="234"/>
      <c r="AK444" s="234"/>
      <c r="AL444" s="235"/>
      <c r="AM444" s="329">
        <f t="shared" si="73"/>
        <v>36665.283199999998</v>
      </c>
      <c r="AN444" s="329"/>
      <c r="AO444" s="329"/>
      <c r="AP444" s="223">
        <f t="shared" si="74"/>
        <v>0</v>
      </c>
      <c r="AQ444" s="224"/>
      <c r="AR444" s="224"/>
      <c r="AS444" s="225"/>
      <c r="AT444" s="223">
        <f t="shared" si="75"/>
        <v>36665.283199999998</v>
      </c>
      <c r="AU444" s="224"/>
      <c r="AV444" s="224"/>
      <c r="AW444" s="225"/>
      <c r="AX444" s="32">
        <f t="shared" si="70"/>
        <v>114.80000000000001</v>
      </c>
      <c r="AY444" s="97">
        <f t="shared" si="71"/>
        <v>10671.808000000005</v>
      </c>
    </row>
    <row r="445" spans="1:51">
      <c r="A445" s="30" t="s">
        <v>454</v>
      </c>
      <c r="B445" s="221" t="s">
        <v>556</v>
      </c>
      <c r="C445" s="221"/>
      <c r="D445" s="221"/>
      <c r="E445" s="221"/>
      <c r="F445" s="221"/>
      <c r="G445" s="221"/>
      <c r="H445" s="221"/>
      <c r="I445" s="221"/>
      <c r="J445" s="221"/>
      <c r="K445" s="221"/>
      <c r="L445" s="221"/>
      <c r="M445" s="221"/>
      <c r="N445" s="221"/>
      <c r="O445" s="221"/>
      <c r="P445" s="221"/>
      <c r="Q445" s="221"/>
      <c r="R445" s="221"/>
      <c r="S445" s="221"/>
      <c r="T445" s="30" t="s">
        <v>1061</v>
      </c>
      <c r="U445" s="31">
        <v>1145.33</v>
      </c>
      <c r="V445" s="32">
        <v>110.29</v>
      </c>
      <c r="W445" s="231">
        <f t="shared" si="72"/>
        <v>126318.4457</v>
      </c>
      <c r="X445" s="231"/>
      <c r="Y445" s="231"/>
      <c r="Z445" s="231"/>
      <c r="AA445" s="90">
        <v>915.73</v>
      </c>
      <c r="AB445" s="90">
        <v>915.73</v>
      </c>
      <c r="AC445" s="90">
        <v>915.73</v>
      </c>
      <c r="AD445" s="90">
        <v>915.73</v>
      </c>
      <c r="AE445" s="242"/>
      <c r="AF445" s="243"/>
      <c r="AG445" s="243"/>
      <c r="AH445" s="244"/>
      <c r="AI445" s="233">
        <f t="shared" si="76"/>
        <v>915.73</v>
      </c>
      <c r="AJ445" s="234"/>
      <c r="AK445" s="234"/>
      <c r="AL445" s="235"/>
      <c r="AM445" s="329">
        <f t="shared" si="73"/>
        <v>100995.86170000001</v>
      </c>
      <c r="AN445" s="329"/>
      <c r="AO445" s="329"/>
      <c r="AP445" s="223">
        <f t="shared" si="74"/>
        <v>0</v>
      </c>
      <c r="AQ445" s="224"/>
      <c r="AR445" s="224"/>
      <c r="AS445" s="225"/>
      <c r="AT445" s="223">
        <f t="shared" si="75"/>
        <v>100995.86170000001</v>
      </c>
      <c r="AU445" s="224"/>
      <c r="AV445" s="224"/>
      <c r="AW445" s="225"/>
      <c r="AX445" s="32">
        <f t="shared" si="70"/>
        <v>229.59999999999991</v>
      </c>
      <c r="AY445" s="97">
        <f t="shared" si="71"/>
        <v>25322.583999999988</v>
      </c>
    </row>
    <row r="446" spans="1:51">
      <c r="A446" s="30" t="s">
        <v>455</v>
      </c>
      <c r="B446" s="221" t="s">
        <v>557</v>
      </c>
      <c r="C446" s="221"/>
      <c r="D446" s="221"/>
      <c r="E446" s="221"/>
      <c r="F446" s="221"/>
      <c r="G446" s="221"/>
      <c r="H446" s="221"/>
      <c r="I446" s="221"/>
      <c r="J446" s="221"/>
      <c r="K446" s="221"/>
      <c r="L446" s="221"/>
      <c r="M446" s="221"/>
      <c r="N446" s="221"/>
      <c r="O446" s="221"/>
      <c r="P446" s="221"/>
      <c r="Q446" s="221"/>
      <c r="R446" s="221"/>
      <c r="S446" s="221"/>
      <c r="T446" s="30" t="s">
        <v>1059</v>
      </c>
      <c r="U446" s="31">
        <v>38</v>
      </c>
      <c r="V446" s="32">
        <v>11.49</v>
      </c>
      <c r="W446" s="231">
        <f t="shared" si="72"/>
        <v>436.62</v>
      </c>
      <c r="X446" s="231"/>
      <c r="Y446" s="231"/>
      <c r="Z446" s="231"/>
      <c r="AA446" s="90">
        <v>38</v>
      </c>
      <c r="AB446" s="90">
        <v>38</v>
      </c>
      <c r="AC446" s="90">
        <v>38</v>
      </c>
      <c r="AD446" s="90">
        <v>38</v>
      </c>
      <c r="AE446" s="242"/>
      <c r="AF446" s="243"/>
      <c r="AG446" s="243"/>
      <c r="AH446" s="244"/>
      <c r="AI446" s="233">
        <f t="shared" si="76"/>
        <v>38</v>
      </c>
      <c r="AJ446" s="234"/>
      <c r="AK446" s="234"/>
      <c r="AL446" s="235"/>
      <c r="AM446" s="329">
        <f t="shared" si="73"/>
        <v>436.62</v>
      </c>
      <c r="AN446" s="329"/>
      <c r="AO446" s="329"/>
      <c r="AP446" s="223">
        <f t="shared" si="74"/>
        <v>0</v>
      </c>
      <c r="AQ446" s="224"/>
      <c r="AR446" s="224"/>
      <c r="AS446" s="225"/>
      <c r="AT446" s="223">
        <f t="shared" si="75"/>
        <v>436.62</v>
      </c>
      <c r="AU446" s="224"/>
      <c r="AV446" s="224"/>
      <c r="AW446" s="225"/>
      <c r="AX446" s="32">
        <f t="shared" si="70"/>
        <v>0</v>
      </c>
      <c r="AY446" s="97">
        <f t="shared" si="71"/>
        <v>0</v>
      </c>
    </row>
    <row r="447" spans="1:51">
      <c r="A447" s="30" t="s">
        <v>456</v>
      </c>
      <c r="B447" s="221" t="s">
        <v>558</v>
      </c>
      <c r="C447" s="221"/>
      <c r="D447" s="221"/>
      <c r="E447" s="221"/>
      <c r="F447" s="221"/>
      <c r="G447" s="221"/>
      <c r="H447" s="221"/>
      <c r="I447" s="221"/>
      <c r="J447" s="221"/>
      <c r="K447" s="221"/>
      <c r="L447" s="221"/>
      <c r="M447" s="221"/>
      <c r="N447" s="221"/>
      <c r="O447" s="221"/>
      <c r="P447" s="221"/>
      <c r="Q447" s="221"/>
      <c r="R447" s="221"/>
      <c r="S447" s="221"/>
      <c r="T447" s="30" t="s">
        <v>1059</v>
      </c>
      <c r="U447" s="31">
        <v>0</v>
      </c>
      <c r="V447" s="32">
        <v>12.21</v>
      </c>
      <c r="W447" s="231">
        <f t="shared" si="72"/>
        <v>0</v>
      </c>
      <c r="X447" s="231"/>
      <c r="Y447" s="231"/>
      <c r="Z447" s="231"/>
      <c r="AA447" s="90">
        <v>0</v>
      </c>
      <c r="AB447" s="90">
        <v>0</v>
      </c>
      <c r="AC447" s="90">
        <v>0</v>
      </c>
      <c r="AD447" s="90">
        <v>0</v>
      </c>
      <c r="AE447" s="242"/>
      <c r="AF447" s="243"/>
      <c r="AG447" s="243"/>
      <c r="AH447" s="244"/>
      <c r="AI447" s="233">
        <f t="shared" si="76"/>
        <v>0</v>
      </c>
      <c r="AJ447" s="234"/>
      <c r="AK447" s="234"/>
      <c r="AL447" s="235"/>
      <c r="AM447" s="329">
        <f t="shared" si="73"/>
        <v>0</v>
      </c>
      <c r="AN447" s="329"/>
      <c r="AO447" s="329"/>
      <c r="AP447" s="223">
        <f t="shared" si="74"/>
        <v>0</v>
      </c>
      <c r="AQ447" s="224"/>
      <c r="AR447" s="224"/>
      <c r="AS447" s="225"/>
      <c r="AT447" s="223">
        <f t="shared" si="75"/>
        <v>0</v>
      </c>
      <c r="AU447" s="224"/>
      <c r="AV447" s="224"/>
      <c r="AW447" s="225"/>
      <c r="AX447" s="32">
        <f t="shared" si="70"/>
        <v>0</v>
      </c>
      <c r="AY447" s="97">
        <f t="shared" si="71"/>
        <v>0</v>
      </c>
    </row>
    <row r="448" spans="1:51">
      <c r="A448" s="30" t="s">
        <v>457</v>
      </c>
      <c r="B448" s="221" t="s">
        <v>8</v>
      </c>
      <c r="C448" s="221"/>
      <c r="D448" s="221"/>
      <c r="E448" s="221"/>
      <c r="F448" s="221"/>
      <c r="G448" s="221"/>
      <c r="H448" s="221"/>
      <c r="I448" s="221"/>
      <c r="J448" s="221"/>
      <c r="K448" s="221"/>
      <c r="L448" s="221"/>
      <c r="M448" s="221"/>
      <c r="N448" s="221"/>
      <c r="O448" s="221"/>
      <c r="P448" s="221"/>
      <c r="Q448" s="221"/>
      <c r="R448" s="221"/>
      <c r="S448" s="221"/>
      <c r="T448" s="30" t="s">
        <v>1061</v>
      </c>
      <c r="U448" s="31">
        <v>260.5</v>
      </c>
      <c r="V448" s="32">
        <v>72.91</v>
      </c>
      <c r="W448" s="231">
        <f t="shared" si="72"/>
        <v>18993.055</v>
      </c>
      <c r="X448" s="231"/>
      <c r="Y448" s="231"/>
      <c r="Z448" s="231"/>
      <c r="AA448" s="90">
        <v>203.1</v>
      </c>
      <c r="AB448" s="90">
        <v>203.1</v>
      </c>
      <c r="AC448" s="90">
        <v>203.1</v>
      </c>
      <c r="AD448" s="90">
        <v>203.1</v>
      </c>
      <c r="AE448" s="242"/>
      <c r="AF448" s="243"/>
      <c r="AG448" s="243"/>
      <c r="AH448" s="244"/>
      <c r="AI448" s="233">
        <f t="shared" si="76"/>
        <v>203.1</v>
      </c>
      <c r="AJ448" s="234"/>
      <c r="AK448" s="234"/>
      <c r="AL448" s="235"/>
      <c r="AM448" s="329">
        <f t="shared" si="73"/>
        <v>14808.020999999999</v>
      </c>
      <c r="AN448" s="329"/>
      <c r="AO448" s="329"/>
      <c r="AP448" s="223">
        <f t="shared" si="74"/>
        <v>0</v>
      </c>
      <c r="AQ448" s="224"/>
      <c r="AR448" s="224"/>
      <c r="AS448" s="225"/>
      <c r="AT448" s="223">
        <f t="shared" si="75"/>
        <v>14808.020999999999</v>
      </c>
      <c r="AU448" s="224"/>
      <c r="AV448" s="224"/>
      <c r="AW448" s="225"/>
      <c r="AX448" s="32">
        <f t="shared" si="70"/>
        <v>57.400000000000006</v>
      </c>
      <c r="AY448" s="97">
        <f t="shared" si="71"/>
        <v>4185.0340000000015</v>
      </c>
    </row>
    <row r="449" spans="1:51">
      <c r="A449" s="30" t="s">
        <v>458</v>
      </c>
      <c r="B449" s="221" t="s">
        <v>1238</v>
      </c>
      <c r="C449" s="221"/>
      <c r="D449" s="221"/>
      <c r="E449" s="221"/>
      <c r="F449" s="221"/>
      <c r="G449" s="221"/>
      <c r="H449" s="221"/>
      <c r="I449" s="221"/>
      <c r="J449" s="221"/>
      <c r="K449" s="221"/>
      <c r="L449" s="221"/>
      <c r="M449" s="221"/>
      <c r="N449" s="221"/>
      <c r="O449" s="221"/>
      <c r="P449" s="221"/>
      <c r="Q449" s="221"/>
      <c r="R449" s="221"/>
      <c r="S449" s="221"/>
      <c r="T449" s="30" t="s">
        <v>1061</v>
      </c>
      <c r="U449" s="31">
        <v>0</v>
      </c>
      <c r="V449" s="32">
        <v>50.36</v>
      </c>
      <c r="W449" s="231">
        <f t="shared" si="72"/>
        <v>0</v>
      </c>
      <c r="X449" s="231"/>
      <c r="Y449" s="231"/>
      <c r="Z449" s="231"/>
      <c r="AA449" s="90">
        <v>0</v>
      </c>
      <c r="AB449" s="90">
        <v>0</v>
      </c>
      <c r="AC449" s="90">
        <v>0</v>
      </c>
      <c r="AD449" s="90">
        <v>0</v>
      </c>
      <c r="AE449" s="242"/>
      <c r="AF449" s="243"/>
      <c r="AG449" s="243"/>
      <c r="AH449" s="244"/>
      <c r="AI449" s="233">
        <f t="shared" si="76"/>
        <v>0</v>
      </c>
      <c r="AJ449" s="234"/>
      <c r="AK449" s="234"/>
      <c r="AL449" s="235"/>
      <c r="AM449" s="329">
        <f t="shared" si="73"/>
        <v>0</v>
      </c>
      <c r="AN449" s="329"/>
      <c r="AO449" s="329"/>
      <c r="AP449" s="223">
        <f t="shared" si="74"/>
        <v>0</v>
      </c>
      <c r="AQ449" s="224"/>
      <c r="AR449" s="224"/>
      <c r="AS449" s="225"/>
      <c r="AT449" s="223">
        <f t="shared" si="75"/>
        <v>0</v>
      </c>
      <c r="AU449" s="224"/>
      <c r="AV449" s="224"/>
      <c r="AW449" s="225"/>
      <c r="AX449" s="32">
        <f t="shared" si="70"/>
        <v>0</v>
      </c>
      <c r="AY449" s="97">
        <f t="shared" si="71"/>
        <v>0</v>
      </c>
    </row>
    <row r="450" spans="1:51">
      <c r="A450" s="30" t="s">
        <v>459</v>
      </c>
      <c r="B450" s="221" t="s">
        <v>559</v>
      </c>
      <c r="C450" s="221"/>
      <c r="D450" s="221"/>
      <c r="E450" s="221"/>
      <c r="F450" s="221"/>
      <c r="G450" s="221"/>
      <c r="H450" s="221"/>
      <c r="I450" s="221"/>
      <c r="J450" s="221"/>
      <c r="K450" s="221"/>
      <c r="L450" s="221"/>
      <c r="M450" s="221"/>
      <c r="N450" s="221"/>
      <c r="O450" s="221"/>
      <c r="P450" s="221"/>
      <c r="Q450" s="221"/>
      <c r="R450" s="221"/>
      <c r="S450" s="221"/>
      <c r="T450" s="30" t="s">
        <v>1059</v>
      </c>
      <c r="U450" s="31">
        <v>450.4</v>
      </c>
      <c r="V450" s="32">
        <v>62.18</v>
      </c>
      <c r="W450" s="231">
        <f t="shared" si="72"/>
        <v>28005.871999999999</v>
      </c>
      <c r="X450" s="231"/>
      <c r="Y450" s="231"/>
      <c r="Z450" s="231"/>
      <c r="AA450" s="90">
        <v>450.4</v>
      </c>
      <c r="AB450" s="90">
        <v>450.4</v>
      </c>
      <c r="AC450" s="90">
        <v>450.4</v>
      </c>
      <c r="AD450" s="90">
        <v>450.4</v>
      </c>
      <c r="AE450" s="242"/>
      <c r="AF450" s="243"/>
      <c r="AG450" s="243"/>
      <c r="AH450" s="244"/>
      <c r="AI450" s="233">
        <f t="shared" si="76"/>
        <v>450.4</v>
      </c>
      <c r="AJ450" s="234"/>
      <c r="AK450" s="234"/>
      <c r="AL450" s="235"/>
      <c r="AM450" s="329">
        <f t="shared" si="73"/>
        <v>28005.871999999999</v>
      </c>
      <c r="AN450" s="329"/>
      <c r="AO450" s="329"/>
      <c r="AP450" s="223">
        <f t="shared" si="74"/>
        <v>0</v>
      </c>
      <c r="AQ450" s="224"/>
      <c r="AR450" s="224"/>
      <c r="AS450" s="225"/>
      <c r="AT450" s="223">
        <f t="shared" si="75"/>
        <v>28005.871999999999</v>
      </c>
      <c r="AU450" s="224"/>
      <c r="AV450" s="224"/>
      <c r="AW450" s="225"/>
      <c r="AX450" s="32">
        <f t="shared" si="70"/>
        <v>0</v>
      </c>
      <c r="AY450" s="97">
        <f t="shared" si="71"/>
        <v>0</v>
      </c>
    </row>
    <row r="451" spans="1:51">
      <c r="A451" s="30" t="s">
        <v>460</v>
      </c>
      <c r="B451" s="221" t="s">
        <v>1234</v>
      </c>
      <c r="C451" s="221"/>
      <c r="D451" s="221"/>
      <c r="E451" s="221"/>
      <c r="F451" s="221"/>
      <c r="G451" s="221"/>
      <c r="H451" s="221"/>
      <c r="I451" s="221"/>
      <c r="J451" s="221"/>
      <c r="K451" s="221"/>
      <c r="L451" s="221"/>
      <c r="M451" s="221"/>
      <c r="N451" s="221"/>
      <c r="O451" s="221"/>
      <c r="P451" s="221"/>
      <c r="Q451" s="221"/>
      <c r="R451" s="221"/>
      <c r="S451" s="221"/>
      <c r="T451" s="30" t="s">
        <v>1059</v>
      </c>
      <c r="U451" s="31">
        <v>4458</v>
      </c>
      <c r="V451" s="32">
        <v>46.64</v>
      </c>
      <c r="W451" s="231">
        <f t="shared" si="72"/>
        <v>207921.12</v>
      </c>
      <c r="X451" s="231"/>
      <c r="Y451" s="231"/>
      <c r="Z451" s="231"/>
      <c r="AA451" s="90">
        <v>4113.8</v>
      </c>
      <c r="AB451" s="90">
        <v>4113.8</v>
      </c>
      <c r="AC451" s="90">
        <v>4113.8</v>
      </c>
      <c r="AD451" s="90">
        <v>4113.8</v>
      </c>
      <c r="AE451" s="242"/>
      <c r="AF451" s="243"/>
      <c r="AG451" s="243"/>
      <c r="AH451" s="244"/>
      <c r="AI451" s="233">
        <f t="shared" si="76"/>
        <v>4113.8</v>
      </c>
      <c r="AJ451" s="234"/>
      <c r="AK451" s="234"/>
      <c r="AL451" s="235"/>
      <c r="AM451" s="329">
        <f t="shared" si="73"/>
        <v>191867.63200000001</v>
      </c>
      <c r="AN451" s="329"/>
      <c r="AO451" s="329"/>
      <c r="AP451" s="223">
        <f t="shared" si="74"/>
        <v>0</v>
      </c>
      <c r="AQ451" s="224"/>
      <c r="AR451" s="224"/>
      <c r="AS451" s="225"/>
      <c r="AT451" s="223">
        <f t="shared" si="75"/>
        <v>191867.63200000001</v>
      </c>
      <c r="AU451" s="224"/>
      <c r="AV451" s="224"/>
      <c r="AW451" s="225"/>
      <c r="AX451" s="32">
        <f t="shared" si="70"/>
        <v>344.19999999999982</v>
      </c>
      <c r="AY451" s="97">
        <f t="shared" si="71"/>
        <v>16053.487999999983</v>
      </c>
    </row>
    <row r="452" spans="1:51">
      <c r="A452" s="30" t="s">
        <v>461</v>
      </c>
      <c r="B452" s="221" t="s">
        <v>1235</v>
      </c>
      <c r="C452" s="221"/>
      <c r="D452" s="221"/>
      <c r="E452" s="221"/>
      <c r="F452" s="221"/>
      <c r="G452" s="221"/>
      <c r="H452" s="221"/>
      <c r="I452" s="221"/>
      <c r="J452" s="221"/>
      <c r="K452" s="221"/>
      <c r="L452" s="221"/>
      <c r="M452" s="221"/>
      <c r="N452" s="221"/>
      <c r="O452" s="221"/>
      <c r="P452" s="221"/>
      <c r="Q452" s="221"/>
      <c r="R452" s="221"/>
      <c r="S452" s="221"/>
      <c r="T452" s="30" t="s">
        <v>1059</v>
      </c>
      <c r="U452" s="31">
        <v>4458</v>
      </c>
      <c r="V452" s="32">
        <v>15.56</v>
      </c>
      <c r="W452" s="231">
        <f t="shared" si="72"/>
        <v>69366.48</v>
      </c>
      <c r="X452" s="231"/>
      <c r="Y452" s="231"/>
      <c r="Z452" s="231"/>
      <c r="AA452" s="90">
        <v>4114.2</v>
      </c>
      <c r="AB452" s="90">
        <v>4114.2</v>
      </c>
      <c r="AC452" s="90">
        <v>4114.2</v>
      </c>
      <c r="AD452" s="90">
        <v>4114.2</v>
      </c>
      <c r="AE452" s="242"/>
      <c r="AF452" s="243"/>
      <c r="AG452" s="243"/>
      <c r="AH452" s="244"/>
      <c r="AI452" s="233">
        <f t="shared" si="76"/>
        <v>4114.2</v>
      </c>
      <c r="AJ452" s="234"/>
      <c r="AK452" s="234"/>
      <c r="AL452" s="235"/>
      <c r="AM452" s="329">
        <f t="shared" si="73"/>
        <v>64016.951999999997</v>
      </c>
      <c r="AN452" s="329"/>
      <c r="AO452" s="329"/>
      <c r="AP452" s="223">
        <f t="shared" si="74"/>
        <v>0</v>
      </c>
      <c r="AQ452" s="224"/>
      <c r="AR452" s="224"/>
      <c r="AS452" s="225"/>
      <c r="AT452" s="223">
        <f t="shared" si="75"/>
        <v>64016.951999999997</v>
      </c>
      <c r="AU452" s="224"/>
      <c r="AV452" s="224"/>
      <c r="AW452" s="225"/>
      <c r="AX452" s="32">
        <f t="shared" si="70"/>
        <v>343.80000000000018</v>
      </c>
      <c r="AY452" s="97">
        <f t="shared" si="71"/>
        <v>5349.5279999999984</v>
      </c>
    </row>
    <row r="453" spans="1:51">
      <c r="A453" s="30" t="s">
        <v>462</v>
      </c>
      <c r="B453" s="221" t="s">
        <v>560</v>
      </c>
      <c r="C453" s="221"/>
      <c r="D453" s="221"/>
      <c r="E453" s="221"/>
      <c r="F453" s="221"/>
      <c r="G453" s="221"/>
      <c r="H453" s="221"/>
      <c r="I453" s="221"/>
      <c r="J453" s="221"/>
      <c r="K453" s="221"/>
      <c r="L453" s="221"/>
      <c r="M453" s="221"/>
      <c r="N453" s="221"/>
      <c r="O453" s="221"/>
      <c r="P453" s="221"/>
      <c r="Q453" s="221"/>
      <c r="R453" s="221"/>
      <c r="S453" s="221"/>
      <c r="T453" s="30" t="s">
        <v>1059</v>
      </c>
      <c r="U453" s="31">
        <v>0</v>
      </c>
      <c r="V453" s="32">
        <v>91.61</v>
      </c>
      <c r="W453" s="231">
        <f t="shared" si="72"/>
        <v>0</v>
      </c>
      <c r="X453" s="231"/>
      <c r="Y453" s="231"/>
      <c r="Z453" s="231"/>
      <c r="AA453" s="90">
        <v>0</v>
      </c>
      <c r="AB453" s="90">
        <v>0</v>
      </c>
      <c r="AC453" s="90">
        <v>0</v>
      </c>
      <c r="AD453" s="90">
        <v>0</v>
      </c>
      <c r="AE453" s="242"/>
      <c r="AF453" s="243"/>
      <c r="AG453" s="243"/>
      <c r="AH453" s="244"/>
      <c r="AI453" s="233">
        <f t="shared" si="76"/>
        <v>0</v>
      </c>
      <c r="AJ453" s="234"/>
      <c r="AK453" s="234"/>
      <c r="AL453" s="235"/>
      <c r="AM453" s="329">
        <f t="shared" si="73"/>
        <v>0</v>
      </c>
      <c r="AN453" s="329"/>
      <c r="AO453" s="329"/>
      <c r="AP453" s="223">
        <f t="shared" si="74"/>
        <v>0</v>
      </c>
      <c r="AQ453" s="224"/>
      <c r="AR453" s="224"/>
      <c r="AS453" s="225"/>
      <c r="AT453" s="223">
        <f t="shared" si="75"/>
        <v>0</v>
      </c>
      <c r="AU453" s="224"/>
      <c r="AV453" s="224"/>
      <c r="AW453" s="225"/>
      <c r="AX453" s="32">
        <f t="shared" si="70"/>
        <v>0</v>
      </c>
      <c r="AY453" s="97">
        <f t="shared" si="71"/>
        <v>0</v>
      </c>
    </row>
    <row r="454" spans="1:51">
      <c r="A454" s="30" t="s">
        <v>463</v>
      </c>
      <c r="B454" s="221" t="s">
        <v>561</v>
      </c>
      <c r="C454" s="221"/>
      <c r="D454" s="221"/>
      <c r="E454" s="221"/>
      <c r="F454" s="221"/>
      <c r="G454" s="221"/>
      <c r="H454" s="221"/>
      <c r="I454" s="221"/>
      <c r="J454" s="221"/>
      <c r="K454" s="221"/>
      <c r="L454" s="221"/>
      <c r="M454" s="221"/>
      <c r="N454" s="221"/>
      <c r="O454" s="221"/>
      <c r="P454" s="221"/>
      <c r="Q454" s="221"/>
      <c r="R454" s="221"/>
      <c r="S454" s="221"/>
      <c r="T454" s="30" t="s">
        <v>1059</v>
      </c>
      <c r="U454" s="31">
        <v>204</v>
      </c>
      <c r="V454" s="32">
        <v>68.709999999999994</v>
      </c>
      <c r="W454" s="231">
        <f t="shared" si="72"/>
        <v>14016.839999999998</v>
      </c>
      <c r="X454" s="231"/>
      <c r="Y454" s="231"/>
      <c r="Z454" s="231"/>
      <c r="AA454" s="90">
        <v>204</v>
      </c>
      <c r="AB454" s="90">
        <v>204</v>
      </c>
      <c r="AC454" s="90">
        <v>204</v>
      </c>
      <c r="AD454" s="90">
        <v>204</v>
      </c>
      <c r="AE454" s="242"/>
      <c r="AF454" s="243"/>
      <c r="AG454" s="243"/>
      <c r="AH454" s="244"/>
      <c r="AI454" s="233">
        <f t="shared" si="76"/>
        <v>204</v>
      </c>
      <c r="AJ454" s="234"/>
      <c r="AK454" s="234"/>
      <c r="AL454" s="235"/>
      <c r="AM454" s="329">
        <f t="shared" si="73"/>
        <v>14016.839999999998</v>
      </c>
      <c r="AN454" s="329"/>
      <c r="AO454" s="329"/>
      <c r="AP454" s="223">
        <f t="shared" si="74"/>
        <v>0</v>
      </c>
      <c r="AQ454" s="224"/>
      <c r="AR454" s="224"/>
      <c r="AS454" s="225"/>
      <c r="AT454" s="223">
        <f t="shared" si="75"/>
        <v>14016.839999999998</v>
      </c>
      <c r="AU454" s="224"/>
      <c r="AV454" s="224"/>
      <c r="AW454" s="225"/>
      <c r="AX454" s="32">
        <f t="shared" si="70"/>
        <v>0</v>
      </c>
      <c r="AY454" s="97">
        <f t="shared" si="71"/>
        <v>0</v>
      </c>
    </row>
    <row r="455" spans="1:51">
      <c r="A455" s="30" t="s">
        <v>464</v>
      </c>
      <c r="B455" s="221" t="s">
        <v>562</v>
      </c>
      <c r="C455" s="221"/>
      <c r="D455" s="221"/>
      <c r="E455" s="221"/>
      <c r="F455" s="221"/>
      <c r="G455" s="221"/>
      <c r="H455" s="221"/>
      <c r="I455" s="221"/>
      <c r="J455" s="221"/>
      <c r="K455" s="221"/>
      <c r="L455" s="221"/>
      <c r="M455" s="221"/>
      <c r="N455" s="221"/>
      <c r="O455" s="221"/>
      <c r="P455" s="221"/>
      <c r="Q455" s="221"/>
      <c r="R455" s="221"/>
      <c r="S455" s="221"/>
      <c r="T455" s="30" t="s">
        <v>1059</v>
      </c>
      <c r="U455" s="31">
        <v>204</v>
      </c>
      <c r="V455" s="32">
        <v>22.9</v>
      </c>
      <c r="W455" s="231">
        <f t="shared" si="72"/>
        <v>4671.5999999999995</v>
      </c>
      <c r="X455" s="231"/>
      <c r="Y455" s="231"/>
      <c r="Z455" s="231"/>
      <c r="AA455" s="90">
        <v>204</v>
      </c>
      <c r="AB455" s="90">
        <v>204</v>
      </c>
      <c r="AC455" s="90">
        <v>204</v>
      </c>
      <c r="AD455" s="90">
        <v>204</v>
      </c>
      <c r="AE455" s="242"/>
      <c r="AF455" s="243"/>
      <c r="AG455" s="243"/>
      <c r="AH455" s="244"/>
      <c r="AI455" s="233">
        <f t="shared" si="76"/>
        <v>204</v>
      </c>
      <c r="AJ455" s="234"/>
      <c r="AK455" s="234"/>
      <c r="AL455" s="235"/>
      <c r="AM455" s="329">
        <f t="shared" si="73"/>
        <v>4671.5999999999995</v>
      </c>
      <c r="AN455" s="329"/>
      <c r="AO455" s="329"/>
      <c r="AP455" s="223">
        <f t="shared" si="74"/>
        <v>0</v>
      </c>
      <c r="AQ455" s="224"/>
      <c r="AR455" s="224"/>
      <c r="AS455" s="225"/>
      <c r="AT455" s="223">
        <f t="shared" si="75"/>
        <v>4671.5999999999995</v>
      </c>
      <c r="AU455" s="224"/>
      <c r="AV455" s="224"/>
      <c r="AW455" s="225"/>
      <c r="AX455" s="32">
        <f t="shared" si="70"/>
        <v>0</v>
      </c>
      <c r="AY455" s="97">
        <f t="shared" si="71"/>
        <v>0</v>
      </c>
    </row>
    <row r="456" spans="1:51">
      <c r="A456" s="30" t="s">
        <v>465</v>
      </c>
      <c r="B456" s="221" t="s">
        <v>563</v>
      </c>
      <c r="C456" s="221"/>
      <c r="D456" s="221"/>
      <c r="E456" s="221"/>
      <c r="F456" s="221"/>
      <c r="G456" s="221"/>
      <c r="H456" s="221"/>
      <c r="I456" s="221"/>
      <c r="J456" s="221"/>
      <c r="K456" s="221"/>
      <c r="L456" s="221"/>
      <c r="M456" s="221"/>
      <c r="N456" s="221"/>
      <c r="O456" s="221"/>
      <c r="P456" s="221"/>
      <c r="Q456" s="221"/>
      <c r="R456" s="221"/>
      <c r="S456" s="221"/>
      <c r="T456" s="30" t="s">
        <v>1059</v>
      </c>
      <c r="U456" s="31">
        <v>227.2</v>
      </c>
      <c r="V456" s="32">
        <v>109.47</v>
      </c>
      <c r="W456" s="231">
        <f t="shared" si="72"/>
        <v>24871.583999999999</v>
      </c>
      <c r="X456" s="231"/>
      <c r="Y456" s="231"/>
      <c r="Z456" s="231"/>
      <c r="AA456" s="90">
        <v>227.2</v>
      </c>
      <c r="AB456" s="90">
        <v>227.2</v>
      </c>
      <c r="AC456" s="90">
        <v>227.2</v>
      </c>
      <c r="AD456" s="90">
        <v>227.2</v>
      </c>
      <c r="AE456" s="242"/>
      <c r="AF456" s="243"/>
      <c r="AG456" s="243"/>
      <c r="AH456" s="244"/>
      <c r="AI456" s="233">
        <f t="shared" si="76"/>
        <v>227.2</v>
      </c>
      <c r="AJ456" s="234"/>
      <c r="AK456" s="234"/>
      <c r="AL456" s="235"/>
      <c r="AM456" s="329">
        <f t="shared" si="73"/>
        <v>24871.583999999999</v>
      </c>
      <c r="AN456" s="329"/>
      <c r="AO456" s="329"/>
      <c r="AP456" s="223">
        <f t="shared" si="74"/>
        <v>0</v>
      </c>
      <c r="AQ456" s="224"/>
      <c r="AR456" s="224"/>
      <c r="AS456" s="225"/>
      <c r="AT456" s="223">
        <f t="shared" si="75"/>
        <v>24871.583999999999</v>
      </c>
      <c r="AU456" s="224"/>
      <c r="AV456" s="224"/>
      <c r="AW456" s="225"/>
      <c r="AX456" s="32">
        <f t="shared" si="70"/>
        <v>0</v>
      </c>
      <c r="AY456" s="97">
        <f t="shared" si="71"/>
        <v>0</v>
      </c>
    </row>
    <row r="457" spans="1:51">
      <c r="A457" s="30" t="s">
        <v>466</v>
      </c>
      <c r="B457" s="221" t="s">
        <v>564</v>
      </c>
      <c r="C457" s="221"/>
      <c r="D457" s="221"/>
      <c r="E457" s="221"/>
      <c r="F457" s="221"/>
      <c r="G457" s="221"/>
      <c r="H457" s="221"/>
      <c r="I457" s="221"/>
      <c r="J457" s="221"/>
      <c r="K457" s="221"/>
      <c r="L457" s="221"/>
      <c r="M457" s="221"/>
      <c r="N457" s="221"/>
      <c r="O457" s="221"/>
      <c r="P457" s="221"/>
      <c r="Q457" s="221"/>
      <c r="R457" s="221"/>
      <c r="S457" s="221"/>
      <c r="T457" s="30" t="s">
        <v>1059</v>
      </c>
      <c r="U457" s="31">
        <v>3537</v>
      </c>
      <c r="V457" s="32">
        <v>82.1</v>
      </c>
      <c r="W457" s="231">
        <f t="shared" si="72"/>
        <v>290387.69999999995</v>
      </c>
      <c r="X457" s="231"/>
      <c r="Y457" s="231"/>
      <c r="Z457" s="231"/>
      <c r="AA457" s="90">
        <v>3383.5</v>
      </c>
      <c r="AB457" s="90">
        <v>3383.5</v>
      </c>
      <c r="AC457" s="90">
        <v>3383.5</v>
      </c>
      <c r="AD457" s="90">
        <v>3383.5</v>
      </c>
      <c r="AE457" s="242"/>
      <c r="AF457" s="243"/>
      <c r="AG457" s="243"/>
      <c r="AH457" s="244"/>
      <c r="AI457" s="233">
        <f t="shared" si="76"/>
        <v>3383.5</v>
      </c>
      <c r="AJ457" s="234"/>
      <c r="AK457" s="234"/>
      <c r="AL457" s="235"/>
      <c r="AM457" s="329">
        <f t="shared" si="73"/>
        <v>277785.34999999998</v>
      </c>
      <c r="AN457" s="329"/>
      <c r="AO457" s="329"/>
      <c r="AP457" s="223">
        <f t="shared" si="74"/>
        <v>0</v>
      </c>
      <c r="AQ457" s="224"/>
      <c r="AR457" s="224"/>
      <c r="AS457" s="225"/>
      <c r="AT457" s="223">
        <f t="shared" si="75"/>
        <v>277785.34999999998</v>
      </c>
      <c r="AU457" s="224"/>
      <c r="AV457" s="224"/>
      <c r="AW457" s="225"/>
      <c r="AX457" s="32">
        <f t="shared" si="70"/>
        <v>153.5</v>
      </c>
      <c r="AY457" s="97">
        <f t="shared" si="71"/>
        <v>12602.349999999977</v>
      </c>
    </row>
    <row r="458" spans="1:51">
      <c r="A458" s="30" t="s">
        <v>467</v>
      </c>
      <c r="B458" s="221" t="s">
        <v>565</v>
      </c>
      <c r="C458" s="221"/>
      <c r="D458" s="221"/>
      <c r="E458" s="221"/>
      <c r="F458" s="221"/>
      <c r="G458" s="221"/>
      <c r="H458" s="221"/>
      <c r="I458" s="221"/>
      <c r="J458" s="221"/>
      <c r="K458" s="221"/>
      <c r="L458" s="221"/>
      <c r="M458" s="221"/>
      <c r="N458" s="221"/>
      <c r="O458" s="221"/>
      <c r="P458" s="221"/>
      <c r="Q458" s="221"/>
      <c r="R458" s="221"/>
      <c r="S458" s="221"/>
      <c r="T458" s="30" t="s">
        <v>1059</v>
      </c>
      <c r="U458" s="31">
        <v>3537</v>
      </c>
      <c r="V458" s="32">
        <v>27.37</v>
      </c>
      <c r="W458" s="231">
        <f t="shared" si="72"/>
        <v>96807.69</v>
      </c>
      <c r="X458" s="231"/>
      <c r="Y458" s="231"/>
      <c r="Z458" s="231"/>
      <c r="AA458" s="90">
        <v>3372</v>
      </c>
      <c r="AB458" s="90">
        <v>3372</v>
      </c>
      <c r="AC458" s="90">
        <v>3372</v>
      </c>
      <c r="AD458" s="90">
        <v>3372</v>
      </c>
      <c r="AE458" s="242"/>
      <c r="AF458" s="243"/>
      <c r="AG458" s="243"/>
      <c r="AH458" s="244"/>
      <c r="AI458" s="233">
        <f t="shared" si="76"/>
        <v>3372</v>
      </c>
      <c r="AJ458" s="234"/>
      <c r="AK458" s="234"/>
      <c r="AL458" s="235"/>
      <c r="AM458" s="329">
        <f t="shared" si="73"/>
        <v>92291.64</v>
      </c>
      <c r="AN458" s="329"/>
      <c r="AO458" s="329"/>
      <c r="AP458" s="223">
        <f t="shared" si="74"/>
        <v>0</v>
      </c>
      <c r="AQ458" s="224"/>
      <c r="AR458" s="224"/>
      <c r="AS458" s="225"/>
      <c r="AT458" s="223">
        <f t="shared" si="75"/>
        <v>92291.64</v>
      </c>
      <c r="AU458" s="224"/>
      <c r="AV458" s="224"/>
      <c r="AW458" s="225"/>
      <c r="AX458" s="32">
        <f t="shared" si="70"/>
        <v>165</v>
      </c>
      <c r="AY458" s="97">
        <f t="shared" si="71"/>
        <v>4516.0500000000029</v>
      </c>
    </row>
    <row r="459" spans="1:51">
      <c r="A459" s="30" t="s">
        <v>468</v>
      </c>
      <c r="B459" s="221" t="s">
        <v>566</v>
      </c>
      <c r="C459" s="221"/>
      <c r="D459" s="221"/>
      <c r="E459" s="221"/>
      <c r="F459" s="221"/>
      <c r="G459" s="221"/>
      <c r="H459" s="221"/>
      <c r="I459" s="221"/>
      <c r="J459" s="221"/>
      <c r="K459" s="221"/>
      <c r="L459" s="221"/>
      <c r="M459" s="221"/>
      <c r="N459" s="221"/>
      <c r="O459" s="221"/>
      <c r="P459" s="221"/>
      <c r="Q459" s="221"/>
      <c r="R459" s="221"/>
      <c r="S459" s="221"/>
      <c r="T459" s="30" t="s">
        <v>1059</v>
      </c>
      <c r="U459" s="31">
        <v>0</v>
      </c>
      <c r="V459" s="32">
        <v>150.75</v>
      </c>
      <c r="W459" s="231">
        <f t="shared" si="72"/>
        <v>0</v>
      </c>
      <c r="X459" s="231"/>
      <c r="Y459" s="231"/>
      <c r="Z459" s="231"/>
      <c r="AA459" s="90">
        <v>0</v>
      </c>
      <c r="AB459" s="90">
        <v>0</v>
      </c>
      <c r="AC459" s="90">
        <v>0</v>
      </c>
      <c r="AD459" s="90">
        <v>0</v>
      </c>
      <c r="AE459" s="242"/>
      <c r="AF459" s="243"/>
      <c r="AG459" s="243"/>
      <c r="AH459" s="244"/>
      <c r="AI459" s="233">
        <f t="shared" si="76"/>
        <v>0</v>
      </c>
      <c r="AJ459" s="234"/>
      <c r="AK459" s="234"/>
      <c r="AL459" s="235"/>
      <c r="AM459" s="329">
        <f t="shared" si="73"/>
        <v>0</v>
      </c>
      <c r="AN459" s="329"/>
      <c r="AO459" s="329"/>
      <c r="AP459" s="223">
        <f t="shared" si="74"/>
        <v>0</v>
      </c>
      <c r="AQ459" s="224"/>
      <c r="AR459" s="224"/>
      <c r="AS459" s="225"/>
      <c r="AT459" s="223">
        <f t="shared" si="75"/>
        <v>0</v>
      </c>
      <c r="AU459" s="224"/>
      <c r="AV459" s="224"/>
      <c r="AW459" s="225"/>
      <c r="AX459" s="32">
        <f t="shared" si="70"/>
        <v>0</v>
      </c>
      <c r="AY459" s="97">
        <f t="shared" si="71"/>
        <v>0</v>
      </c>
    </row>
    <row r="460" spans="1:51">
      <c r="A460" s="30" t="s">
        <v>469</v>
      </c>
      <c r="B460" s="221" t="s">
        <v>567</v>
      </c>
      <c r="C460" s="221"/>
      <c r="D460" s="221"/>
      <c r="E460" s="221"/>
      <c r="F460" s="221"/>
      <c r="G460" s="221"/>
      <c r="H460" s="221"/>
      <c r="I460" s="221"/>
      <c r="J460" s="221"/>
      <c r="K460" s="221"/>
      <c r="L460" s="221"/>
      <c r="M460" s="221"/>
      <c r="N460" s="221"/>
      <c r="O460" s="221"/>
      <c r="P460" s="221"/>
      <c r="Q460" s="221"/>
      <c r="R460" s="221"/>
      <c r="S460" s="221"/>
      <c r="T460" s="30" t="s">
        <v>1059</v>
      </c>
      <c r="U460" s="31">
        <v>0</v>
      </c>
      <c r="V460" s="32">
        <v>113.06</v>
      </c>
      <c r="W460" s="231">
        <f t="shared" si="72"/>
        <v>0</v>
      </c>
      <c r="X460" s="231"/>
      <c r="Y460" s="231"/>
      <c r="Z460" s="231"/>
      <c r="AA460" s="90">
        <v>0</v>
      </c>
      <c r="AB460" s="90">
        <v>0</v>
      </c>
      <c r="AC460" s="90">
        <v>0</v>
      </c>
      <c r="AD460" s="90">
        <v>0</v>
      </c>
      <c r="AE460" s="242"/>
      <c r="AF460" s="243"/>
      <c r="AG460" s="243"/>
      <c r="AH460" s="244"/>
      <c r="AI460" s="233">
        <f t="shared" si="76"/>
        <v>0</v>
      </c>
      <c r="AJ460" s="234"/>
      <c r="AK460" s="234"/>
      <c r="AL460" s="235"/>
      <c r="AM460" s="329">
        <f t="shared" si="73"/>
        <v>0</v>
      </c>
      <c r="AN460" s="329"/>
      <c r="AO460" s="329"/>
      <c r="AP460" s="223">
        <f t="shared" si="74"/>
        <v>0</v>
      </c>
      <c r="AQ460" s="224"/>
      <c r="AR460" s="224"/>
      <c r="AS460" s="225"/>
      <c r="AT460" s="223">
        <f t="shared" si="75"/>
        <v>0</v>
      </c>
      <c r="AU460" s="224"/>
      <c r="AV460" s="224"/>
      <c r="AW460" s="225"/>
      <c r="AX460" s="32">
        <f t="shared" si="70"/>
        <v>0</v>
      </c>
      <c r="AY460" s="97">
        <f t="shared" si="71"/>
        <v>0</v>
      </c>
    </row>
    <row r="461" spans="1:51">
      <c r="A461" s="30" t="s">
        <v>470</v>
      </c>
      <c r="B461" s="221" t="s">
        <v>1236</v>
      </c>
      <c r="C461" s="221"/>
      <c r="D461" s="221"/>
      <c r="E461" s="221"/>
      <c r="F461" s="221"/>
      <c r="G461" s="221"/>
      <c r="H461" s="221"/>
      <c r="I461" s="221"/>
      <c r="J461" s="221"/>
      <c r="K461" s="221"/>
      <c r="L461" s="221"/>
      <c r="M461" s="221"/>
      <c r="N461" s="221"/>
      <c r="O461" s="221"/>
      <c r="P461" s="221"/>
      <c r="Q461" s="221"/>
      <c r="R461" s="221"/>
      <c r="S461" s="221"/>
      <c r="T461" s="30" t="s">
        <v>1059</v>
      </c>
      <c r="U461" s="31">
        <v>0</v>
      </c>
      <c r="V461" s="32">
        <v>37.69</v>
      </c>
      <c r="W461" s="231">
        <f t="shared" si="72"/>
        <v>0</v>
      </c>
      <c r="X461" s="231"/>
      <c r="Y461" s="231"/>
      <c r="Z461" s="231"/>
      <c r="AA461" s="90">
        <v>0</v>
      </c>
      <c r="AB461" s="90">
        <v>0</v>
      </c>
      <c r="AC461" s="90">
        <v>0</v>
      </c>
      <c r="AD461" s="90">
        <v>0</v>
      </c>
      <c r="AE461" s="242"/>
      <c r="AF461" s="243"/>
      <c r="AG461" s="243"/>
      <c r="AH461" s="244"/>
      <c r="AI461" s="233">
        <f t="shared" si="76"/>
        <v>0</v>
      </c>
      <c r="AJ461" s="234"/>
      <c r="AK461" s="234"/>
      <c r="AL461" s="235"/>
      <c r="AM461" s="329">
        <f t="shared" si="73"/>
        <v>0</v>
      </c>
      <c r="AN461" s="329"/>
      <c r="AO461" s="329"/>
      <c r="AP461" s="223">
        <f t="shared" si="74"/>
        <v>0</v>
      </c>
      <c r="AQ461" s="224"/>
      <c r="AR461" s="224"/>
      <c r="AS461" s="225"/>
      <c r="AT461" s="223">
        <f t="shared" si="75"/>
        <v>0</v>
      </c>
      <c r="AU461" s="224"/>
      <c r="AV461" s="224"/>
      <c r="AW461" s="225"/>
      <c r="AX461" s="32">
        <f t="shared" si="70"/>
        <v>0</v>
      </c>
      <c r="AY461" s="97">
        <f t="shared" si="71"/>
        <v>0</v>
      </c>
    </row>
    <row r="462" spans="1:51">
      <c r="A462" s="30" t="s">
        <v>471</v>
      </c>
      <c r="B462" s="221" t="s">
        <v>568</v>
      </c>
      <c r="C462" s="221"/>
      <c r="D462" s="221"/>
      <c r="E462" s="221"/>
      <c r="F462" s="221"/>
      <c r="G462" s="221"/>
      <c r="H462" s="221"/>
      <c r="I462" s="221"/>
      <c r="J462" s="221"/>
      <c r="K462" s="221"/>
      <c r="L462" s="221"/>
      <c r="M462" s="221"/>
      <c r="N462" s="221"/>
      <c r="O462" s="221"/>
      <c r="P462" s="221"/>
      <c r="Q462" s="221"/>
      <c r="R462" s="221"/>
      <c r="S462" s="221"/>
      <c r="T462" s="30" t="s">
        <v>1059</v>
      </c>
      <c r="U462" s="31">
        <v>0</v>
      </c>
      <c r="V462" s="32">
        <v>177.57</v>
      </c>
      <c r="W462" s="231">
        <f t="shared" si="72"/>
        <v>0</v>
      </c>
      <c r="X462" s="231"/>
      <c r="Y462" s="231"/>
      <c r="Z462" s="231"/>
      <c r="AA462" s="90">
        <v>0</v>
      </c>
      <c r="AB462" s="90">
        <v>0</v>
      </c>
      <c r="AC462" s="90">
        <v>0</v>
      </c>
      <c r="AD462" s="90">
        <v>0</v>
      </c>
      <c r="AE462" s="242"/>
      <c r="AF462" s="243"/>
      <c r="AG462" s="243"/>
      <c r="AH462" s="244"/>
      <c r="AI462" s="233">
        <f t="shared" si="76"/>
        <v>0</v>
      </c>
      <c r="AJ462" s="234"/>
      <c r="AK462" s="234"/>
      <c r="AL462" s="235"/>
      <c r="AM462" s="329">
        <f t="shared" si="73"/>
        <v>0</v>
      </c>
      <c r="AN462" s="329"/>
      <c r="AO462" s="329"/>
      <c r="AP462" s="223">
        <f t="shared" si="74"/>
        <v>0</v>
      </c>
      <c r="AQ462" s="224"/>
      <c r="AR462" s="224"/>
      <c r="AS462" s="225"/>
      <c r="AT462" s="223">
        <f t="shared" si="75"/>
        <v>0</v>
      </c>
      <c r="AU462" s="224"/>
      <c r="AV462" s="224"/>
      <c r="AW462" s="225"/>
      <c r="AX462" s="32">
        <f t="shared" si="70"/>
        <v>0</v>
      </c>
      <c r="AY462" s="97">
        <f t="shared" si="71"/>
        <v>0</v>
      </c>
    </row>
    <row r="463" spans="1:51">
      <c r="A463" s="30" t="s">
        <v>472</v>
      </c>
      <c r="B463" s="221" t="s">
        <v>569</v>
      </c>
      <c r="C463" s="221"/>
      <c r="D463" s="221"/>
      <c r="E463" s="221"/>
      <c r="F463" s="221"/>
      <c r="G463" s="221"/>
      <c r="H463" s="221"/>
      <c r="I463" s="221"/>
      <c r="J463" s="221"/>
      <c r="K463" s="221"/>
      <c r="L463" s="221"/>
      <c r="M463" s="221"/>
      <c r="N463" s="221"/>
      <c r="O463" s="221"/>
      <c r="P463" s="221"/>
      <c r="Q463" s="221"/>
      <c r="R463" s="221"/>
      <c r="S463" s="221"/>
      <c r="T463" s="30" t="s">
        <v>1059</v>
      </c>
      <c r="U463" s="31">
        <v>1646.5</v>
      </c>
      <c r="V463" s="32">
        <v>133.18</v>
      </c>
      <c r="W463" s="231">
        <f t="shared" si="72"/>
        <v>219280.87000000002</v>
      </c>
      <c r="X463" s="231"/>
      <c r="Y463" s="231"/>
      <c r="Z463" s="231"/>
      <c r="AA463" s="90">
        <v>1520</v>
      </c>
      <c r="AB463" s="90">
        <v>1520</v>
      </c>
      <c r="AC463" s="90">
        <v>1520</v>
      </c>
      <c r="AD463" s="90">
        <v>1520</v>
      </c>
      <c r="AE463" s="242"/>
      <c r="AF463" s="243"/>
      <c r="AG463" s="243"/>
      <c r="AH463" s="244"/>
      <c r="AI463" s="233">
        <f t="shared" si="76"/>
        <v>1520</v>
      </c>
      <c r="AJ463" s="234"/>
      <c r="AK463" s="234"/>
      <c r="AL463" s="235"/>
      <c r="AM463" s="329">
        <f t="shared" si="73"/>
        <v>202433.6</v>
      </c>
      <c r="AN463" s="329"/>
      <c r="AO463" s="329"/>
      <c r="AP463" s="223">
        <f t="shared" si="74"/>
        <v>0</v>
      </c>
      <c r="AQ463" s="224"/>
      <c r="AR463" s="224"/>
      <c r="AS463" s="225"/>
      <c r="AT463" s="223">
        <f t="shared" si="75"/>
        <v>202433.6</v>
      </c>
      <c r="AU463" s="224"/>
      <c r="AV463" s="224"/>
      <c r="AW463" s="225"/>
      <c r="AX463" s="32">
        <f t="shared" ref="AX463:AX523" si="77">U463-AI463</f>
        <v>126.5</v>
      </c>
      <c r="AY463" s="97">
        <f t="shared" si="71"/>
        <v>16847.270000000019</v>
      </c>
    </row>
    <row r="464" spans="1:51">
      <c r="A464" s="30" t="s">
        <v>473</v>
      </c>
      <c r="B464" s="221" t="s">
        <v>570</v>
      </c>
      <c r="C464" s="221"/>
      <c r="D464" s="221"/>
      <c r="E464" s="221"/>
      <c r="F464" s="221"/>
      <c r="G464" s="221"/>
      <c r="H464" s="221"/>
      <c r="I464" s="221"/>
      <c r="J464" s="221"/>
      <c r="K464" s="221"/>
      <c r="L464" s="221"/>
      <c r="M464" s="221"/>
      <c r="N464" s="221"/>
      <c r="O464" s="221"/>
      <c r="P464" s="221"/>
      <c r="Q464" s="221"/>
      <c r="R464" s="221"/>
      <c r="S464" s="221"/>
      <c r="T464" s="30" t="s">
        <v>1059</v>
      </c>
      <c r="U464" s="31">
        <v>1646.5</v>
      </c>
      <c r="V464" s="32">
        <v>44.39</v>
      </c>
      <c r="W464" s="231">
        <f t="shared" si="72"/>
        <v>73088.134999999995</v>
      </c>
      <c r="X464" s="231"/>
      <c r="Y464" s="231"/>
      <c r="Z464" s="231"/>
      <c r="AA464" s="90">
        <v>1520</v>
      </c>
      <c r="AB464" s="90">
        <v>1520</v>
      </c>
      <c r="AC464" s="90">
        <v>1520</v>
      </c>
      <c r="AD464" s="90">
        <v>1520</v>
      </c>
      <c r="AE464" s="242"/>
      <c r="AF464" s="243"/>
      <c r="AG464" s="243"/>
      <c r="AH464" s="244"/>
      <c r="AI464" s="233">
        <f t="shared" si="76"/>
        <v>1520</v>
      </c>
      <c r="AJ464" s="234"/>
      <c r="AK464" s="234"/>
      <c r="AL464" s="235"/>
      <c r="AM464" s="329">
        <f t="shared" si="73"/>
        <v>67472.800000000003</v>
      </c>
      <c r="AN464" s="329"/>
      <c r="AO464" s="329"/>
      <c r="AP464" s="223">
        <f t="shared" si="74"/>
        <v>0</v>
      </c>
      <c r="AQ464" s="224"/>
      <c r="AR464" s="224"/>
      <c r="AS464" s="225"/>
      <c r="AT464" s="223">
        <f t="shared" si="75"/>
        <v>67472.800000000003</v>
      </c>
      <c r="AU464" s="224"/>
      <c r="AV464" s="224"/>
      <c r="AW464" s="225"/>
      <c r="AX464" s="32">
        <f t="shared" si="77"/>
        <v>126.5</v>
      </c>
      <c r="AY464" s="97">
        <f t="shared" si="71"/>
        <v>5615.3349999999919</v>
      </c>
    </row>
    <row r="465" spans="1:51">
      <c r="A465" s="30" t="s">
        <v>474</v>
      </c>
      <c r="B465" s="221" t="s">
        <v>571</v>
      </c>
      <c r="C465" s="221"/>
      <c r="D465" s="221"/>
      <c r="E465" s="221"/>
      <c r="F465" s="221"/>
      <c r="G465" s="221"/>
      <c r="H465" s="221"/>
      <c r="I465" s="221"/>
      <c r="J465" s="221"/>
      <c r="K465" s="221"/>
      <c r="L465" s="221"/>
      <c r="M465" s="221"/>
      <c r="N465" s="221"/>
      <c r="O465" s="221"/>
      <c r="P465" s="221"/>
      <c r="Q465" s="221"/>
      <c r="R465" s="221"/>
      <c r="S465" s="221"/>
      <c r="T465" s="30" t="s">
        <v>1059</v>
      </c>
      <c r="U465" s="31">
        <v>0</v>
      </c>
      <c r="V465" s="32">
        <v>279.29000000000002</v>
      </c>
      <c r="W465" s="231">
        <f t="shared" si="72"/>
        <v>0</v>
      </c>
      <c r="X465" s="231"/>
      <c r="Y465" s="231"/>
      <c r="Z465" s="231"/>
      <c r="AA465" s="90">
        <v>0</v>
      </c>
      <c r="AB465" s="90">
        <v>0</v>
      </c>
      <c r="AC465" s="90">
        <v>0</v>
      </c>
      <c r="AD465" s="90">
        <v>0</v>
      </c>
      <c r="AE465" s="242"/>
      <c r="AF465" s="243"/>
      <c r="AG465" s="243"/>
      <c r="AH465" s="244"/>
      <c r="AI465" s="233">
        <f t="shared" si="76"/>
        <v>0</v>
      </c>
      <c r="AJ465" s="234"/>
      <c r="AK465" s="234"/>
      <c r="AL465" s="235"/>
      <c r="AM465" s="329">
        <f t="shared" si="73"/>
        <v>0</v>
      </c>
      <c r="AN465" s="329"/>
      <c r="AO465" s="329"/>
      <c r="AP465" s="223">
        <f t="shared" si="74"/>
        <v>0</v>
      </c>
      <c r="AQ465" s="224"/>
      <c r="AR465" s="224"/>
      <c r="AS465" s="225"/>
      <c r="AT465" s="223">
        <f t="shared" si="75"/>
        <v>0</v>
      </c>
      <c r="AU465" s="224"/>
      <c r="AV465" s="224"/>
      <c r="AW465" s="225"/>
      <c r="AX465" s="32">
        <f t="shared" si="77"/>
        <v>0</v>
      </c>
      <c r="AY465" s="97">
        <f t="shared" si="71"/>
        <v>0</v>
      </c>
    </row>
    <row r="466" spans="1:51">
      <c r="A466" s="30" t="s">
        <v>475</v>
      </c>
      <c r="B466" s="221" t="s">
        <v>572</v>
      </c>
      <c r="C466" s="221"/>
      <c r="D466" s="221"/>
      <c r="E466" s="221"/>
      <c r="F466" s="221"/>
      <c r="G466" s="221"/>
      <c r="H466" s="221"/>
      <c r="I466" s="221"/>
      <c r="J466" s="221"/>
      <c r="K466" s="221"/>
      <c r="L466" s="221"/>
      <c r="M466" s="221"/>
      <c r="N466" s="221"/>
      <c r="O466" s="221"/>
      <c r="P466" s="221"/>
      <c r="Q466" s="221"/>
      <c r="R466" s="221"/>
      <c r="S466" s="221"/>
      <c r="T466" s="30" t="s">
        <v>1059</v>
      </c>
      <c r="U466" s="31">
        <v>344.5</v>
      </c>
      <c r="V466" s="32">
        <v>209.47</v>
      </c>
      <c r="W466" s="231">
        <f t="shared" si="72"/>
        <v>72162.414999999994</v>
      </c>
      <c r="X466" s="231"/>
      <c r="Y466" s="231"/>
      <c r="Z466" s="231"/>
      <c r="AA466" s="90">
        <v>344.5</v>
      </c>
      <c r="AB466" s="90">
        <v>344.5</v>
      </c>
      <c r="AC466" s="90">
        <v>344.5</v>
      </c>
      <c r="AD466" s="90">
        <v>344.5</v>
      </c>
      <c r="AE466" s="242"/>
      <c r="AF466" s="243"/>
      <c r="AG466" s="243"/>
      <c r="AH466" s="244"/>
      <c r="AI466" s="233">
        <f t="shared" si="76"/>
        <v>344.5</v>
      </c>
      <c r="AJ466" s="234"/>
      <c r="AK466" s="234"/>
      <c r="AL466" s="235"/>
      <c r="AM466" s="329">
        <f t="shared" si="73"/>
        <v>72162.414999999994</v>
      </c>
      <c r="AN466" s="329"/>
      <c r="AO466" s="329"/>
      <c r="AP466" s="223">
        <f t="shared" si="74"/>
        <v>0</v>
      </c>
      <c r="AQ466" s="224"/>
      <c r="AR466" s="224"/>
      <c r="AS466" s="225"/>
      <c r="AT466" s="223">
        <f t="shared" si="75"/>
        <v>72162.414999999994</v>
      </c>
      <c r="AU466" s="224"/>
      <c r="AV466" s="224"/>
      <c r="AW466" s="225"/>
      <c r="AX466" s="32">
        <f t="shared" si="77"/>
        <v>0</v>
      </c>
      <c r="AY466" s="97">
        <f t="shared" si="71"/>
        <v>0</v>
      </c>
    </row>
    <row r="467" spans="1:51">
      <c r="A467" s="30" t="s">
        <v>476</v>
      </c>
      <c r="B467" s="221" t="s">
        <v>573</v>
      </c>
      <c r="C467" s="221"/>
      <c r="D467" s="221"/>
      <c r="E467" s="221"/>
      <c r="F467" s="221"/>
      <c r="G467" s="221"/>
      <c r="H467" s="221"/>
      <c r="I467" s="221"/>
      <c r="J467" s="221"/>
      <c r="K467" s="221"/>
      <c r="L467" s="221"/>
      <c r="M467" s="221"/>
      <c r="N467" s="221"/>
      <c r="O467" s="221"/>
      <c r="P467" s="221"/>
      <c r="Q467" s="221"/>
      <c r="R467" s="221"/>
      <c r="S467" s="221"/>
      <c r="T467" s="30" t="s">
        <v>1059</v>
      </c>
      <c r="U467" s="31">
        <v>344.5</v>
      </c>
      <c r="V467" s="32">
        <v>69.819999999999993</v>
      </c>
      <c r="W467" s="231">
        <f t="shared" si="72"/>
        <v>24052.989999999998</v>
      </c>
      <c r="X467" s="231"/>
      <c r="Y467" s="231"/>
      <c r="Z467" s="231"/>
      <c r="AA467" s="90">
        <v>344.5</v>
      </c>
      <c r="AB467" s="90">
        <v>344.5</v>
      </c>
      <c r="AC467" s="90">
        <v>344.5</v>
      </c>
      <c r="AD467" s="90">
        <v>344.5</v>
      </c>
      <c r="AE467" s="242"/>
      <c r="AF467" s="243"/>
      <c r="AG467" s="243"/>
      <c r="AH467" s="244"/>
      <c r="AI467" s="233">
        <f t="shared" si="76"/>
        <v>344.5</v>
      </c>
      <c r="AJ467" s="234"/>
      <c r="AK467" s="234"/>
      <c r="AL467" s="235"/>
      <c r="AM467" s="329">
        <f t="shared" si="73"/>
        <v>24052.989999999998</v>
      </c>
      <c r="AN467" s="329"/>
      <c r="AO467" s="329"/>
      <c r="AP467" s="223">
        <f t="shared" si="74"/>
        <v>0</v>
      </c>
      <c r="AQ467" s="224"/>
      <c r="AR467" s="224"/>
      <c r="AS467" s="225"/>
      <c r="AT467" s="223">
        <f t="shared" si="75"/>
        <v>24052.989999999998</v>
      </c>
      <c r="AU467" s="224"/>
      <c r="AV467" s="224"/>
      <c r="AW467" s="225"/>
      <c r="AX467" s="32">
        <f t="shared" si="77"/>
        <v>0</v>
      </c>
      <c r="AY467" s="97">
        <f t="shared" si="71"/>
        <v>0</v>
      </c>
    </row>
    <row r="468" spans="1:51">
      <c r="A468" s="30" t="s">
        <v>477</v>
      </c>
      <c r="B468" s="221" t="s">
        <v>574</v>
      </c>
      <c r="C468" s="221"/>
      <c r="D468" s="221"/>
      <c r="E468" s="221"/>
      <c r="F468" s="221"/>
      <c r="G468" s="221"/>
      <c r="H468" s="221"/>
      <c r="I468" s="221"/>
      <c r="J468" s="221"/>
      <c r="K468" s="221"/>
      <c r="L468" s="221"/>
      <c r="M468" s="221"/>
      <c r="N468" s="221"/>
      <c r="O468" s="221"/>
      <c r="P468" s="221"/>
      <c r="Q468" s="221"/>
      <c r="R468" s="221"/>
      <c r="S468" s="221"/>
      <c r="T468" s="30" t="s">
        <v>1059</v>
      </c>
      <c r="U468" s="31">
        <v>0</v>
      </c>
      <c r="V468" s="32">
        <v>369.03</v>
      </c>
      <c r="W468" s="231">
        <f t="shared" si="72"/>
        <v>0</v>
      </c>
      <c r="X468" s="231"/>
      <c r="Y468" s="231"/>
      <c r="Z468" s="231"/>
      <c r="AA468" s="90">
        <v>0</v>
      </c>
      <c r="AB468" s="90">
        <v>0</v>
      </c>
      <c r="AC468" s="90">
        <v>0</v>
      </c>
      <c r="AD468" s="90">
        <v>0</v>
      </c>
      <c r="AE468" s="242"/>
      <c r="AF468" s="243"/>
      <c r="AG468" s="243"/>
      <c r="AH468" s="244"/>
      <c r="AI468" s="233">
        <f t="shared" si="76"/>
        <v>0</v>
      </c>
      <c r="AJ468" s="234"/>
      <c r="AK468" s="234"/>
      <c r="AL468" s="235"/>
      <c r="AM468" s="329">
        <f t="shared" si="73"/>
        <v>0</v>
      </c>
      <c r="AN468" s="329"/>
      <c r="AO468" s="329"/>
      <c r="AP468" s="223">
        <f t="shared" si="74"/>
        <v>0</v>
      </c>
      <c r="AQ468" s="224"/>
      <c r="AR468" s="224"/>
      <c r="AS468" s="225"/>
      <c r="AT468" s="223">
        <f t="shared" si="75"/>
        <v>0</v>
      </c>
      <c r="AU468" s="224"/>
      <c r="AV468" s="224"/>
      <c r="AW468" s="225"/>
      <c r="AX468" s="32">
        <f t="shared" si="77"/>
        <v>0</v>
      </c>
      <c r="AY468" s="97">
        <f t="shared" si="71"/>
        <v>0</v>
      </c>
    </row>
    <row r="469" spans="1:51">
      <c r="A469" s="30" t="s">
        <v>478</v>
      </c>
      <c r="B469" s="221" t="s">
        <v>575</v>
      </c>
      <c r="C469" s="221"/>
      <c r="D469" s="221"/>
      <c r="E469" s="221"/>
      <c r="F469" s="221"/>
      <c r="G469" s="221"/>
      <c r="H469" s="221"/>
      <c r="I469" s="221"/>
      <c r="J469" s="221"/>
      <c r="K469" s="221"/>
      <c r="L469" s="221"/>
      <c r="M469" s="221"/>
      <c r="N469" s="221"/>
      <c r="O469" s="221"/>
      <c r="P469" s="221"/>
      <c r="Q469" s="221"/>
      <c r="R469" s="221"/>
      <c r="S469" s="221"/>
      <c r="T469" s="30" t="s">
        <v>1059</v>
      </c>
      <c r="U469" s="31">
        <v>0</v>
      </c>
      <c r="V469" s="32">
        <v>276.77</v>
      </c>
      <c r="W469" s="231">
        <f t="shared" si="72"/>
        <v>0</v>
      </c>
      <c r="X469" s="231"/>
      <c r="Y469" s="231"/>
      <c r="Z469" s="231"/>
      <c r="AA469" s="90">
        <v>0</v>
      </c>
      <c r="AB469" s="90">
        <v>0</v>
      </c>
      <c r="AC469" s="90">
        <v>0</v>
      </c>
      <c r="AD469" s="90">
        <v>0</v>
      </c>
      <c r="AE469" s="242"/>
      <c r="AF469" s="243"/>
      <c r="AG469" s="243"/>
      <c r="AH469" s="244"/>
      <c r="AI469" s="233">
        <f t="shared" si="76"/>
        <v>0</v>
      </c>
      <c r="AJ469" s="234"/>
      <c r="AK469" s="234"/>
      <c r="AL469" s="235"/>
      <c r="AM469" s="329">
        <f t="shared" si="73"/>
        <v>0</v>
      </c>
      <c r="AN469" s="329"/>
      <c r="AO469" s="329"/>
      <c r="AP469" s="223">
        <f t="shared" si="74"/>
        <v>0</v>
      </c>
      <c r="AQ469" s="224"/>
      <c r="AR469" s="224"/>
      <c r="AS469" s="225"/>
      <c r="AT469" s="223">
        <f t="shared" si="75"/>
        <v>0</v>
      </c>
      <c r="AU469" s="224"/>
      <c r="AV469" s="224"/>
      <c r="AW469" s="225"/>
      <c r="AX469" s="32">
        <f t="shared" si="77"/>
        <v>0</v>
      </c>
      <c r="AY469" s="97">
        <f t="shared" si="71"/>
        <v>0</v>
      </c>
    </row>
    <row r="470" spans="1:51">
      <c r="A470" s="30" t="s">
        <v>478</v>
      </c>
      <c r="B470" s="221" t="s">
        <v>1237</v>
      </c>
      <c r="C470" s="221"/>
      <c r="D470" s="221"/>
      <c r="E470" s="221"/>
      <c r="F470" s="221"/>
      <c r="G470" s="221"/>
      <c r="H470" s="221"/>
      <c r="I470" s="221"/>
      <c r="J470" s="221"/>
      <c r="K470" s="221"/>
      <c r="L470" s="221"/>
      <c r="M470" s="221"/>
      <c r="N470" s="221"/>
      <c r="O470" s="221"/>
      <c r="P470" s="221"/>
      <c r="Q470" s="221"/>
      <c r="R470" s="221"/>
      <c r="S470" s="221"/>
      <c r="T470" s="30" t="s">
        <v>1059</v>
      </c>
      <c r="U470" s="31">
        <v>0</v>
      </c>
      <c r="V470" s="32">
        <v>92.26</v>
      </c>
      <c r="W470" s="231">
        <f t="shared" si="72"/>
        <v>0</v>
      </c>
      <c r="X470" s="231"/>
      <c r="Y470" s="231"/>
      <c r="Z470" s="231"/>
      <c r="AA470" s="90">
        <v>0</v>
      </c>
      <c r="AB470" s="90">
        <v>0</v>
      </c>
      <c r="AC470" s="90">
        <v>0</v>
      </c>
      <c r="AD470" s="90">
        <v>0</v>
      </c>
      <c r="AE470" s="242"/>
      <c r="AF470" s="243"/>
      <c r="AG470" s="243"/>
      <c r="AH470" s="244"/>
      <c r="AI470" s="233">
        <f t="shared" si="76"/>
        <v>0</v>
      </c>
      <c r="AJ470" s="234"/>
      <c r="AK470" s="234"/>
      <c r="AL470" s="235"/>
      <c r="AM470" s="329">
        <f t="shared" si="73"/>
        <v>0</v>
      </c>
      <c r="AN470" s="329"/>
      <c r="AO470" s="329"/>
      <c r="AP470" s="223">
        <f t="shared" si="74"/>
        <v>0</v>
      </c>
      <c r="AQ470" s="224"/>
      <c r="AR470" s="224"/>
      <c r="AS470" s="225"/>
      <c r="AT470" s="223">
        <f t="shared" si="75"/>
        <v>0</v>
      </c>
      <c r="AU470" s="224"/>
      <c r="AV470" s="224"/>
      <c r="AW470" s="225"/>
      <c r="AX470" s="32">
        <f t="shared" si="77"/>
        <v>0</v>
      </c>
      <c r="AY470" s="97">
        <f t="shared" si="71"/>
        <v>0</v>
      </c>
    </row>
    <row r="471" spans="1:51">
      <c r="A471" s="30" t="s">
        <v>479</v>
      </c>
      <c r="B471" s="221" t="s">
        <v>576</v>
      </c>
      <c r="C471" s="221"/>
      <c r="D471" s="221"/>
      <c r="E471" s="221"/>
      <c r="F471" s="221"/>
      <c r="G471" s="221"/>
      <c r="H471" s="221"/>
      <c r="I471" s="221"/>
      <c r="J471" s="221"/>
      <c r="K471" s="221"/>
      <c r="L471" s="221"/>
      <c r="M471" s="221"/>
      <c r="N471" s="221"/>
      <c r="O471" s="221"/>
      <c r="P471" s="221"/>
      <c r="Q471" s="221"/>
      <c r="R471" s="221"/>
      <c r="S471" s="221"/>
      <c r="T471" s="30" t="s">
        <v>1059</v>
      </c>
      <c r="U471" s="31">
        <v>0</v>
      </c>
      <c r="V471" s="32">
        <v>402.45</v>
      </c>
      <c r="W471" s="231">
        <f t="shared" si="72"/>
        <v>0</v>
      </c>
      <c r="X471" s="231"/>
      <c r="Y471" s="231"/>
      <c r="Z471" s="231"/>
      <c r="AA471" s="90">
        <v>0</v>
      </c>
      <c r="AB471" s="90">
        <v>0</v>
      </c>
      <c r="AC471" s="90">
        <v>0</v>
      </c>
      <c r="AD471" s="90">
        <v>0</v>
      </c>
      <c r="AE471" s="242"/>
      <c r="AF471" s="243"/>
      <c r="AG471" s="243"/>
      <c r="AH471" s="244"/>
      <c r="AI471" s="233">
        <f t="shared" si="76"/>
        <v>0</v>
      </c>
      <c r="AJ471" s="234"/>
      <c r="AK471" s="234"/>
      <c r="AL471" s="235"/>
      <c r="AM471" s="329">
        <f t="shared" si="73"/>
        <v>0</v>
      </c>
      <c r="AN471" s="329"/>
      <c r="AO471" s="329"/>
      <c r="AP471" s="223">
        <f t="shared" si="74"/>
        <v>0</v>
      </c>
      <c r="AQ471" s="224"/>
      <c r="AR471" s="224"/>
      <c r="AS471" s="225"/>
      <c r="AT471" s="223">
        <f t="shared" si="75"/>
        <v>0</v>
      </c>
      <c r="AU471" s="224"/>
      <c r="AV471" s="224"/>
      <c r="AW471" s="225"/>
      <c r="AX471" s="32">
        <f t="shared" si="77"/>
        <v>0</v>
      </c>
      <c r="AY471" s="97">
        <f t="shared" si="71"/>
        <v>0</v>
      </c>
    </row>
    <row r="472" spans="1:51">
      <c r="A472" s="30" t="s">
        <v>480</v>
      </c>
      <c r="B472" s="221" t="s">
        <v>577</v>
      </c>
      <c r="C472" s="221"/>
      <c r="D472" s="221"/>
      <c r="E472" s="221"/>
      <c r="F472" s="221"/>
      <c r="G472" s="221"/>
      <c r="H472" s="221"/>
      <c r="I472" s="221"/>
      <c r="J472" s="221"/>
      <c r="K472" s="221"/>
      <c r="L472" s="221"/>
      <c r="M472" s="221"/>
      <c r="N472" s="221"/>
      <c r="O472" s="221"/>
      <c r="P472" s="221"/>
      <c r="Q472" s="221"/>
      <c r="R472" s="221"/>
      <c r="S472" s="221"/>
      <c r="T472" s="30" t="s">
        <v>1059</v>
      </c>
      <c r="U472" s="31">
        <v>151.5</v>
      </c>
      <c r="V472" s="32">
        <v>301.83999999999997</v>
      </c>
      <c r="W472" s="231">
        <f t="shared" si="72"/>
        <v>45728.759999999995</v>
      </c>
      <c r="X472" s="231"/>
      <c r="Y472" s="231"/>
      <c r="Z472" s="231"/>
      <c r="AA472" s="90">
        <v>130</v>
      </c>
      <c r="AB472" s="90">
        <v>130</v>
      </c>
      <c r="AC472" s="90">
        <v>130</v>
      </c>
      <c r="AD472" s="90">
        <v>130</v>
      </c>
      <c r="AE472" s="242"/>
      <c r="AF472" s="243"/>
      <c r="AG472" s="243"/>
      <c r="AH472" s="244"/>
      <c r="AI472" s="233">
        <f t="shared" si="76"/>
        <v>130</v>
      </c>
      <c r="AJ472" s="234"/>
      <c r="AK472" s="234"/>
      <c r="AL472" s="235"/>
      <c r="AM472" s="329">
        <f t="shared" si="73"/>
        <v>39239.199999999997</v>
      </c>
      <c r="AN472" s="329"/>
      <c r="AO472" s="329"/>
      <c r="AP472" s="223">
        <f t="shared" si="74"/>
        <v>0</v>
      </c>
      <c r="AQ472" s="224"/>
      <c r="AR472" s="224"/>
      <c r="AS472" s="225"/>
      <c r="AT472" s="223">
        <f t="shared" si="75"/>
        <v>39239.199999999997</v>
      </c>
      <c r="AU472" s="224"/>
      <c r="AV472" s="224"/>
      <c r="AW472" s="225"/>
      <c r="AX472" s="32">
        <f t="shared" si="77"/>
        <v>21.5</v>
      </c>
      <c r="AY472" s="97">
        <f t="shared" si="71"/>
        <v>6489.5599999999977</v>
      </c>
    </row>
    <row r="473" spans="1:51">
      <c r="A473" s="30" t="s">
        <v>481</v>
      </c>
      <c r="B473" s="221" t="s">
        <v>578</v>
      </c>
      <c r="C473" s="221"/>
      <c r="D473" s="221"/>
      <c r="E473" s="221"/>
      <c r="F473" s="221"/>
      <c r="G473" s="221"/>
      <c r="H473" s="221"/>
      <c r="I473" s="221"/>
      <c r="J473" s="221"/>
      <c r="K473" s="221"/>
      <c r="L473" s="221"/>
      <c r="M473" s="221"/>
      <c r="N473" s="221"/>
      <c r="O473" s="221"/>
      <c r="P473" s="221"/>
      <c r="Q473" s="221"/>
      <c r="R473" s="221"/>
      <c r="S473" s="221"/>
      <c r="T473" s="30" t="s">
        <v>1059</v>
      </c>
      <c r="U473" s="31">
        <v>151.5</v>
      </c>
      <c r="V473" s="32">
        <v>100.61</v>
      </c>
      <c r="W473" s="231">
        <f t="shared" si="72"/>
        <v>15242.414999999999</v>
      </c>
      <c r="X473" s="231"/>
      <c r="Y473" s="231"/>
      <c r="Z473" s="231"/>
      <c r="AA473" s="90">
        <v>130</v>
      </c>
      <c r="AB473" s="90">
        <v>130</v>
      </c>
      <c r="AC473" s="90">
        <v>130</v>
      </c>
      <c r="AD473" s="90">
        <v>130</v>
      </c>
      <c r="AE473" s="242"/>
      <c r="AF473" s="243"/>
      <c r="AG473" s="243"/>
      <c r="AH473" s="244"/>
      <c r="AI473" s="233">
        <f t="shared" si="76"/>
        <v>130</v>
      </c>
      <c r="AJ473" s="234"/>
      <c r="AK473" s="234"/>
      <c r="AL473" s="235"/>
      <c r="AM473" s="329">
        <f t="shared" si="73"/>
        <v>13079.3</v>
      </c>
      <c r="AN473" s="329"/>
      <c r="AO473" s="329"/>
      <c r="AP473" s="223">
        <f t="shared" si="74"/>
        <v>0</v>
      </c>
      <c r="AQ473" s="224"/>
      <c r="AR473" s="224"/>
      <c r="AS473" s="225"/>
      <c r="AT473" s="223">
        <f t="shared" si="75"/>
        <v>13079.3</v>
      </c>
      <c r="AU473" s="224"/>
      <c r="AV473" s="224"/>
      <c r="AW473" s="225"/>
      <c r="AX473" s="32">
        <f t="shared" si="77"/>
        <v>21.5</v>
      </c>
      <c r="AY473" s="97">
        <f t="shared" si="71"/>
        <v>2163.1149999999998</v>
      </c>
    </row>
    <row r="474" spans="1:51">
      <c r="A474" s="30" t="s">
        <v>482</v>
      </c>
      <c r="B474" s="221" t="s">
        <v>579</v>
      </c>
      <c r="C474" s="221"/>
      <c r="D474" s="221"/>
      <c r="E474" s="221"/>
      <c r="F474" s="221"/>
      <c r="G474" s="221"/>
      <c r="H474" s="221"/>
      <c r="I474" s="221"/>
      <c r="J474" s="221"/>
      <c r="K474" s="221"/>
      <c r="L474" s="221"/>
      <c r="M474" s="221"/>
      <c r="N474" s="221"/>
      <c r="O474" s="221"/>
      <c r="P474" s="221"/>
      <c r="Q474" s="221"/>
      <c r="R474" s="221"/>
      <c r="S474" s="221"/>
      <c r="T474" s="30" t="s">
        <v>1059</v>
      </c>
      <c r="U474" s="31">
        <v>0</v>
      </c>
      <c r="V474" s="32">
        <v>524.72</v>
      </c>
      <c r="W474" s="231">
        <f t="shared" si="72"/>
        <v>0</v>
      </c>
      <c r="X474" s="231"/>
      <c r="Y474" s="231"/>
      <c r="Z474" s="231"/>
      <c r="AA474" s="90">
        <v>0</v>
      </c>
      <c r="AB474" s="90">
        <v>0</v>
      </c>
      <c r="AC474" s="90">
        <v>0</v>
      </c>
      <c r="AD474" s="90">
        <v>0</v>
      </c>
      <c r="AE474" s="242"/>
      <c r="AF474" s="243"/>
      <c r="AG474" s="243"/>
      <c r="AH474" s="244"/>
      <c r="AI474" s="233">
        <f t="shared" si="76"/>
        <v>0</v>
      </c>
      <c r="AJ474" s="234"/>
      <c r="AK474" s="234"/>
      <c r="AL474" s="235"/>
      <c r="AM474" s="329">
        <f t="shared" si="73"/>
        <v>0</v>
      </c>
      <c r="AN474" s="329"/>
      <c r="AO474" s="329"/>
      <c r="AP474" s="223">
        <f t="shared" si="74"/>
        <v>0</v>
      </c>
      <c r="AQ474" s="224"/>
      <c r="AR474" s="224"/>
      <c r="AS474" s="225"/>
      <c r="AT474" s="223">
        <f t="shared" si="75"/>
        <v>0</v>
      </c>
      <c r="AU474" s="224"/>
      <c r="AV474" s="224"/>
      <c r="AW474" s="225"/>
      <c r="AX474" s="32">
        <f t="shared" si="77"/>
        <v>0</v>
      </c>
      <c r="AY474" s="97">
        <f t="shared" si="71"/>
        <v>0</v>
      </c>
    </row>
    <row r="475" spans="1:51">
      <c r="A475" s="30" t="s">
        <v>483</v>
      </c>
      <c r="B475" s="221" t="s">
        <v>580</v>
      </c>
      <c r="C475" s="221"/>
      <c r="D475" s="221"/>
      <c r="E475" s="221"/>
      <c r="F475" s="221"/>
      <c r="G475" s="221"/>
      <c r="H475" s="221"/>
      <c r="I475" s="221"/>
      <c r="J475" s="221"/>
      <c r="K475" s="221"/>
      <c r="L475" s="221"/>
      <c r="M475" s="221"/>
      <c r="N475" s="221"/>
      <c r="O475" s="221"/>
      <c r="P475" s="221"/>
      <c r="Q475" s="221"/>
      <c r="R475" s="221"/>
      <c r="S475" s="221"/>
      <c r="T475" s="30" t="s">
        <v>1059</v>
      </c>
      <c r="U475" s="31">
        <v>0</v>
      </c>
      <c r="V475" s="32">
        <v>393.54</v>
      </c>
      <c r="W475" s="231">
        <f t="shared" si="72"/>
        <v>0</v>
      </c>
      <c r="X475" s="231"/>
      <c r="Y475" s="231"/>
      <c r="Z475" s="231"/>
      <c r="AA475" s="90">
        <v>0</v>
      </c>
      <c r="AB475" s="90">
        <v>0</v>
      </c>
      <c r="AC475" s="90">
        <v>0</v>
      </c>
      <c r="AD475" s="90">
        <v>0</v>
      </c>
      <c r="AE475" s="242"/>
      <c r="AF475" s="243"/>
      <c r="AG475" s="243"/>
      <c r="AH475" s="244"/>
      <c r="AI475" s="233">
        <f t="shared" si="76"/>
        <v>0</v>
      </c>
      <c r="AJ475" s="234"/>
      <c r="AK475" s="234"/>
      <c r="AL475" s="235"/>
      <c r="AM475" s="329">
        <f t="shared" si="73"/>
        <v>0</v>
      </c>
      <c r="AN475" s="329"/>
      <c r="AO475" s="329"/>
      <c r="AP475" s="223">
        <f t="shared" si="74"/>
        <v>0</v>
      </c>
      <c r="AQ475" s="224"/>
      <c r="AR475" s="224"/>
      <c r="AS475" s="225"/>
      <c r="AT475" s="223">
        <f t="shared" si="75"/>
        <v>0</v>
      </c>
      <c r="AU475" s="224"/>
      <c r="AV475" s="224"/>
      <c r="AW475" s="225"/>
      <c r="AX475" s="32">
        <f t="shared" si="77"/>
        <v>0</v>
      </c>
      <c r="AY475" s="97">
        <f t="shared" si="71"/>
        <v>0</v>
      </c>
    </row>
    <row r="476" spans="1:51">
      <c r="A476" s="30" t="s">
        <v>484</v>
      </c>
      <c r="B476" s="221" t="s">
        <v>581</v>
      </c>
      <c r="C476" s="221"/>
      <c r="D476" s="221"/>
      <c r="E476" s="221"/>
      <c r="F476" s="221"/>
      <c r="G476" s="221"/>
      <c r="H476" s="221"/>
      <c r="I476" s="221"/>
      <c r="J476" s="221"/>
      <c r="K476" s="221"/>
      <c r="L476" s="221"/>
      <c r="M476" s="221"/>
      <c r="N476" s="221"/>
      <c r="O476" s="221"/>
      <c r="P476" s="221"/>
      <c r="Q476" s="221"/>
      <c r="R476" s="221"/>
      <c r="S476" s="221"/>
      <c r="T476" s="30" t="s">
        <v>1059</v>
      </c>
      <c r="U476" s="31">
        <v>0</v>
      </c>
      <c r="V476" s="32">
        <v>131.18</v>
      </c>
      <c r="W476" s="231">
        <f t="shared" si="72"/>
        <v>0</v>
      </c>
      <c r="X476" s="231"/>
      <c r="Y476" s="231"/>
      <c r="Z476" s="231"/>
      <c r="AA476" s="90">
        <v>0</v>
      </c>
      <c r="AB476" s="90">
        <v>0</v>
      </c>
      <c r="AC476" s="90">
        <v>0</v>
      </c>
      <c r="AD476" s="90">
        <v>0</v>
      </c>
      <c r="AE476" s="242"/>
      <c r="AF476" s="243"/>
      <c r="AG476" s="243"/>
      <c r="AH476" s="244"/>
      <c r="AI476" s="233">
        <f t="shared" si="76"/>
        <v>0</v>
      </c>
      <c r="AJ476" s="234"/>
      <c r="AK476" s="234"/>
      <c r="AL476" s="235"/>
      <c r="AM476" s="329">
        <f t="shared" si="73"/>
        <v>0</v>
      </c>
      <c r="AN476" s="329"/>
      <c r="AO476" s="329"/>
      <c r="AP476" s="223">
        <f t="shared" si="74"/>
        <v>0</v>
      </c>
      <c r="AQ476" s="224"/>
      <c r="AR476" s="224"/>
      <c r="AS476" s="225"/>
      <c r="AT476" s="223">
        <f t="shared" si="75"/>
        <v>0</v>
      </c>
      <c r="AU476" s="224"/>
      <c r="AV476" s="224"/>
      <c r="AW476" s="225"/>
      <c r="AX476" s="32">
        <f t="shared" si="77"/>
        <v>0</v>
      </c>
      <c r="AY476" s="97">
        <f t="shared" si="71"/>
        <v>0</v>
      </c>
    </row>
    <row r="477" spans="1:51">
      <c r="A477" s="30" t="s">
        <v>485</v>
      </c>
      <c r="B477" s="221" t="s">
        <v>582</v>
      </c>
      <c r="C477" s="221"/>
      <c r="D477" s="221"/>
      <c r="E477" s="221"/>
      <c r="F477" s="221"/>
      <c r="G477" s="221"/>
      <c r="H477" s="221"/>
      <c r="I477" s="221"/>
      <c r="J477" s="221"/>
      <c r="K477" s="221"/>
      <c r="L477" s="221"/>
      <c r="M477" s="221"/>
      <c r="N477" s="221"/>
      <c r="O477" s="221"/>
      <c r="P477" s="221"/>
      <c r="Q477" s="221"/>
      <c r="R477" s="221"/>
      <c r="S477" s="221"/>
      <c r="T477" s="30" t="s">
        <v>1059</v>
      </c>
      <c r="U477" s="31">
        <v>0</v>
      </c>
      <c r="V477" s="32">
        <v>549.35</v>
      </c>
      <c r="W477" s="231">
        <f t="shared" si="72"/>
        <v>0</v>
      </c>
      <c r="X477" s="231"/>
      <c r="Y477" s="231"/>
      <c r="Z477" s="231"/>
      <c r="AA477" s="90">
        <v>0</v>
      </c>
      <c r="AB477" s="90">
        <v>0</v>
      </c>
      <c r="AC477" s="90">
        <v>0</v>
      </c>
      <c r="AD477" s="90">
        <v>0</v>
      </c>
      <c r="AE477" s="242"/>
      <c r="AF477" s="243"/>
      <c r="AG477" s="243"/>
      <c r="AH477" s="244"/>
      <c r="AI477" s="233">
        <f t="shared" si="76"/>
        <v>0</v>
      </c>
      <c r="AJ477" s="234"/>
      <c r="AK477" s="234"/>
      <c r="AL477" s="235"/>
      <c r="AM477" s="329">
        <f t="shared" si="73"/>
        <v>0</v>
      </c>
      <c r="AN477" s="329"/>
      <c r="AO477" s="329"/>
      <c r="AP477" s="223">
        <f t="shared" si="74"/>
        <v>0</v>
      </c>
      <c r="AQ477" s="224"/>
      <c r="AR477" s="224"/>
      <c r="AS477" s="225"/>
      <c r="AT477" s="223">
        <f t="shared" si="75"/>
        <v>0</v>
      </c>
      <c r="AU477" s="224"/>
      <c r="AV477" s="224"/>
      <c r="AW477" s="225"/>
      <c r="AX477" s="32">
        <f t="shared" si="77"/>
        <v>0</v>
      </c>
      <c r="AY477" s="97">
        <f t="shared" si="71"/>
        <v>0</v>
      </c>
    </row>
    <row r="478" spans="1:51">
      <c r="A478" s="30" t="s">
        <v>486</v>
      </c>
      <c r="B478" s="221" t="s">
        <v>583</v>
      </c>
      <c r="C478" s="221"/>
      <c r="D478" s="221"/>
      <c r="E478" s="221"/>
      <c r="F478" s="221"/>
      <c r="G478" s="221"/>
      <c r="H478" s="221"/>
      <c r="I478" s="221"/>
      <c r="J478" s="221"/>
      <c r="K478" s="221"/>
      <c r="L478" s="221"/>
      <c r="M478" s="221"/>
      <c r="N478" s="221"/>
      <c r="O478" s="221"/>
      <c r="P478" s="221"/>
      <c r="Q478" s="221"/>
      <c r="R478" s="221"/>
      <c r="S478" s="221"/>
      <c r="T478" s="30" t="s">
        <v>1059</v>
      </c>
      <c r="U478" s="31">
        <v>0</v>
      </c>
      <c r="V478" s="32">
        <v>412.01</v>
      </c>
      <c r="W478" s="231">
        <f t="shared" si="72"/>
        <v>0</v>
      </c>
      <c r="X478" s="231"/>
      <c r="Y478" s="231"/>
      <c r="Z478" s="231"/>
      <c r="AA478" s="90">
        <v>0</v>
      </c>
      <c r="AB478" s="90">
        <v>0</v>
      </c>
      <c r="AC478" s="90">
        <v>0</v>
      </c>
      <c r="AD478" s="90">
        <v>0</v>
      </c>
      <c r="AE478" s="242"/>
      <c r="AF478" s="243"/>
      <c r="AG478" s="243"/>
      <c r="AH478" s="244"/>
      <c r="AI478" s="233">
        <f t="shared" si="76"/>
        <v>0</v>
      </c>
      <c r="AJ478" s="234"/>
      <c r="AK478" s="234"/>
      <c r="AL478" s="235"/>
      <c r="AM478" s="329">
        <f t="shared" si="73"/>
        <v>0</v>
      </c>
      <c r="AN478" s="329"/>
      <c r="AO478" s="329"/>
      <c r="AP478" s="223">
        <f t="shared" si="74"/>
        <v>0</v>
      </c>
      <c r="AQ478" s="224"/>
      <c r="AR478" s="224"/>
      <c r="AS478" s="225"/>
      <c r="AT478" s="223">
        <f t="shared" si="75"/>
        <v>0</v>
      </c>
      <c r="AU478" s="224"/>
      <c r="AV478" s="224"/>
      <c r="AW478" s="225"/>
      <c r="AX478" s="32">
        <f t="shared" si="77"/>
        <v>0</v>
      </c>
      <c r="AY478" s="97">
        <f t="shared" si="71"/>
        <v>0</v>
      </c>
    </row>
    <row r="479" spans="1:51">
      <c r="A479" s="30" t="s">
        <v>487</v>
      </c>
      <c r="B479" s="221" t="s">
        <v>584</v>
      </c>
      <c r="C479" s="221"/>
      <c r="D479" s="221"/>
      <c r="E479" s="221"/>
      <c r="F479" s="221"/>
      <c r="G479" s="221"/>
      <c r="H479" s="221"/>
      <c r="I479" s="221"/>
      <c r="J479" s="221"/>
      <c r="K479" s="221"/>
      <c r="L479" s="221"/>
      <c r="M479" s="221"/>
      <c r="N479" s="221"/>
      <c r="O479" s="221"/>
      <c r="P479" s="221"/>
      <c r="Q479" s="221"/>
      <c r="R479" s="221"/>
      <c r="S479" s="221"/>
      <c r="T479" s="30" t="s">
        <v>1059</v>
      </c>
      <c r="U479" s="31">
        <v>0</v>
      </c>
      <c r="V479" s="32">
        <v>137.34</v>
      </c>
      <c r="W479" s="231">
        <f t="shared" si="72"/>
        <v>0</v>
      </c>
      <c r="X479" s="231"/>
      <c r="Y479" s="231"/>
      <c r="Z479" s="231"/>
      <c r="AA479" s="90">
        <v>0</v>
      </c>
      <c r="AB479" s="90">
        <v>0</v>
      </c>
      <c r="AC479" s="90">
        <v>0</v>
      </c>
      <c r="AD479" s="90">
        <v>0</v>
      </c>
      <c r="AE479" s="242"/>
      <c r="AF479" s="243"/>
      <c r="AG479" s="243"/>
      <c r="AH479" s="244"/>
      <c r="AI479" s="233">
        <f t="shared" si="76"/>
        <v>0</v>
      </c>
      <c r="AJ479" s="234"/>
      <c r="AK479" s="234"/>
      <c r="AL479" s="235"/>
      <c r="AM479" s="329">
        <f t="shared" si="73"/>
        <v>0</v>
      </c>
      <c r="AN479" s="329"/>
      <c r="AO479" s="329"/>
      <c r="AP479" s="223">
        <f t="shared" si="74"/>
        <v>0</v>
      </c>
      <c r="AQ479" s="224"/>
      <c r="AR479" s="224"/>
      <c r="AS479" s="225"/>
      <c r="AT479" s="223">
        <f t="shared" si="75"/>
        <v>0</v>
      </c>
      <c r="AU479" s="224"/>
      <c r="AV479" s="224"/>
      <c r="AW479" s="225"/>
      <c r="AX479" s="32">
        <f t="shared" si="77"/>
        <v>0</v>
      </c>
      <c r="AY479" s="97">
        <f t="shared" ref="AY479:AY542" si="78">W479-AT479</f>
        <v>0</v>
      </c>
    </row>
    <row r="480" spans="1:51">
      <c r="A480" s="30" t="s">
        <v>488</v>
      </c>
      <c r="B480" s="221" t="s">
        <v>585</v>
      </c>
      <c r="C480" s="221"/>
      <c r="D480" s="221"/>
      <c r="E480" s="221"/>
      <c r="F480" s="221"/>
      <c r="G480" s="221"/>
      <c r="H480" s="221"/>
      <c r="I480" s="221"/>
      <c r="J480" s="221"/>
      <c r="K480" s="221"/>
      <c r="L480" s="221"/>
      <c r="M480" s="221"/>
      <c r="N480" s="221"/>
      <c r="O480" s="221"/>
      <c r="P480" s="221"/>
      <c r="Q480" s="221"/>
      <c r="R480" s="221"/>
      <c r="S480" s="221"/>
      <c r="T480" s="30" t="s">
        <v>1061</v>
      </c>
      <c r="U480" s="31">
        <v>2194.04</v>
      </c>
      <c r="V480" s="32">
        <v>197.03</v>
      </c>
      <c r="W480" s="231">
        <f t="shared" si="72"/>
        <v>432291.70120000001</v>
      </c>
      <c r="X480" s="231"/>
      <c r="Y480" s="231"/>
      <c r="Z480" s="231"/>
      <c r="AA480" s="90">
        <v>2069.34</v>
      </c>
      <c r="AB480" s="90">
        <v>2069.34</v>
      </c>
      <c r="AC480" s="90">
        <v>2069.34</v>
      </c>
      <c r="AD480" s="90">
        <v>2069.34</v>
      </c>
      <c r="AE480" s="242"/>
      <c r="AF480" s="243"/>
      <c r="AG480" s="243"/>
      <c r="AH480" s="244"/>
      <c r="AI480" s="233">
        <f t="shared" si="76"/>
        <v>2069.34</v>
      </c>
      <c r="AJ480" s="234"/>
      <c r="AK480" s="234"/>
      <c r="AL480" s="235"/>
      <c r="AM480" s="329">
        <f t="shared" si="73"/>
        <v>407722.06020000001</v>
      </c>
      <c r="AN480" s="329"/>
      <c r="AO480" s="329"/>
      <c r="AP480" s="223">
        <f t="shared" si="74"/>
        <v>0</v>
      </c>
      <c r="AQ480" s="224"/>
      <c r="AR480" s="224"/>
      <c r="AS480" s="225"/>
      <c r="AT480" s="223">
        <f t="shared" si="75"/>
        <v>407722.06020000001</v>
      </c>
      <c r="AU480" s="224"/>
      <c r="AV480" s="224"/>
      <c r="AW480" s="225"/>
      <c r="AX480" s="32">
        <f t="shared" si="77"/>
        <v>124.69999999999982</v>
      </c>
      <c r="AY480" s="97">
        <f t="shared" si="78"/>
        <v>24569.641000000003</v>
      </c>
    </row>
    <row r="481" spans="1:51">
      <c r="A481" s="30" t="s">
        <v>489</v>
      </c>
      <c r="B481" s="221" t="s">
        <v>586</v>
      </c>
      <c r="C481" s="221"/>
      <c r="D481" s="221"/>
      <c r="E481" s="221"/>
      <c r="F481" s="221"/>
      <c r="G481" s="221"/>
      <c r="H481" s="221"/>
      <c r="I481" s="221"/>
      <c r="J481" s="221"/>
      <c r="K481" s="221"/>
      <c r="L481" s="221"/>
      <c r="M481" s="221"/>
      <c r="N481" s="221"/>
      <c r="O481" s="221"/>
      <c r="P481" s="221"/>
      <c r="Q481" s="221"/>
      <c r="R481" s="221"/>
      <c r="S481" s="221"/>
      <c r="T481" s="30" t="s">
        <v>1060</v>
      </c>
      <c r="U481" s="31">
        <v>6009.87</v>
      </c>
      <c r="V481" s="32">
        <v>12.52</v>
      </c>
      <c r="W481" s="231">
        <f t="shared" si="72"/>
        <v>75243.57239999999</v>
      </c>
      <c r="X481" s="231"/>
      <c r="Y481" s="231"/>
      <c r="Z481" s="231"/>
      <c r="AA481" s="90">
        <v>5627.36</v>
      </c>
      <c r="AB481" s="90">
        <v>5627.36</v>
      </c>
      <c r="AC481" s="90">
        <v>5627.36</v>
      </c>
      <c r="AD481" s="90">
        <v>5627.36</v>
      </c>
      <c r="AE481" s="242"/>
      <c r="AF481" s="243"/>
      <c r="AG481" s="243"/>
      <c r="AH481" s="244"/>
      <c r="AI481" s="233">
        <f t="shared" si="76"/>
        <v>5627.36</v>
      </c>
      <c r="AJ481" s="234"/>
      <c r="AK481" s="234"/>
      <c r="AL481" s="235"/>
      <c r="AM481" s="329">
        <f t="shared" si="73"/>
        <v>70454.547199999986</v>
      </c>
      <c r="AN481" s="329"/>
      <c r="AO481" s="329"/>
      <c r="AP481" s="223">
        <f t="shared" si="74"/>
        <v>0</v>
      </c>
      <c r="AQ481" s="224"/>
      <c r="AR481" s="224"/>
      <c r="AS481" s="225"/>
      <c r="AT481" s="223">
        <f t="shared" si="75"/>
        <v>70454.547199999986</v>
      </c>
      <c r="AU481" s="224"/>
      <c r="AV481" s="224"/>
      <c r="AW481" s="225"/>
      <c r="AX481" s="32">
        <f t="shared" si="77"/>
        <v>382.51000000000022</v>
      </c>
      <c r="AY481" s="97">
        <f t="shared" si="78"/>
        <v>4789.0252000000037</v>
      </c>
    </row>
    <row r="482" spans="1:51">
      <c r="A482" s="30" t="s">
        <v>490</v>
      </c>
      <c r="B482" s="221" t="s">
        <v>587</v>
      </c>
      <c r="C482" s="221"/>
      <c r="D482" s="221"/>
      <c r="E482" s="221"/>
      <c r="F482" s="221"/>
      <c r="G482" s="221"/>
      <c r="H482" s="221"/>
      <c r="I482" s="221"/>
      <c r="J482" s="221"/>
      <c r="K482" s="221"/>
      <c r="L482" s="221"/>
      <c r="M482" s="221"/>
      <c r="N482" s="221"/>
      <c r="O482" s="221"/>
      <c r="P482" s="221"/>
      <c r="Q482" s="221"/>
      <c r="R482" s="221"/>
      <c r="S482" s="221"/>
      <c r="T482" s="30" t="s">
        <v>1140</v>
      </c>
      <c r="U482" s="31">
        <v>3</v>
      </c>
      <c r="V482" s="32">
        <v>476.19</v>
      </c>
      <c r="W482" s="231">
        <f t="shared" si="72"/>
        <v>1428.57</v>
      </c>
      <c r="X482" s="231"/>
      <c r="Y482" s="231"/>
      <c r="Z482" s="231"/>
      <c r="AA482" s="90">
        <v>2</v>
      </c>
      <c r="AB482" s="90">
        <v>2</v>
      </c>
      <c r="AC482" s="90">
        <v>2</v>
      </c>
      <c r="AD482" s="90">
        <v>2</v>
      </c>
      <c r="AE482" s="242"/>
      <c r="AF482" s="243"/>
      <c r="AG482" s="243"/>
      <c r="AH482" s="244"/>
      <c r="AI482" s="233">
        <f t="shared" si="76"/>
        <v>2</v>
      </c>
      <c r="AJ482" s="234"/>
      <c r="AK482" s="234"/>
      <c r="AL482" s="235"/>
      <c r="AM482" s="329">
        <f t="shared" si="73"/>
        <v>952.38</v>
      </c>
      <c r="AN482" s="329"/>
      <c r="AO482" s="329"/>
      <c r="AP482" s="223">
        <f t="shared" si="74"/>
        <v>0</v>
      </c>
      <c r="AQ482" s="224"/>
      <c r="AR482" s="224"/>
      <c r="AS482" s="225"/>
      <c r="AT482" s="223">
        <f t="shared" si="75"/>
        <v>952.38</v>
      </c>
      <c r="AU482" s="224"/>
      <c r="AV482" s="224"/>
      <c r="AW482" s="225"/>
      <c r="AX482" s="32">
        <f t="shared" si="77"/>
        <v>1</v>
      </c>
      <c r="AY482" s="97">
        <f t="shared" si="78"/>
        <v>476.18999999999994</v>
      </c>
    </row>
    <row r="483" spans="1:51">
      <c r="A483" s="30" t="s">
        <v>491</v>
      </c>
      <c r="B483" s="221" t="s">
        <v>588</v>
      </c>
      <c r="C483" s="221"/>
      <c r="D483" s="221"/>
      <c r="E483" s="221"/>
      <c r="F483" s="221"/>
      <c r="G483" s="221"/>
      <c r="H483" s="221"/>
      <c r="I483" s="221"/>
      <c r="J483" s="221"/>
      <c r="K483" s="221"/>
      <c r="L483" s="221"/>
      <c r="M483" s="221"/>
      <c r="N483" s="221"/>
      <c r="O483" s="221"/>
      <c r="P483" s="221"/>
      <c r="Q483" s="221"/>
      <c r="R483" s="221"/>
      <c r="S483" s="221"/>
      <c r="T483" s="30" t="s">
        <v>1140</v>
      </c>
      <c r="U483" s="31">
        <v>0</v>
      </c>
      <c r="V483" s="32">
        <v>521.72</v>
      </c>
      <c r="W483" s="231">
        <f t="shared" si="72"/>
        <v>0</v>
      </c>
      <c r="X483" s="231"/>
      <c r="Y483" s="231"/>
      <c r="Z483" s="231"/>
      <c r="AA483" s="90">
        <v>0</v>
      </c>
      <c r="AB483" s="90">
        <v>0</v>
      </c>
      <c r="AC483" s="90">
        <v>0</v>
      </c>
      <c r="AD483" s="90">
        <v>0</v>
      </c>
      <c r="AE483" s="242"/>
      <c r="AF483" s="243"/>
      <c r="AG483" s="243"/>
      <c r="AH483" s="244"/>
      <c r="AI483" s="233">
        <f t="shared" si="76"/>
        <v>0</v>
      </c>
      <c r="AJ483" s="234"/>
      <c r="AK483" s="234"/>
      <c r="AL483" s="235"/>
      <c r="AM483" s="329">
        <f t="shared" si="73"/>
        <v>0</v>
      </c>
      <c r="AN483" s="329"/>
      <c r="AO483" s="329"/>
      <c r="AP483" s="223">
        <f t="shared" si="74"/>
        <v>0</v>
      </c>
      <c r="AQ483" s="224"/>
      <c r="AR483" s="224"/>
      <c r="AS483" s="225"/>
      <c r="AT483" s="223">
        <f t="shared" si="75"/>
        <v>0</v>
      </c>
      <c r="AU483" s="224"/>
      <c r="AV483" s="224"/>
      <c r="AW483" s="225"/>
      <c r="AX483" s="32">
        <f t="shared" si="77"/>
        <v>0</v>
      </c>
      <c r="AY483" s="97">
        <f t="shared" si="78"/>
        <v>0</v>
      </c>
    </row>
    <row r="484" spans="1:51">
      <c r="A484" s="30" t="s">
        <v>492</v>
      </c>
      <c r="B484" s="221" t="s">
        <v>589</v>
      </c>
      <c r="C484" s="221"/>
      <c r="D484" s="221"/>
      <c r="E484" s="221"/>
      <c r="F484" s="221"/>
      <c r="G484" s="221"/>
      <c r="H484" s="221"/>
      <c r="I484" s="221"/>
      <c r="J484" s="221"/>
      <c r="K484" s="221"/>
      <c r="L484" s="221"/>
      <c r="M484" s="221"/>
      <c r="N484" s="221"/>
      <c r="O484" s="221"/>
      <c r="P484" s="221"/>
      <c r="Q484" s="221"/>
      <c r="R484" s="221"/>
      <c r="S484" s="221"/>
      <c r="T484" s="30" t="s">
        <v>1140</v>
      </c>
      <c r="U484" s="31">
        <v>8</v>
      </c>
      <c r="V484" s="32">
        <v>566.94000000000005</v>
      </c>
      <c r="W484" s="231">
        <f t="shared" si="72"/>
        <v>4535.5200000000004</v>
      </c>
      <c r="X484" s="231"/>
      <c r="Y484" s="231"/>
      <c r="Z484" s="231"/>
      <c r="AA484" s="90">
        <v>7</v>
      </c>
      <c r="AB484" s="90">
        <v>7</v>
      </c>
      <c r="AC484" s="90">
        <v>7</v>
      </c>
      <c r="AD484" s="90">
        <v>7</v>
      </c>
      <c r="AE484" s="242"/>
      <c r="AF484" s="243"/>
      <c r="AG484" s="243"/>
      <c r="AH484" s="244"/>
      <c r="AI484" s="233">
        <f t="shared" si="76"/>
        <v>7</v>
      </c>
      <c r="AJ484" s="234"/>
      <c r="AK484" s="234"/>
      <c r="AL484" s="235"/>
      <c r="AM484" s="329">
        <f t="shared" si="73"/>
        <v>3968.5800000000004</v>
      </c>
      <c r="AN484" s="329"/>
      <c r="AO484" s="329"/>
      <c r="AP484" s="223">
        <f t="shared" si="74"/>
        <v>0</v>
      </c>
      <c r="AQ484" s="224"/>
      <c r="AR484" s="224"/>
      <c r="AS484" s="225"/>
      <c r="AT484" s="223">
        <f t="shared" si="75"/>
        <v>3968.5800000000004</v>
      </c>
      <c r="AU484" s="224"/>
      <c r="AV484" s="224"/>
      <c r="AW484" s="225"/>
      <c r="AX484" s="32">
        <f t="shared" si="77"/>
        <v>1</v>
      </c>
      <c r="AY484" s="97">
        <f t="shared" si="78"/>
        <v>566.94000000000005</v>
      </c>
    </row>
    <row r="485" spans="1:51">
      <c r="A485" s="30" t="s">
        <v>493</v>
      </c>
      <c r="B485" s="221" t="s">
        <v>590</v>
      </c>
      <c r="C485" s="221"/>
      <c r="D485" s="221"/>
      <c r="E485" s="221"/>
      <c r="F485" s="221"/>
      <c r="G485" s="221"/>
      <c r="H485" s="221"/>
      <c r="I485" s="221"/>
      <c r="J485" s="221"/>
      <c r="K485" s="221"/>
      <c r="L485" s="221"/>
      <c r="M485" s="221"/>
      <c r="N485" s="221"/>
      <c r="O485" s="221"/>
      <c r="P485" s="221"/>
      <c r="Q485" s="221"/>
      <c r="R485" s="221"/>
      <c r="S485" s="221"/>
      <c r="T485" s="30" t="s">
        <v>1140</v>
      </c>
      <c r="U485" s="31">
        <v>6</v>
      </c>
      <c r="V485" s="32">
        <v>714.5</v>
      </c>
      <c r="W485" s="231">
        <f t="shared" si="72"/>
        <v>4287</v>
      </c>
      <c r="X485" s="231"/>
      <c r="Y485" s="231"/>
      <c r="Z485" s="231"/>
      <c r="AA485" s="90">
        <v>6</v>
      </c>
      <c r="AB485" s="90">
        <v>6</v>
      </c>
      <c r="AC485" s="90">
        <v>6</v>
      </c>
      <c r="AD485" s="90">
        <v>6</v>
      </c>
      <c r="AE485" s="242"/>
      <c r="AF485" s="243"/>
      <c r="AG485" s="243"/>
      <c r="AH485" s="244"/>
      <c r="AI485" s="233">
        <f t="shared" si="76"/>
        <v>6</v>
      </c>
      <c r="AJ485" s="234"/>
      <c r="AK485" s="234"/>
      <c r="AL485" s="235"/>
      <c r="AM485" s="329">
        <f t="shared" si="73"/>
        <v>4287</v>
      </c>
      <c r="AN485" s="329"/>
      <c r="AO485" s="329"/>
      <c r="AP485" s="223">
        <f t="shared" si="74"/>
        <v>0</v>
      </c>
      <c r="AQ485" s="224"/>
      <c r="AR485" s="224"/>
      <c r="AS485" s="225"/>
      <c r="AT485" s="223">
        <f t="shared" si="75"/>
        <v>4287</v>
      </c>
      <c r="AU485" s="224"/>
      <c r="AV485" s="224"/>
      <c r="AW485" s="225"/>
      <c r="AX485" s="32">
        <f t="shared" si="77"/>
        <v>0</v>
      </c>
      <c r="AY485" s="97">
        <f t="shared" si="78"/>
        <v>0</v>
      </c>
    </row>
    <row r="486" spans="1:51">
      <c r="A486" s="30" t="s">
        <v>494</v>
      </c>
      <c r="B486" s="221" t="s">
        <v>591</v>
      </c>
      <c r="C486" s="221"/>
      <c r="D486" s="221"/>
      <c r="E486" s="221"/>
      <c r="F486" s="221"/>
      <c r="G486" s="221"/>
      <c r="H486" s="221"/>
      <c r="I486" s="221"/>
      <c r="J486" s="221"/>
      <c r="K486" s="221"/>
      <c r="L486" s="221"/>
      <c r="M486" s="221"/>
      <c r="N486" s="221"/>
      <c r="O486" s="221"/>
      <c r="P486" s="221"/>
      <c r="Q486" s="221"/>
      <c r="R486" s="221"/>
      <c r="S486" s="221"/>
      <c r="T486" s="30" t="s">
        <v>1140</v>
      </c>
      <c r="U486" s="31">
        <v>0</v>
      </c>
      <c r="V486" s="32">
        <v>935</v>
      </c>
      <c r="W486" s="231">
        <f t="shared" si="72"/>
        <v>0</v>
      </c>
      <c r="X486" s="231"/>
      <c r="Y486" s="231"/>
      <c r="Z486" s="231"/>
      <c r="AA486" s="90">
        <v>0</v>
      </c>
      <c r="AB486" s="90">
        <v>0</v>
      </c>
      <c r="AC486" s="90">
        <v>0</v>
      </c>
      <c r="AD486" s="90">
        <v>0</v>
      </c>
      <c r="AE486" s="242"/>
      <c r="AF486" s="243"/>
      <c r="AG486" s="243"/>
      <c r="AH486" s="244"/>
      <c r="AI486" s="233">
        <f t="shared" si="76"/>
        <v>0</v>
      </c>
      <c r="AJ486" s="234"/>
      <c r="AK486" s="234"/>
      <c r="AL486" s="235"/>
      <c r="AM486" s="329">
        <f t="shared" si="73"/>
        <v>0</v>
      </c>
      <c r="AN486" s="329"/>
      <c r="AO486" s="329"/>
      <c r="AP486" s="223">
        <f t="shared" si="74"/>
        <v>0</v>
      </c>
      <c r="AQ486" s="224"/>
      <c r="AR486" s="224"/>
      <c r="AS486" s="225"/>
      <c r="AT486" s="223">
        <f t="shared" si="75"/>
        <v>0</v>
      </c>
      <c r="AU486" s="224"/>
      <c r="AV486" s="224"/>
      <c r="AW486" s="225"/>
      <c r="AX486" s="32">
        <f t="shared" si="77"/>
        <v>0</v>
      </c>
      <c r="AY486" s="97">
        <f t="shared" si="78"/>
        <v>0</v>
      </c>
    </row>
    <row r="487" spans="1:51">
      <c r="A487" s="30" t="s">
        <v>495</v>
      </c>
      <c r="B487" s="221" t="s">
        <v>592</v>
      </c>
      <c r="C487" s="221"/>
      <c r="D487" s="221"/>
      <c r="E487" s="221"/>
      <c r="F487" s="221"/>
      <c r="G487" s="221"/>
      <c r="H487" s="221"/>
      <c r="I487" s="221"/>
      <c r="J487" s="221"/>
      <c r="K487" s="221"/>
      <c r="L487" s="221"/>
      <c r="M487" s="221"/>
      <c r="N487" s="221"/>
      <c r="O487" s="221"/>
      <c r="P487" s="221"/>
      <c r="Q487" s="221"/>
      <c r="R487" s="221"/>
      <c r="S487" s="221"/>
      <c r="T487" s="30" t="s">
        <v>1140</v>
      </c>
      <c r="U487" s="31">
        <v>1</v>
      </c>
      <c r="V487" s="32">
        <v>993</v>
      </c>
      <c r="W487" s="231">
        <f t="shared" si="72"/>
        <v>993</v>
      </c>
      <c r="X487" s="231"/>
      <c r="Y487" s="231"/>
      <c r="Z487" s="231"/>
      <c r="AA487" s="90">
        <v>1</v>
      </c>
      <c r="AB487" s="90">
        <v>1</v>
      </c>
      <c r="AC487" s="90">
        <v>1</v>
      </c>
      <c r="AD487" s="90">
        <v>1</v>
      </c>
      <c r="AE487" s="242"/>
      <c r="AF487" s="243"/>
      <c r="AG487" s="243"/>
      <c r="AH487" s="244"/>
      <c r="AI487" s="233">
        <f t="shared" si="76"/>
        <v>1</v>
      </c>
      <c r="AJ487" s="234"/>
      <c r="AK487" s="234"/>
      <c r="AL487" s="235"/>
      <c r="AM487" s="329">
        <f t="shared" si="73"/>
        <v>993</v>
      </c>
      <c r="AN487" s="329"/>
      <c r="AO487" s="329"/>
      <c r="AP487" s="223">
        <f t="shared" si="74"/>
        <v>0</v>
      </c>
      <c r="AQ487" s="224"/>
      <c r="AR487" s="224"/>
      <c r="AS487" s="225"/>
      <c r="AT487" s="223">
        <f t="shared" si="75"/>
        <v>993</v>
      </c>
      <c r="AU487" s="224"/>
      <c r="AV487" s="224"/>
      <c r="AW487" s="225"/>
      <c r="AX487" s="32">
        <f t="shared" si="77"/>
        <v>0</v>
      </c>
      <c r="AY487" s="97">
        <f t="shared" si="78"/>
        <v>0</v>
      </c>
    </row>
    <row r="488" spans="1:51">
      <c r="A488" s="30" t="s">
        <v>496</v>
      </c>
      <c r="B488" s="221" t="s">
        <v>593</v>
      </c>
      <c r="C488" s="221"/>
      <c r="D488" s="221"/>
      <c r="E488" s="221"/>
      <c r="F488" s="221"/>
      <c r="G488" s="221"/>
      <c r="H488" s="221"/>
      <c r="I488" s="221"/>
      <c r="J488" s="221"/>
      <c r="K488" s="221"/>
      <c r="L488" s="221"/>
      <c r="M488" s="221"/>
      <c r="N488" s="221"/>
      <c r="O488" s="221"/>
      <c r="P488" s="221"/>
      <c r="Q488" s="221"/>
      <c r="R488" s="221"/>
      <c r="S488" s="221"/>
      <c r="T488" s="30" t="s">
        <v>1140</v>
      </c>
      <c r="U488" s="31">
        <v>0</v>
      </c>
      <c r="V488" s="32">
        <v>1303</v>
      </c>
      <c r="W488" s="231">
        <f t="shared" si="72"/>
        <v>0</v>
      </c>
      <c r="X488" s="231"/>
      <c r="Y488" s="231"/>
      <c r="Z488" s="231"/>
      <c r="AA488" s="90">
        <v>0</v>
      </c>
      <c r="AB488" s="90">
        <v>0</v>
      </c>
      <c r="AC488" s="90">
        <v>0</v>
      </c>
      <c r="AD488" s="90">
        <v>0</v>
      </c>
      <c r="AE488" s="242"/>
      <c r="AF488" s="243"/>
      <c r="AG488" s="243"/>
      <c r="AH488" s="244"/>
      <c r="AI488" s="233">
        <f t="shared" si="76"/>
        <v>0</v>
      </c>
      <c r="AJ488" s="234"/>
      <c r="AK488" s="234"/>
      <c r="AL488" s="235"/>
      <c r="AM488" s="329">
        <f t="shared" si="73"/>
        <v>0</v>
      </c>
      <c r="AN488" s="329"/>
      <c r="AO488" s="329"/>
      <c r="AP488" s="223">
        <f t="shared" si="74"/>
        <v>0</v>
      </c>
      <c r="AQ488" s="224"/>
      <c r="AR488" s="224"/>
      <c r="AS488" s="225"/>
      <c r="AT488" s="223">
        <f t="shared" si="75"/>
        <v>0</v>
      </c>
      <c r="AU488" s="224"/>
      <c r="AV488" s="224"/>
      <c r="AW488" s="225"/>
      <c r="AX488" s="32">
        <f t="shared" si="77"/>
        <v>0</v>
      </c>
      <c r="AY488" s="97">
        <f t="shared" si="78"/>
        <v>0</v>
      </c>
    </row>
    <row r="489" spans="1:51">
      <c r="A489" s="30" t="s">
        <v>497</v>
      </c>
      <c r="B489" s="221" t="s">
        <v>594</v>
      </c>
      <c r="C489" s="221"/>
      <c r="D489" s="221"/>
      <c r="E489" s="221"/>
      <c r="F489" s="221"/>
      <c r="G489" s="221"/>
      <c r="H489" s="221"/>
      <c r="I489" s="221"/>
      <c r="J489" s="221"/>
      <c r="K489" s="221"/>
      <c r="L489" s="221"/>
      <c r="M489" s="221"/>
      <c r="N489" s="221"/>
      <c r="O489" s="221"/>
      <c r="P489" s="221"/>
      <c r="Q489" s="221"/>
      <c r="R489" s="221"/>
      <c r="S489" s="221"/>
      <c r="T489" s="30" t="s">
        <v>1059</v>
      </c>
      <c r="U489" s="31">
        <v>8.5299999999999994</v>
      </c>
      <c r="V489" s="32">
        <v>305.27999999999997</v>
      </c>
      <c r="W489" s="231">
        <f t="shared" si="72"/>
        <v>2604.0383999999995</v>
      </c>
      <c r="X489" s="231"/>
      <c r="Y489" s="231"/>
      <c r="Z489" s="231"/>
      <c r="AA489" s="90">
        <v>8.5299999999999994</v>
      </c>
      <c r="AB489" s="90">
        <v>8.5299999999999994</v>
      </c>
      <c r="AC489" s="90">
        <v>8.5299999999999994</v>
      </c>
      <c r="AD489" s="90">
        <v>8.5299999999999994</v>
      </c>
      <c r="AE489" s="242"/>
      <c r="AF489" s="243"/>
      <c r="AG489" s="243"/>
      <c r="AH489" s="244"/>
      <c r="AI489" s="233">
        <f t="shared" si="76"/>
        <v>8.5299999999999994</v>
      </c>
      <c r="AJ489" s="234"/>
      <c r="AK489" s="234"/>
      <c r="AL489" s="235"/>
      <c r="AM489" s="329">
        <f t="shared" si="73"/>
        <v>2604.0383999999995</v>
      </c>
      <c r="AN489" s="329"/>
      <c r="AO489" s="329"/>
      <c r="AP489" s="223">
        <f t="shared" si="74"/>
        <v>0</v>
      </c>
      <c r="AQ489" s="224"/>
      <c r="AR489" s="224"/>
      <c r="AS489" s="225"/>
      <c r="AT489" s="223">
        <f t="shared" si="75"/>
        <v>2604.0383999999995</v>
      </c>
      <c r="AU489" s="224"/>
      <c r="AV489" s="224"/>
      <c r="AW489" s="225"/>
      <c r="AX489" s="32">
        <f t="shared" si="77"/>
        <v>0</v>
      </c>
      <c r="AY489" s="97">
        <f t="shared" si="78"/>
        <v>0</v>
      </c>
    </row>
    <row r="490" spans="1:51">
      <c r="A490" s="30" t="s">
        <v>498</v>
      </c>
      <c r="B490" s="221" t="s">
        <v>595</v>
      </c>
      <c r="C490" s="221"/>
      <c r="D490" s="221"/>
      <c r="E490" s="221"/>
      <c r="F490" s="221"/>
      <c r="G490" s="221"/>
      <c r="H490" s="221"/>
      <c r="I490" s="221"/>
      <c r="J490" s="221"/>
      <c r="K490" s="221"/>
      <c r="L490" s="221"/>
      <c r="M490" s="221"/>
      <c r="N490" s="221"/>
      <c r="O490" s="221"/>
      <c r="P490" s="221"/>
      <c r="Q490" s="221"/>
      <c r="R490" s="221"/>
      <c r="S490" s="221"/>
      <c r="T490" s="30" t="s">
        <v>1059</v>
      </c>
      <c r="U490" s="31">
        <v>0</v>
      </c>
      <c r="V490" s="32">
        <v>339.08</v>
      </c>
      <c r="W490" s="231">
        <f t="shared" si="72"/>
        <v>0</v>
      </c>
      <c r="X490" s="231"/>
      <c r="Y490" s="231"/>
      <c r="Z490" s="231"/>
      <c r="AA490" s="90">
        <v>0</v>
      </c>
      <c r="AB490" s="90">
        <v>0</v>
      </c>
      <c r="AC490" s="90">
        <v>0</v>
      </c>
      <c r="AD490" s="90">
        <v>0</v>
      </c>
      <c r="AE490" s="242"/>
      <c r="AF490" s="243"/>
      <c r="AG490" s="243"/>
      <c r="AH490" s="244"/>
      <c r="AI490" s="233">
        <f t="shared" si="76"/>
        <v>0</v>
      </c>
      <c r="AJ490" s="234"/>
      <c r="AK490" s="234"/>
      <c r="AL490" s="235"/>
      <c r="AM490" s="329">
        <f t="shared" si="73"/>
        <v>0</v>
      </c>
      <c r="AN490" s="329"/>
      <c r="AO490" s="329"/>
      <c r="AP490" s="223">
        <f t="shared" si="74"/>
        <v>0</v>
      </c>
      <c r="AQ490" s="224"/>
      <c r="AR490" s="224"/>
      <c r="AS490" s="225"/>
      <c r="AT490" s="223">
        <f t="shared" si="75"/>
        <v>0</v>
      </c>
      <c r="AU490" s="224"/>
      <c r="AV490" s="224"/>
      <c r="AW490" s="225"/>
      <c r="AX490" s="32">
        <f t="shared" si="77"/>
        <v>0</v>
      </c>
      <c r="AY490" s="97">
        <f t="shared" si="78"/>
        <v>0</v>
      </c>
    </row>
    <row r="491" spans="1:51">
      <c r="A491" s="30" t="s">
        <v>499</v>
      </c>
      <c r="B491" s="221" t="s">
        <v>596</v>
      </c>
      <c r="C491" s="221"/>
      <c r="D491" s="221"/>
      <c r="E491" s="221"/>
      <c r="F491" s="221"/>
      <c r="G491" s="221"/>
      <c r="H491" s="221"/>
      <c r="I491" s="221"/>
      <c r="J491" s="221"/>
      <c r="K491" s="221"/>
      <c r="L491" s="221"/>
      <c r="M491" s="221"/>
      <c r="N491" s="221"/>
      <c r="O491" s="221"/>
      <c r="P491" s="221"/>
      <c r="Q491" s="221"/>
      <c r="R491" s="221"/>
      <c r="S491" s="221"/>
      <c r="T491" s="30" t="s">
        <v>1059</v>
      </c>
      <c r="U491" s="31">
        <v>0</v>
      </c>
      <c r="V491" s="32">
        <v>375.91</v>
      </c>
      <c r="W491" s="231">
        <f t="shared" si="72"/>
        <v>0</v>
      </c>
      <c r="X491" s="231"/>
      <c r="Y491" s="231"/>
      <c r="Z491" s="231"/>
      <c r="AA491" s="90">
        <v>0</v>
      </c>
      <c r="AB491" s="90">
        <v>0</v>
      </c>
      <c r="AC491" s="90">
        <v>0</v>
      </c>
      <c r="AD491" s="90">
        <v>0</v>
      </c>
      <c r="AE491" s="242"/>
      <c r="AF491" s="243"/>
      <c r="AG491" s="243"/>
      <c r="AH491" s="244"/>
      <c r="AI491" s="233">
        <f t="shared" si="76"/>
        <v>0</v>
      </c>
      <c r="AJ491" s="234"/>
      <c r="AK491" s="234"/>
      <c r="AL491" s="235"/>
      <c r="AM491" s="329">
        <f t="shared" si="73"/>
        <v>0</v>
      </c>
      <c r="AN491" s="329"/>
      <c r="AO491" s="329"/>
      <c r="AP491" s="223">
        <f t="shared" si="74"/>
        <v>0</v>
      </c>
      <c r="AQ491" s="224"/>
      <c r="AR491" s="224"/>
      <c r="AS491" s="225"/>
      <c r="AT491" s="223">
        <f t="shared" si="75"/>
        <v>0</v>
      </c>
      <c r="AU491" s="224"/>
      <c r="AV491" s="224"/>
      <c r="AW491" s="225"/>
      <c r="AX491" s="32">
        <f t="shared" si="77"/>
        <v>0</v>
      </c>
      <c r="AY491" s="97">
        <f t="shared" si="78"/>
        <v>0</v>
      </c>
    </row>
    <row r="492" spans="1:51">
      <c r="A492" s="30" t="s">
        <v>500</v>
      </c>
      <c r="B492" s="221" t="s">
        <v>597</v>
      </c>
      <c r="C492" s="221"/>
      <c r="D492" s="221"/>
      <c r="E492" s="221"/>
      <c r="F492" s="221"/>
      <c r="G492" s="221"/>
      <c r="H492" s="221"/>
      <c r="I492" s="221"/>
      <c r="J492" s="221"/>
      <c r="K492" s="221"/>
      <c r="L492" s="221"/>
      <c r="M492" s="221"/>
      <c r="N492" s="221"/>
      <c r="O492" s="221"/>
      <c r="P492" s="221"/>
      <c r="Q492" s="221"/>
      <c r="R492" s="221"/>
      <c r="S492" s="221"/>
      <c r="T492" s="30" t="s">
        <v>1059</v>
      </c>
      <c r="U492" s="31">
        <v>35</v>
      </c>
      <c r="V492" s="32">
        <v>448.51</v>
      </c>
      <c r="W492" s="231">
        <f t="shared" si="72"/>
        <v>15697.85</v>
      </c>
      <c r="X492" s="231"/>
      <c r="Y492" s="231"/>
      <c r="Z492" s="231"/>
      <c r="AA492" s="90">
        <v>0</v>
      </c>
      <c r="AB492" s="90">
        <v>0</v>
      </c>
      <c r="AC492" s="90">
        <v>0</v>
      </c>
      <c r="AD492" s="90">
        <v>0</v>
      </c>
      <c r="AE492" s="242"/>
      <c r="AF492" s="243"/>
      <c r="AG492" s="243"/>
      <c r="AH492" s="244"/>
      <c r="AI492" s="233">
        <f t="shared" si="76"/>
        <v>0</v>
      </c>
      <c r="AJ492" s="234"/>
      <c r="AK492" s="234"/>
      <c r="AL492" s="235"/>
      <c r="AM492" s="329">
        <f t="shared" si="73"/>
        <v>0</v>
      </c>
      <c r="AN492" s="329"/>
      <c r="AO492" s="329"/>
      <c r="AP492" s="223">
        <f t="shared" si="74"/>
        <v>0</v>
      </c>
      <c r="AQ492" s="224"/>
      <c r="AR492" s="224"/>
      <c r="AS492" s="225"/>
      <c r="AT492" s="223">
        <f t="shared" si="75"/>
        <v>0</v>
      </c>
      <c r="AU492" s="224"/>
      <c r="AV492" s="224"/>
      <c r="AW492" s="225"/>
      <c r="AX492" s="32">
        <f t="shared" si="77"/>
        <v>35</v>
      </c>
      <c r="AY492" s="97">
        <f t="shared" si="78"/>
        <v>15697.85</v>
      </c>
    </row>
    <row r="493" spans="1:51">
      <c r="A493" s="30" t="s">
        <v>501</v>
      </c>
      <c r="B493" s="221" t="s">
        <v>598</v>
      </c>
      <c r="C493" s="221"/>
      <c r="D493" s="221"/>
      <c r="E493" s="221"/>
      <c r="F493" s="221"/>
      <c r="G493" s="221"/>
      <c r="H493" s="221"/>
      <c r="I493" s="221"/>
      <c r="J493" s="221"/>
      <c r="K493" s="221"/>
      <c r="L493" s="221"/>
      <c r="M493" s="221"/>
      <c r="N493" s="221"/>
      <c r="O493" s="221"/>
      <c r="P493" s="221"/>
      <c r="Q493" s="221"/>
      <c r="R493" s="221"/>
      <c r="S493" s="221"/>
      <c r="T493" s="30" t="s">
        <v>1059</v>
      </c>
      <c r="U493" s="31">
        <v>0</v>
      </c>
      <c r="V493" s="32">
        <v>558.89</v>
      </c>
      <c r="W493" s="231">
        <f t="shared" si="72"/>
        <v>0</v>
      </c>
      <c r="X493" s="231"/>
      <c r="Y493" s="231"/>
      <c r="Z493" s="231"/>
      <c r="AA493" s="90">
        <v>0</v>
      </c>
      <c r="AB493" s="90">
        <v>0</v>
      </c>
      <c r="AC493" s="90">
        <v>0</v>
      </c>
      <c r="AD493" s="90">
        <v>0</v>
      </c>
      <c r="AE493" s="242"/>
      <c r="AF493" s="243"/>
      <c r="AG493" s="243"/>
      <c r="AH493" s="244"/>
      <c r="AI493" s="233">
        <f t="shared" si="76"/>
        <v>0</v>
      </c>
      <c r="AJ493" s="234"/>
      <c r="AK493" s="234"/>
      <c r="AL493" s="235"/>
      <c r="AM493" s="329">
        <f t="shared" si="73"/>
        <v>0</v>
      </c>
      <c r="AN493" s="329"/>
      <c r="AO493" s="329"/>
      <c r="AP493" s="223">
        <f t="shared" si="74"/>
        <v>0</v>
      </c>
      <c r="AQ493" s="224"/>
      <c r="AR493" s="224"/>
      <c r="AS493" s="225"/>
      <c r="AT493" s="223">
        <f t="shared" si="75"/>
        <v>0</v>
      </c>
      <c r="AU493" s="224"/>
      <c r="AV493" s="224"/>
      <c r="AW493" s="225"/>
      <c r="AX493" s="32">
        <f t="shared" si="77"/>
        <v>0</v>
      </c>
      <c r="AY493" s="97">
        <f t="shared" si="78"/>
        <v>0</v>
      </c>
    </row>
    <row r="494" spans="1:51">
      <c r="A494" s="30" t="s">
        <v>502</v>
      </c>
      <c r="B494" s="221" t="s">
        <v>599</v>
      </c>
      <c r="C494" s="221"/>
      <c r="D494" s="221"/>
      <c r="E494" s="221"/>
      <c r="F494" s="221"/>
      <c r="G494" s="221"/>
      <c r="H494" s="221"/>
      <c r="I494" s="221"/>
      <c r="J494" s="221"/>
      <c r="K494" s="221"/>
      <c r="L494" s="221"/>
      <c r="M494" s="221"/>
      <c r="N494" s="221"/>
      <c r="O494" s="221"/>
      <c r="P494" s="221"/>
      <c r="Q494" s="221"/>
      <c r="R494" s="221"/>
      <c r="S494" s="221"/>
      <c r="T494" s="30" t="s">
        <v>1059</v>
      </c>
      <c r="U494" s="31">
        <v>0</v>
      </c>
      <c r="V494" s="32">
        <v>928.04</v>
      </c>
      <c r="W494" s="231">
        <f t="shared" si="72"/>
        <v>0</v>
      </c>
      <c r="X494" s="231"/>
      <c r="Y494" s="231"/>
      <c r="Z494" s="231"/>
      <c r="AA494" s="90">
        <v>0</v>
      </c>
      <c r="AB494" s="90">
        <v>0</v>
      </c>
      <c r="AC494" s="90">
        <v>0</v>
      </c>
      <c r="AD494" s="90">
        <v>0</v>
      </c>
      <c r="AE494" s="242"/>
      <c r="AF494" s="243"/>
      <c r="AG494" s="243"/>
      <c r="AH494" s="244"/>
      <c r="AI494" s="233">
        <f t="shared" si="76"/>
        <v>0</v>
      </c>
      <c r="AJ494" s="234"/>
      <c r="AK494" s="234"/>
      <c r="AL494" s="235"/>
      <c r="AM494" s="329">
        <f t="shared" si="73"/>
        <v>0</v>
      </c>
      <c r="AN494" s="329"/>
      <c r="AO494" s="329"/>
      <c r="AP494" s="223">
        <f t="shared" si="74"/>
        <v>0</v>
      </c>
      <c r="AQ494" s="224"/>
      <c r="AR494" s="224"/>
      <c r="AS494" s="225"/>
      <c r="AT494" s="223">
        <f t="shared" si="75"/>
        <v>0</v>
      </c>
      <c r="AU494" s="224"/>
      <c r="AV494" s="224"/>
      <c r="AW494" s="225"/>
      <c r="AX494" s="32">
        <f t="shared" si="77"/>
        <v>0</v>
      </c>
      <c r="AY494" s="97">
        <f t="shared" si="78"/>
        <v>0</v>
      </c>
    </row>
    <row r="495" spans="1:51">
      <c r="A495" s="30" t="s">
        <v>503</v>
      </c>
      <c r="B495" s="221" t="s">
        <v>600</v>
      </c>
      <c r="C495" s="221"/>
      <c r="D495" s="221"/>
      <c r="E495" s="221"/>
      <c r="F495" s="221"/>
      <c r="G495" s="221"/>
      <c r="H495" s="221"/>
      <c r="I495" s="221"/>
      <c r="J495" s="221"/>
      <c r="K495" s="221"/>
      <c r="L495" s="221"/>
      <c r="M495" s="221"/>
      <c r="N495" s="221"/>
      <c r="O495" s="221"/>
      <c r="P495" s="221"/>
      <c r="Q495" s="221"/>
      <c r="R495" s="221"/>
      <c r="S495" s="221"/>
      <c r="T495" s="30" t="s">
        <v>1140</v>
      </c>
      <c r="U495" s="31">
        <v>113</v>
      </c>
      <c r="V495" s="32">
        <v>454.26</v>
      </c>
      <c r="W495" s="231">
        <f t="shared" ref="W495:W523" si="79">U495*V495</f>
        <v>51331.38</v>
      </c>
      <c r="X495" s="231"/>
      <c r="Y495" s="231"/>
      <c r="Z495" s="231"/>
      <c r="AA495" s="90">
        <v>85</v>
      </c>
      <c r="AB495" s="90">
        <v>85</v>
      </c>
      <c r="AC495" s="90">
        <v>85</v>
      </c>
      <c r="AD495" s="90">
        <v>85</v>
      </c>
      <c r="AE495" s="242"/>
      <c r="AF495" s="243"/>
      <c r="AG495" s="243"/>
      <c r="AH495" s="244"/>
      <c r="AI495" s="233">
        <f t="shared" ref="AI495:AI523" si="80">AA495+AE495</f>
        <v>85</v>
      </c>
      <c r="AJ495" s="234"/>
      <c r="AK495" s="234"/>
      <c r="AL495" s="235"/>
      <c r="AM495" s="329">
        <f t="shared" ref="AM495:AM523" si="81">V495*AA495</f>
        <v>38612.1</v>
      </c>
      <c r="AN495" s="329"/>
      <c r="AO495" s="329"/>
      <c r="AP495" s="223">
        <f t="shared" ref="AP495:AP523" si="82">V495*AE495</f>
        <v>0</v>
      </c>
      <c r="AQ495" s="224"/>
      <c r="AR495" s="224"/>
      <c r="AS495" s="225"/>
      <c r="AT495" s="223">
        <f t="shared" ref="AT495:AT523" si="83">AM495+AP495</f>
        <v>38612.1</v>
      </c>
      <c r="AU495" s="224"/>
      <c r="AV495" s="224"/>
      <c r="AW495" s="225"/>
      <c r="AX495" s="32">
        <f t="shared" si="77"/>
        <v>28</v>
      </c>
      <c r="AY495" s="97">
        <f t="shared" si="78"/>
        <v>12719.279999999999</v>
      </c>
    </row>
    <row r="496" spans="1:51">
      <c r="A496" s="30" t="s">
        <v>504</v>
      </c>
      <c r="B496" s="221" t="s">
        <v>601</v>
      </c>
      <c r="C496" s="221"/>
      <c r="D496" s="221"/>
      <c r="E496" s="221"/>
      <c r="F496" s="221"/>
      <c r="G496" s="221"/>
      <c r="H496" s="221"/>
      <c r="I496" s="221"/>
      <c r="J496" s="221"/>
      <c r="K496" s="221"/>
      <c r="L496" s="221"/>
      <c r="M496" s="221"/>
      <c r="N496" s="221"/>
      <c r="O496" s="221"/>
      <c r="P496" s="221"/>
      <c r="Q496" s="221"/>
      <c r="R496" s="221"/>
      <c r="S496" s="221"/>
      <c r="T496" s="30" t="s">
        <v>1140</v>
      </c>
      <c r="U496" s="31">
        <v>236</v>
      </c>
      <c r="V496" s="32">
        <v>831.58</v>
      </c>
      <c r="W496" s="231">
        <f t="shared" si="79"/>
        <v>196252.88</v>
      </c>
      <c r="X496" s="231"/>
      <c r="Y496" s="231"/>
      <c r="Z496" s="231"/>
      <c r="AA496" s="90">
        <v>184</v>
      </c>
      <c r="AB496" s="90">
        <v>184</v>
      </c>
      <c r="AC496" s="90">
        <v>184</v>
      </c>
      <c r="AD496" s="90">
        <v>184</v>
      </c>
      <c r="AE496" s="242"/>
      <c r="AF496" s="243"/>
      <c r="AG496" s="243"/>
      <c r="AH496" s="244"/>
      <c r="AI496" s="233">
        <f t="shared" si="80"/>
        <v>184</v>
      </c>
      <c r="AJ496" s="234"/>
      <c r="AK496" s="234"/>
      <c r="AL496" s="235"/>
      <c r="AM496" s="329">
        <f t="shared" si="81"/>
        <v>153010.72</v>
      </c>
      <c r="AN496" s="329"/>
      <c r="AO496" s="329"/>
      <c r="AP496" s="223">
        <f t="shared" si="82"/>
        <v>0</v>
      </c>
      <c r="AQ496" s="224"/>
      <c r="AR496" s="224"/>
      <c r="AS496" s="225"/>
      <c r="AT496" s="223">
        <f t="shared" si="83"/>
        <v>153010.72</v>
      </c>
      <c r="AU496" s="224"/>
      <c r="AV496" s="224"/>
      <c r="AW496" s="225"/>
      <c r="AX496" s="32">
        <f t="shared" si="77"/>
        <v>52</v>
      </c>
      <c r="AY496" s="97">
        <f t="shared" si="78"/>
        <v>43242.16</v>
      </c>
    </row>
    <row r="497" spans="1:51">
      <c r="A497" s="30" t="s">
        <v>505</v>
      </c>
      <c r="B497" s="221" t="s">
        <v>602</v>
      </c>
      <c r="C497" s="221"/>
      <c r="D497" s="221"/>
      <c r="E497" s="221"/>
      <c r="F497" s="221"/>
      <c r="G497" s="221"/>
      <c r="H497" s="221"/>
      <c r="I497" s="221"/>
      <c r="J497" s="221"/>
      <c r="K497" s="221"/>
      <c r="L497" s="221"/>
      <c r="M497" s="221"/>
      <c r="N497" s="221"/>
      <c r="O497" s="221"/>
      <c r="P497" s="221"/>
      <c r="Q497" s="221"/>
      <c r="R497" s="221"/>
      <c r="S497" s="221"/>
      <c r="T497" s="30" t="s">
        <v>1059</v>
      </c>
      <c r="U497" s="31">
        <v>77.73</v>
      </c>
      <c r="V497" s="32">
        <v>427.93</v>
      </c>
      <c r="W497" s="231">
        <f t="shared" si="79"/>
        <v>33262.998899999999</v>
      </c>
      <c r="X497" s="231"/>
      <c r="Y497" s="231"/>
      <c r="Z497" s="231"/>
      <c r="AA497" s="90">
        <v>60.33</v>
      </c>
      <c r="AB497" s="90">
        <v>60.33</v>
      </c>
      <c r="AC497" s="90">
        <v>60.33</v>
      </c>
      <c r="AD497" s="90">
        <v>60.33</v>
      </c>
      <c r="AE497" s="242"/>
      <c r="AF497" s="243"/>
      <c r="AG497" s="243"/>
      <c r="AH497" s="244"/>
      <c r="AI497" s="233">
        <f t="shared" si="80"/>
        <v>60.33</v>
      </c>
      <c r="AJ497" s="234"/>
      <c r="AK497" s="234"/>
      <c r="AL497" s="235"/>
      <c r="AM497" s="329">
        <f t="shared" si="81"/>
        <v>25817.016899999999</v>
      </c>
      <c r="AN497" s="329"/>
      <c r="AO497" s="329"/>
      <c r="AP497" s="223">
        <f t="shared" si="82"/>
        <v>0</v>
      </c>
      <c r="AQ497" s="224"/>
      <c r="AR497" s="224"/>
      <c r="AS497" s="225"/>
      <c r="AT497" s="223">
        <f t="shared" si="83"/>
        <v>25817.016899999999</v>
      </c>
      <c r="AU497" s="224"/>
      <c r="AV497" s="224"/>
      <c r="AW497" s="225"/>
      <c r="AX497" s="32">
        <f t="shared" si="77"/>
        <v>17.400000000000006</v>
      </c>
      <c r="AY497" s="97">
        <f t="shared" si="78"/>
        <v>7445.982</v>
      </c>
    </row>
    <row r="498" spans="1:51">
      <c r="A498" s="30" t="s">
        <v>506</v>
      </c>
      <c r="B498" s="221" t="s">
        <v>603</v>
      </c>
      <c r="C498" s="221"/>
      <c r="D498" s="221"/>
      <c r="E498" s="221"/>
      <c r="F498" s="221"/>
      <c r="G498" s="221"/>
      <c r="H498" s="221"/>
      <c r="I498" s="221"/>
      <c r="J498" s="221"/>
      <c r="K498" s="221"/>
      <c r="L498" s="221"/>
      <c r="M498" s="221"/>
      <c r="N498" s="221"/>
      <c r="O498" s="221"/>
      <c r="P498" s="221"/>
      <c r="Q498" s="221"/>
      <c r="R498" s="221"/>
      <c r="S498" s="221"/>
      <c r="T498" s="30" t="s">
        <v>1059</v>
      </c>
      <c r="U498" s="31">
        <v>218.33</v>
      </c>
      <c r="V498" s="32">
        <v>712.48</v>
      </c>
      <c r="W498" s="231">
        <f t="shared" si="79"/>
        <v>155555.75840000002</v>
      </c>
      <c r="X498" s="231"/>
      <c r="Y498" s="231"/>
      <c r="Z498" s="231"/>
      <c r="AA498" s="90">
        <v>171</v>
      </c>
      <c r="AB498" s="90">
        <v>171</v>
      </c>
      <c r="AC498" s="90">
        <v>171</v>
      </c>
      <c r="AD498" s="90">
        <v>171</v>
      </c>
      <c r="AE498" s="242"/>
      <c r="AF498" s="243"/>
      <c r="AG498" s="243"/>
      <c r="AH498" s="244"/>
      <c r="AI498" s="233">
        <f t="shared" si="80"/>
        <v>171</v>
      </c>
      <c r="AJ498" s="234"/>
      <c r="AK498" s="234"/>
      <c r="AL498" s="235"/>
      <c r="AM498" s="329">
        <f t="shared" si="81"/>
        <v>121834.08</v>
      </c>
      <c r="AN498" s="329"/>
      <c r="AO498" s="329"/>
      <c r="AP498" s="223">
        <f t="shared" si="82"/>
        <v>0</v>
      </c>
      <c r="AQ498" s="224"/>
      <c r="AR498" s="224"/>
      <c r="AS498" s="225"/>
      <c r="AT498" s="223">
        <f t="shared" si="83"/>
        <v>121834.08</v>
      </c>
      <c r="AU498" s="224"/>
      <c r="AV498" s="224"/>
      <c r="AW498" s="225"/>
      <c r="AX498" s="32">
        <f t="shared" si="77"/>
        <v>47.330000000000013</v>
      </c>
      <c r="AY498" s="97">
        <f t="shared" si="78"/>
        <v>33721.678400000019</v>
      </c>
    </row>
    <row r="499" spans="1:51">
      <c r="A499" s="30" t="s">
        <v>507</v>
      </c>
      <c r="B499" s="221" t="s">
        <v>604</v>
      </c>
      <c r="C499" s="221"/>
      <c r="D499" s="221"/>
      <c r="E499" s="221"/>
      <c r="F499" s="221"/>
      <c r="G499" s="221"/>
      <c r="H499" s="221"/>
      <c r="I499" s="221"/>
      <c r="J499" s="221"/>
      <c r="K499" s="221"/>
      <c r="L499" s="221"/>
      <c r="M499" s="221"/>
      <c r="N499" s="221"/>
      <c r="O499" s="221"/>
      <c r="P499" s="221"/>
      <c r="Q499" s="221"/>
      <c r="R499" s="221"/>
      <c r="S499" s="221"/>
      <c r="T499" s="30" t="s">
        <v>1140</v>
      </c>
      <c r="U499" s="31">
        <v>0</v>
      </c>
      <c r="V499" s="32">
        <v>126.58</v>
      </c>
      <c r="W499" s="231">
        <f t="shared" si="79"/>
        <v>0</v>
      </c>
      <c r="X499" s="231"/>
      <c r="Y499" s="231"/>
      <c r="Z499" s="231"/>
      <c r="AA499" s="90">
        <v>0</v>
      </c>
      <c r="AB499" s="90">
        <v>0</v>
      </c>
      <c r="AC499" s="90">
        <v>0</v>
      </c>
      <c r="AD499" s="90">
        <v>0</v>
      </c>
      <c r="AE499" s="242"/>
      <c r="AF499" s="243"/>
      <c r="AG499" s="243"/>
      <c r="AH499" s="244"/>
      <c r="AI499" s="233">
        <f t="shared" si="80"/>
        <v>0</v>
      </c>
      <c r="AJ499" s="234"/>
      <c r="AK499" s="234"/>
      <c r="AL499" s="235"/>
      <c r="AM499" s="329">
        <f t="shared" si="81"/>
        <v>0</v>
      </c>
      <c r="AN499" s="329"/>
      <c r="AO499" s="329"/>
      <c r="AP499" s="223">
        <f t="shared" si="82"/>
        <v>0</v>
      </c>
      <c r="AQ499" s="224"/>
      <c r="AR499" s="224"/>
      <c r="AS499" s="225"/>
      <c r="AT499" s="223">
        <f t="shared" si="83"/>
        <v>0</v>
      </c>
      <c r="AU499" s="224"/>
      <c r="AV499" s="224"/>
      <c r="AW499" s="225"/>
      <c r="AX499" s="32">
        <f t="shared" si="77"/>
        <v>0</v>
      </c>
      <c r="AY499" s="97">
        <f t="shared" si="78"/>
        <v>0</v>
      </c>
    </row>
    <row r="500" spans="1:51">
      <c r="A500" s="30" t="s">
        <v>508</v>
      </c>
      <c r="B500" s="221" t="s">
        <v>1075</v>
      </c>
      <c r="C500" s="221"/>
      <c r="D500" s="221"/>
      <c r="E500" s="221"/>
      <c r="F500" s="221"/>
      <c r="G500" s="221"/>
      <c r="H500" s="221"/>
      <c r="I500" s="221"/>
      <c r="J500" s="221"/>
      <c r="K500" s="221"/>
      <c r="L500" s="221"/>
      <c r="M500" s="221"/>
      <c r="N500" s="221"/>
      <c r="O500" s="221"/>
      <c r="P500" s="221"/>
      <c r="Q500" s="221"/>
      <c r="R500" s="221"/>
      <c r="S500" s="221"/>
      <c r="T500" s="30" t="s">
        <v>1140</v>
      </c>
      <c r="U500" s="31">
        <v>585</v>
      </c>
      <c r="V500" s="32">
        <v>94.94</v>
      </c>
      <c r="W500" s="231">
        <f t="shared" si="79"/>
        <v>55539.9</v>
      </c>
      <c r="X500" s="231"/>
      <c r="Y500" s="231"/>
      <c r="Z500" s="231"/>
      <c r="AA500" s="90">
        <v>453</v>
      </c>
      <c r="AB500" s="90">
        <v>453</v>
      </c>
      <c r="AC500" s="90">
        <v>453</v>
      </c>
      <c r="AD500" s="90">
        <v>453</v>
      </c>
      <c r="AE500" s="242"/>
      <c r="AF500" s="243"/>
      <c r="AG500" s="243"/>
      <c r="AH500" s="244"/>
      <c r="AI500" s="233">
        <f t="shared" si="80"/>
        <v>453</v>
      </c>
      <c r="AJ500" s="234"/>
      <c r="AK500" s="234"/>
      <c r="AL500" s="235"/>
      <c r="AM500" s="329">
        <f t="shared" si="81"/>
        <v>43007.82</v>
      </c>
      <c r="AN500" s="329"/>
      <c r="AO500" s="329"/>
      <c r="AP500" s="223">
        <f t="shared" si="82"/>
        <v>0</v>
      </c>
      <c r="AQ500" s="224"/>
      <c r="AR500" s="224"/>
      <c r="AS500" s="225"/>
      <c r="AT500" s="223">
        <f t="shared" si="83"/>
        <v>43007.82</v>
      </c>
      <c r="AU500" s="224"/>
      <c r="AV500" s="224"/>
      <c r="AW500" s="225"/>
      <c r="AX500" s="32">
        <f t="shared" si="77"/>
        <v>132</v>
      </c>
      <c r="AY500" s="97">
        <f t="shared" si="78"/>
        <v>12532.080000000002</v>
      </c>
    </row>
    <row r="501" spans="1:51">
      <c r="A501" s="30" t="s">
        <v>509</v>
      </c>
      <c r="B501" s="221" t="s">
        <v>1076</v>
      </c>
      <c r="C501" s="221"/>
      <c r="D501" s="221"/>
      <c r="E501" s="221"/>
      <c r="F501" s="221"/>
      <c r="G501" s="221"/>
      <c r="H501" s="221"/>
      <c r="I501" s="221"/>
      <c r="J501" s="221"/>
      <c r="K501" s="221"/>
      <c r="L501" s="221"/>
      <c r="M501" s="221"/>
      <c r="N501" s="221"/>
      <c r="O501" s="221"/>
      <c r="P501" s="221"/>
      <c r="Q501" s="221"/>
      <c r="R501" s="221"/>
      <c r="S501" s="221"/>
      <c r="T501" s="30" t="s">
        <v>1140</v>
      </c>
      <c r="U501" s="31">
        <v>585</v>
      </c>
      <c r="V501" s="32">
        <v>31.64</v>
      </c>
      <c r="W501" s="231">
        <f t="shared" si="79"/>
        <v>18509.400000000001</v>
      </c>
      <c r="X501" s="231"/>
      <c r="Y501" s="231"/>
      <c r="Z501" s="231"/>
      <c r="AA501" s="90">
        <v>453</v>
      </c>
      <c r="AB501" s="90">
        <v>453</v>
      </c>
      <c r="AC501" s="90">
        <v>453</v>
      </c>
      <c r="AD501" s="90">
        <v>453</v>
      </c>
      <c r="AE501" s="242"/>
      <c r="AF501" s="243"/>
      <c r="AG501" s="243"/>
      <c r="AH501" s="244"/>
      <c r="AI501" s="233">
        <f t="shared" si="80"/>
        <v>453</v>
      </c>
      <c r="AJ501" s="234"/>
      <c r="AK501" s="234"/>
      <c r="AL501" s="235"/>
      <c r="AM501" s="329">
        <f t="shared" si="81"/>
        <v>14332.92</v>
      </c>
      <c r="AN501" s="329"/>
      <c r="AO501" s="329"/>
      <c r="AP501" s="223">
        <f t="shared" si="82"/>
        <v>0</v>
      </c>
      <c r="AQ501" s="224"/>
      <c r="AR501" s="224"/>
      <c r="AS501" s="225"/>
      <c r="AT501" s="223">
        <f t="shared" si="83"/>
        <v>14332.92</v>
      </c>
      <c r="AU501" s="224"/>
      <c r="AV501" s="224"/>
      <c r="AW501" s="225"/>
      <c r="AX501" s="32">
        <f t="shared" si="77"/>
        <v>132</v>
      </c>
      <c r="AY501" s="97">
        <f t="shared" si="78"/>
        <v>4176.4800000000014</v>
      </c>
    </row>
    <row r="502" spans="1:51">
      <c r="A502" s="30" t="s">
        <v>510</v>
      </c>
      <c r="B502" s="221" t="s">
        <v>605</v>
      </c>
      <c r="C502" s="221"/>
      <c r="D502" s="221"/>
      <c r="E502" s="221"/>
      <c r="F502" s="221"/>
      <c r="G502" s="221"/>
      <c r="H502" s="221"/>
      <c r="I502" s="221"/>
      <c r="J502" s="221"/>
      <c r="K502" s="221"/>
      <c r="L502" s="221"/>
      <c r="M502" s="221"/>
      <c r="N502" s="221"/>
      <c r="O502" s="221"/>
      <c r="P502" s="221"/>
      <c r="Q502" s="221"/>
      <c r="R502" s="221"/>
      <c r="S502" s="221"/>
      <c r="T502" s="30" t="s">
        <v>1140</v>
      </c>
      <c r="U502" s="31">
        <v>0</v>
      </c>
      <c r="V502" s="32">
        <v>43.75</v>
      </c>
      <c r="W502" s="231">
        <f t="shared" si="79"/>
        <v>0</v>
      </c>
      <c r="X502" s="231"/>
      <c r="Y502" s="231"/>
      <c r="Z502" s="231"/>
      <c r="AA502" s="90">
        <v>0</v>
      </c>
      <c r="AB502" s="90">
        <v>0</v>
      </c>
      <c r="AC502" s="90">
        <v>0</v>
      </c>
      <c r="AD502" s="90">
        <v>0</v>
      </c>
      <c r="AE502" s="242"/>
      <c r="AF502" s="243"/>
      <c r="AG502" s="243"/>
      <c r="AH502" s="244"/>
      <c r="AI502" s="233">
        <f t="shared" si="80"/>
        <v>0</v>
      </c>
      <c r="AJ502" s="234"/>
      <c r="AK502" s="234"/>
      <c r="AL502" s="235"/>
      <c r="AM502" s="329">
        <f t="shared" si="81"/>
        <v>0</v>
      </c>
      <c r="AN502" s="329"/>
      <c r="AO502" s="329"/>
      <c r="AP502" s="223">
        <f t="shared" si="82"/>
        <v>0</v>
      </c>
      <c r="AQ502" s="224"/>
      <c r="AR502" s="224"/>
      <c r="AS502" s="225"/>
      <c r="AT502" s="223">
        <f t="shared" si="83"/>
        <v>0</v>
      </c>
      <c r="AU502" s="224"/>
      <c r="AV502" s="224"/>
      <c r="AW502" s="225"/>
      <c r="AX502" s="32">
        <f t="shared" si="77"/>
        <v>0</v>
      </c>
      <c r="AY502" s="97">
        <f t="shared" si="78"/>
        <v>0</v>
      </c>
    </row>
    <row r="503" spans="1:51">
      <c r="A503" s="30" t="s">
        <v>511</v>
      </c>
      <c r="B503" s="221" t="s">
        <v>606</v>
      </c>
      <c r="C503" s="221"/>
      <c r="D503" s="221"/>
      <c r="E503" s="221"/>
      <c r="F503" s="221"/>
      <c r="G503" s="221"/>
      <c r="H503" s="221"/>
      <c r="I503" s="221"/>
      <c r="J503" s="221"/>
      <c r="K503" s="221"/>
      <c r="L503" s="221"/>
      <c r="M503" s="221"/>
      <c r="N503" s="221"/>
      <c r="O503" s="221"/>
      <c r="P503" s="221"/>
      <c r="Q503" s="221"/>
      <c r="R503" s="221"/>
      <c r="S503" s="221"/>
      <c r="T503" s="30" t="s">
        <v>1140</v>
      </c>
      <c r="U503" s="31">
        <v>585</v>
      </c>
      <c r="V503" s="32">
        <v>32.81</v>
      </c>
      <c r="W503" s="231">
        <f t="shared" si="79"/>
        <v>19193.850000000002</v>
      </c>
      <c r="X503" s="231"/>
      <c r="Y503" s="231"/>
      <c r="Z503" s="231"/>
      <c r="AA503" s="90">
        <v>453</v>
      </c>
      <c r="AB503" s="90">
        <v>453</v>
      </c>
      <c r="AC503" s="90">
        <v>453</v>
      </c>
      <c r="AD503" s="90">
        <v>453</v>
      </c>
      <c r="AE503" s="242"/>
      <c r="AF503" s="243"/>
      <c r="AG503" s="243"/>
      <c r="AH503" s="244"/>
      <c r="AI503" s="233">
        <f t="shared" si="80"/>
        <v>453</v>
      </c>
      <c r="AJ503" s="234"/>
      <c r="AK503" s="234"/>
      <c r="AL503" s="235"/>
      <c r="AM503" s="329">
        <f t="shared" si="81"/>
        <v>14862.93</v>
      </c>
      <c r="AN503" s="329"/>
      <c r="AO503" s="329"/>
      <c r="AP503" s="223">
        <f t="shared" si="82"/>
        <v>0</v>
      </c>
      <c r="AQ503" s="224"/>
      <c r="AR503" s="224"/>
      <c r="AS503" s="225"/>
      <c r="AT503" s="223">
        <f t="shared" si="83"/>
        <v>14862.93</v>
      </c>
      <c r="AU503" s="224"/>
      <c r="AV503" s="224"/>
      <c r="AW503" s="225"/>
      <c r="AX503" s="32">
        <f t="shared" si="77"/>
        <v>132</v>
      </c>
      <c r="AY503" s="97">
        <f t="shared" si="78"/>
        <v>4330.9200000000019</v>
      </c>
    </row>
    <row r="504" spans="1:51">
      <c r="A504" s="30" t="s">
        <v>512</v>
      </c>
      <c r="B504" s="221" t="s">
        <v>607</v>
      </c>
      <c r="C504" s="221"/>
      <c r="D504" s="221"/>
      <c r="E504" s="221"/>
      <c r="F504" s="221"/>
      <c r="G504" s="221"/>
      <c r="H504" s="221"/>
      <c r="I504" s="221"/>
      <c r="J504" s="221"/>
      <c r="K504" s="221"/>
      <c r="L504" s="221"/>
      <c r="M504" s="221"/>
      <c r="N504" s="221"/>
      <c r="O504" s="221"/>
      <c r="P504" s="221"/>
      <c r="Q504" s="221"/>
      <c r="R504" s="221"/>
      <c r="S504" s="221"/>
      <c r="T504" s="30" t="s">
        <v>1140</v>
      </c>
      <c r="U504" s="31">
        <v>585</v>
      </c>
      <c r="V504" s="32">
        <v>10.94</v>
      </c>
      <c r="W504" s="231">
        <f t="shared" si="79"/>
        <v>6399.9</v>
      </c>
      <c r="X504" s="231"/>
      <c r="Y504" s="231"/>
      <c r="Z504" s="231"/>
      <c r="AA504" s="90">
        <v>453</v>
      </c>
      <c r="AB504" s="90">
        <v>453</v>
      </c>
      <c r="AC504" s="90">
        <v>453</v>
      </c>
      <c r="AD504" s="90">
        <v>453</v>
      </c>
      <c r="AE504" s="242"/>
      <c r="AF504" s="243"/>
      <c r="AG504" s="243"/>
      <c r="AH504" s="244"/>
      <c r="AI504" s="233">
        <f t="shared" si="80"/>
        <v>453</v>
      </c>
      <c r="AJ504" s="234"/>
      <c r="AK504" s="234"/>
      <c r="AL504" s="235"/>
      <c r="AM504" s="329">
        <f t="shared" si="81"/>
        <v>4955.82</v>
      </c>
      <c r="AN504" s="329"/>
      <c r="AO504" s="329"/>
      <c r="AP504" s="223">
        <f t="shared" si="82"/>
        <v>0</v>
      </c>
      <c r="AQ504" s="224"/>
      <c r="AR504" s="224"/>
      <c r="AS504" s="225"/>
      <c r="AT504" s="223">
        <f t="shared" si="83"/>
        <v>4955.82</v>
      </c>
      <c r="AU504" s="224"/>
      <c r="AV504" s="224"/>
      <c r="AW504" s="225"/>
      <c r="AX504" s="32">
        <f t="shared" si="77"/>
        <v>132</v>
      </c>
      <c r="AY504" s="97">
        <f t="shared" si="78"/>
        <v>1444.08</v>
      </c>
    </row>
    <row r="505" spans="1:51">
      <c r="A505" s="30" t="s">
        <v>513</v>
      </c>
      <c r="B505" s="221" t="s">
        <v>608</v>
      </c>
      <c r="C505" s="221"/>
      <c r="D505" s="221"/>
      <c r="E505" s="221"/>
      <c r="F505" s="221"/>
      <c r="G505" s="221"/>
      <c r="H505" s="221"/>
      <c r="I505" s="221"/>
      <c r="J505" s="221"/>
      <c r="K505" s="221"/>
      <c r="L505" s="221"/>
      <c r="M505" s="221"/>
      <c r="N505" s="221"/>
      <c r="O505" s="221"/>
      <c r="P505" s="221"/>
      <c r="Q505" s="221"/>
      <c r="R505" s="221"/>
      <c r="S505" s="221"/>
      <c r="T505" s="30" t="s">
        <v>1140</v>
      </c>
      <c r="U505" s="31">
        <v>21</v>
      </c>
      <c r="V505" s="32">
        <v>635.09</v>
      </c>
      <c r="W505" s="231">
        <f t="shared" si="79"/>
        <v>13336.890000000001</v>
      </c>
      <c r="X505" s="231"/>
      <c r="Y505" s="231"/>
      <c r="Z505" s="231"/>
      <c r="AA505" s="90">
        <v>21</v>
      </c>
      <c r="AB505" s="90">
        <v>21</v>
      </c>
      <c r="AC505" s="90">
        <v>21</v>
      </c>
      <c r="AD505" s="90">
        <v>21</v>
      </c>
      <c r="AE505" s="242"/>
      <c r="AF505" s="243"/>
      <c r="AG505" s="243"/>
      <c r="AH505" s="244"/>
      <c r="AI505" s="233">
        <f t="shared" si="80"/>
        <v>21</v>
      </c>
      <c r="AJ505" s="234"/>
      <c r="AK505" s="234"/>
      <c r="AL505" s="235"/>
      <c r="AM505" s="329">
        <f t="shared" si="81"/>
        <v>13336.890000000001</v>
      </c>
      <c r="AN505" s="329"/>
      <c r="AO505" s="329"/>
      <c r="AP505" s="223">
        <f t="shared" si="82"/>
        <v>0</v>
      </c>
      <c r="AQ505" s="224"/>
      <c r="AR505" s="224"/>
      <c r="AS505" s="225"/>
      <c r="AT505" s="223">
        <f t="shared" si="83"/>
        <v>13336.890000000001</v>
      </c>
      <c r="AU505" s="224"/>
      <c r="AV505" s="224"/>
      <c r="AW505" s="225"/>
      <c r="AX505" s="32">
        <f t="shared" si="77"/>
        <v>0</v>
      </c>
      <c r="AY505" s="97">
        <f t="shared" si="78"/>
        <v>0</v>
      </c>
    </row>
    <row r="506" spans="1:51">
      <c r="A506" s="30" t="s">
        <v>514</v>
      </c>
      <c r="B506" s="221" t="s">
        <v>609</v>
      </c>
      <c r="C506" s="221"/>
      <c r="D506" s="221"/>
      <c r="E506" s="221"/>
      <c r="F506" s="221"/>
      <c r="G506" s="221"/>
      <c r="H506" s="221"/>
      <c r="I506" s="221"/>
      <c r="J506" s="221"/>
      <c r="K506" s="221"/>
      <c r="L506" s="221"/>
      <c r="M506" s="221"/>
      <c r="N506" s="221"/>
      <c r="O506" s="221"/>
      <c r="P506" s="221"/>
      <c r="Q506" s="221"/>
      <c r="R506" s="221"/>
      <c r="S506" s="221"/>
      <c r="T506" s="30" t="s">
        <v>1140</v>
      </c>
      <c r="U506" s="31">
        <v>7</v>
      </c>
      <c r="V506" s="32">
        <v>916.97</v>
      </c>
      <c r="W506" s="231">
        <f t="shared" si="79"/>
        <v>6418.79</v>
      </c>
      <c r="X506" s="231"/>
      <c r="Y506" s="231"/>
      <c r="Z506" s="231"/>
      <c r="AA506" s="90">
        <v>7</v>
      </c>
      <c r="AB506" s="90">
        <v>7</v>
      </c>
      <c r="AC506" s="90">
        <v>7</v>
      </c>
      <c r="AD506" s="90">
        <v>7</v>
      </c>
      <c r="AE506" s="242"/>
      <c r="AF506" s="243"/>
      <c r="AG506" s="243"/>
      <c r="AH506" s="244"/>
      <c r="AI506" s="233">
        <f t="shared" si="80"/>
        <v>7</v>
      </c>
      <c r="AJ506" s="234"/>
      <c r="AK506" s="234"/>
      <c r="AL506" s="235"/>
      <c r="AM506" s="329">
        <f t="shared" si="81"/>
        <v>6418.79</v>
      </c>
      <c r="AN506" s="329"/>
      <c r="AO506" s="329"/>
      <c r="AP506" s="223">
        <f t="shared" si="82"/>
        <v>0</v>
      </c>
      <c r="AQ506" s="224"/>
      <c r="AR506" s="224"/>
      <c r="AS506" s="225"/>
      <c r="AT506" s="223">
        <f t="shared" si="83"/>
        <v>6418.79</v>
      </c>
      <c r="AU506" s="224"/>
      <c r="AV506" s="224"/>
      <c r="AW506" s="225"/>
      <c r="AX506" s="32">
        <f t="shared" si="77"/>
        <v>0</v>
      </c>
      <c r="AY506" s="97">
        <f t="shared" si="78"/>
        <v>0</v>
      </c>
    </row>
    <row r="507" spans="1:51">
      <c r="A507" s="30" t="s">
        <v>515</v>
      </c>
      <c r="B507" s="221" t="s">
        <v>610</v>
      </c>
      <c r="C507" s="221"/>
      <c r="D507" s="221"/>
      <c r="E507" s="221"/>
      <c r="F507" s="221"/>
      <c r="G507" s="221"/>
      <c r="H507" s="221"/>
      <c r="I507" s="221"/>
      <c r="J507" s="221"/>
      <c r="K507" s="221"/>
      <c r="L507" s="221"/>
      <c r="M507" s="221"/>
      <c r="N507" s="221"/>
      <c r="O507" s="221"/>
      <c r="P507" s="221"/>
      <c r="Q507" s="221"/>
      <c r="R507" s="221"/>
      <c r="S507" s="221"/>
      <c r="T507" s="30" t="s">
        <v>1140</v>
      </c>
      <c r="U507" s="31">
        <v>18</v>
      </c>
      <c r="V507" s="32">
        <v>852.54</v>
      </c>
      <c r="W507" s="231">
        <f t="shared" si="79"/>
        <v>15345.72</v>
      </c>
      <c r="X507" s="231"/>
      <c r="Y507" s="231"/>
      <c r="Z507" s="231"/>
      <c r="AA507" s="90">
        <v>18</v>
      </c>
      <c r="AB507" s="90">
        <v>18</v>
      </c>
      <c r="AC507" s="90">
        <v>18</v>
      </c>
      <c r="AD507" s="90">
        <v>18</v>
      </c>
      <c r="AE507" s="242"/>
      <c r="AF507" s="243"/>
      <c r="AG507" s="243"/>
      <c r="AH507" s="244"/>
      <c r="AI507" s="233">
        <f t="shared" si="80"/>
        <v>18</v>
      </c>
      <c r="AJ507" s="234"/>
      <c r="AK507" s="234"/>
      <c r="AL507" s="235"/>
      <c r="AM507" s="329">
        <f t="shared" si="81"/>
        <v>15345.72</v>
      </c>
      <c r="AN507" s="329"/>
      <c r="AO507" s="329"/>
      <c r="AP507" s="223">
        <f t="shared" si="82"/>
        <v>0</v>
      </c>
      <c r="AQ507" s="224"/>
      <c r="AR507" s="224"/>
      <c r="AS507" s="225"/>
      <c r="AT507" s="223">
        <f t="shared" si="83"/>
        <v>15345.72</v>
      </c>
      <c r="AU507" s="224"/>
      <c r="AV507" s="224"/>
      <c r="AW507" s="225"/>
      <c r="AX507" s="32">
        <f t="shared" si="77"/>
        <v>0</v>
      </c>
      <c r="AY507" s="97">
        <f t="shared" si="78"/>
        <v>0</v>
      </c>
    </row>
    <row r="508" spans="1:51">
      <c r="A508" s="30" t="s">
        <v>516</v>
      </c>
      <c r="B508" s="221" t="s">
        <v>611</v>
      </c>
      <c r="C508" s="221"/>
      <c r="D508" s="221"/>
      <c r="E508" s="221"/>
      <c r="F508" s="221"/>
      <c r="G508" s="221"/>
      <c r="H508" s="221"/>
      <c r="I508" s="221"/>
      <c r="J508" s="221"/>
      <c r="K508" s="221"/>
      <c r="L508" s="221"/>
      <c r="M508" s="221"/>
      <c r="N508" s="221"/>
      <c r="O508" s="221"/>
      <c r="P508" s="221"/>
      <c r="Q508" s="221"/>
      <c r="R508" s="221"/>
      <c r="S508" s="221"/>
      <c r="T508" s="30" t="s">
        <v>1140</v>
      </c>
      <c r="U508" s="31">
        <v>0</v>
      </c>
      <c r="V508" s="32">
        <v>930.22</v>
      </c>
      <c r="W508" s="231">
        <f t="shared" si="79"/>
        <v>0</v>
      </c>
      <c r="X508" s="231"/>
      <c r="Y508" s="231"/>
      <c r="Z508" s="231"/>
      <c r="AA508" s="90">
        <v>0</v>
      </c>
      <c r="AB508" s="90">
        <v>0</v>
      </c>
      <c r="AC508" s="90">
        <v>0</v>
      </c>
      <c r="AD508" s="90">
        <v>0</v>
      </c>
      <c r="AE508" s="242"/>
      <c r="AF508" s="243"/>
      <c r="AG508" s="243"/>
      <c r="AH508" s="244"/>
      <c r="AI508" s="233">
        <f t="shared" si="80"/>
        <v>0</v>
      </c>
      <c r="AJ508" s="234"/>
      <c r="AK508" s="234"/>
      <c r="AL508" s="235"/>
      <c r="AM508" s="329">
        <f t="shared" si="81"/>
        <v>0</v>
      </c>
      <c r="AN508" s="329"/>
      <c r="AO508" s="329"/>
      <c r="AP508" s="223">
        <f t="shared" si="82"/>
        <v>0</v>
      </c>
      <c r="AQ508" s="224"/>
      <c r="AR508" s="224"/>
      <c r="AS508" s="225"/>
      <c r="AT508" s="223">
        <f t="shared" si="83"/>
        <v>0</v>
      </c>
      <c r="AU508" s="224"/>
      <c r="AV508" s="224"/>
      <c r="AW508" s="225"/>
      <c r="AX508" s="32">
        <f t="shared" si="77"/>
        <v>0</v>
      </c>
      <c r="AY508" s="97">
        <f t="shared" si="78"/>
        <v>0</v>
      </c>
    </row>
    <row r="509" spans="1:51">
      <c r="A509" s="30" t="s">
        <v>517</v>
      </c>
      <c r="B509" s="221" t="s">
        <v>612</v>
      </c>
      <c r="C509" s="221"/>
      <c r="D509" s="221"/>
      <c r="E509" s="221"/>
      <c r="F509" s="221"/>
      <c r="G509" s="221"/>
      <c r="H509" s="221"/>
      <c r="I509" s="221"/>
      <c r="J509" s="221"/>
      <c r="K509" s="221"/>
      <c r="L509" s="221"/>
      <c r="M509" s="221"/>
      <c r="N509" s="221"/>
      <c r="O509" s="221"/>
      <c r="P509" s="221"/>
      <c r="Q509" s="221"/>
      <c r="R509" s="221"/>
      <c r="S509" s="221"/>
      <c r="T509" s="30" t="s">
        <v>1140</v>
      </c>
      <c r="U509" s="31">
        <v>30</v>
      </c>
      <c r="V509" s="32">
        <v>999.09</v>
      </c>
      <c r="W509" s="231">
        <f t="shared" si="79"/>
        <v>29972.7</v>
      </c>
      <c r="X509" s="231"/>
      <c r="Y509" s="231"/>
      <c r="Z509" s="231"/>
      <c r="AA509" s="90">
        <v>28</v>
      </c>
      <c r="AB509" s="90">
        <v>28</v>
      </c>
      <c r="AC509" s="90">
        <v>28</v>
      </c>
      <c r="AD509" s="90">
        <v>28</v>
      </c>
      <c r="AE509" s="242"/>
      <c r="AF509" s="243"/>
      <c r="AG509" s="243"/>
      <c r="AH509" s="244"/>
      <c r="AI509" s="233">
        <f t="shared" si="80"/>
        <v>28</v>
      </c>
      <c r="AJ509" s="234"/>
      <c r="AK509" s="234"/>
      <c r="AL509" s="235"/>
      <c r="AM509" s="329">
        <f t="shared" si="81"/>
        <v>27974.52</v>
      </c>
      <c r="AN509" s="329"/>
      <c r="AO509" s="329"/>
      <c r="AP509" s="223">
        <f t="shared" si="82"/>
        <v>0</v>
      </c>
      <c r="AQ509" s="224"/>
      <c r="AR509" s="224"/>
      <c r="AS509" s="225"/>
      <c r="AT509" s="223">
        <f t="shared" si="83"/>
        <v>27974.52</v>
      </c>
      <c r="AU509" s="224"/>
      <c r="AV509" s="224"/>
      <c r="AW509" s="225"/>
      <c r="AX509" s="32">
        <f t="shared" si="77"/>
        <v>2</v>
      </c>
      <c r="AY509" s="97">
        <f t="shared" si="78"/>
        <v>1998.1800000000003</v>
      </c>
    </row>
    <row r="510" spans="1:51">
      <c r="A510" s="30" t="s">
        <v>518</v>
      </c>
      <c r="B510" s="221" t="s">
        <v>613</v>
      </c>
      <c r="C510" s="221"/>
      <c r="D510" s="221"/>
      <c r="E510" s="221"/>
      <c r="F510" s="221"/>
      <c r="G510" s="221"/>
      <c r="H510" s="221"/>
      <c r="I510" s="221"/>
      <c r="J510" s="221"/>
      <c r="K510" s="221"/>
      <c r="L510" s="221"/>
      <c r="M510" s="221"/>
      <c r="N510" s="221"/>
      <c r="O510" s="221"/>
      <c r="P510" s="221"/>
      <c r="Q510" s="221"/>
      <c r="R510" s="221"/>
      <c r="S510" s="221"/>
      <c r="T510" s="30" t="s">
        <v>1140</v>
      </c>
      <c r="U510" s="31">
        <v>10</v>
      </c>
      <c r="V510" s="32">
        <v>1345.61</v>
      </c>
      <c r="W510" s="231">
        <f t="shared" si="79"/>
        <v>13456.099999999999</v>
      </c>
      <c r="X510" s="231"/>
      <c r="Y510" s="231"/>
      <c r="Z510" s="231"/>
      <c r="AA510" s="90">
        <v>10</v>
      </c>
      <c r="AB510" s="90">
        <v>10</v>
      </c>
      <c r="AC510" s="90">
        <v>10</v>
      </c>
      <c r="AD510" s="90">
        <v>10</v>
      </c>
      <c r="AE510" s="242"/>
      <c r="AF510" s="243"/>
      <c r="AG510" s="243"/>
      <c r="AH510" s="244"/>
      <c r="AI510" s="233">
        <f t="shared" si="80"/>
        <v>10</v>
      </c>
      <c r="AJ510" s="234"/>
      <c r="AK510" s="234"/>
      <c r="AL510" s="235"/>
      <c r="AM510" s="329">
        <f t="shared" si="81"/>
        <v>13456.099999999999</v>
      </c>
      <c r="AN510" s="329"/>
      <c r="AO510" s="329"/>
      <c r="AP510" s="223">
        <f t="shared" si="82"/>
        <v>0</v>
      </c>
      <c r="AQ510" s="224"/>
      <c r="AR510" s="224"/>
      <c r="AS510" s="225"/>
      <c r="AT510" s="223">
        <f t="shared" si="83"/>
        <v>13456.099999999999</v>
      </c>
      <c r="AU510" s="224"/>
      <c r="AV510" s="224"/>
      <c r="AW510" s="225"/>
      <c r="AX510" s="32">
        <f t="shared" si="77"/>
        <v>0</v>
      </c>
      <c r="AY510" s="97">
        <f t="shared" si="78"/>
        <v>0</v>
      </c>
    </row>
    <row r="511" spans="1:51">
      <c r="A511" s="30" t="s">
        <v>519</v>
      </c>
      <c r="B511" s="221" t="s">
        <v>614</v>
      </c>
      <c r="C511" s="221"/>
      <c r="D511" s="221"/>
      <c r="E511" s="221"/>
      <c r="F511" s="221"/>
      <c r="G511" s="221"/>
      <c r="H511" s="221"/>
      <c r="I511" s="221"/>
      <c r="J511" s="221"/>
      <c r="K511" s="221"/>
      <c r="L511" s="221"/>
      <c r="M511" s="221"/>
      <c r="N511" s="221"/>
      <c r="O511" s="221"/>
      <c r="P511" s="221"/>
      <c r="Q511" s="221"/>
      <c r="R511" s="221"/>
      <c r="S511" s="221"/>
      <c r="T511" s="30" t="s">
        <v>1140</v>
      </c>
      <c r="U511" s="31">
        <v>0</v>
      </c>
      <c r="V511" s="32">
        <v>1497.72</v>
      </c>
      <c r="W511" s="231">
        <f t="shared" si="79"/>
        <v>0</v>
      </c>
      <c r="X511" s="231"/>
      <c r="Y511" s="231"/>
      <c r="Z511" s="231"/>
      <c r="AA511" s="90">
        <v>0</v>
      </c>
      <c r="AB511" s="90">
        <v>0</v>
      </c>
      <c r="AC511" s="90">
        <v>0</v>
      </c>
      <c r="AD511" s="90">
        <v>0</v>
      </c>
      <c r="AE511" s="242"/>
      <c r="AF511" s="243"/>
      <c r="AG511" s="243"/>
      <c r="AH511" s="244"/>
      <c r="AI511" s="233">
        <f t="shared" si="80"/>
        <v>0</v>
      </c>
      <c r="AJ511" s="234"/>
      <c r="AK511" s="234"/>
      <c r="AL511" s="235"/>
      <c r="AM511" s="329">
        <f t="shared" si="81"/>
        <v>0</v>
      </c>
      <c r="AN511" s="329"/>
      <c r="AO511" s="329"/>
      <c r="AP511" s="223">
        <f t="shared" si="82"/>
        <v>0</v>
      </c>
      <c r="AQ511" s="224"/>
      <c r="AR511" s="224"/>
      <c r="AS511" s="225"/>
      <c r="AT511" s="223">
        <f t="shared" si="83"/>
        <v>0</v>
      </c>
      <c r="AU511" s="224"/>
      <c r="AV511" s="224"/>
      <c r="AW511" s="225"/>
      <c r="AX511" s="32">
        <f t="shared" si="77"/>
        <v>0</v>
      </c>
      <c r="AY511" s="97">
        <f t="shared" si="78"/>
        <v>0</v>
      </c>
    </row>
    <row r="512" spans="1:51">
      <c r="A512" s="30" t="s">
        <v>520</v>
      </c>
      <c r="B512" s="221" t="s">
        <v>615</v>
      </c>
      <c r="C512" s="221"/>
      <c r="D512" s="221"/>
      <c r="E512" s="221"/>
      <c r="F512" s="221"/>
      <c r="G512" s="221"/>
      <c r="H512" s="221"/>
      <c r="I512" s="221"/>
      <c r="J512" s="221"/>
      <c r="K512" s="221"/>
      <c r="L512" s="221"/>
      <c r="M512" s="221"/>
      <c r="N512" s="221"/>
      <c r="O512" s="221"/>
      <c r="P512" s="221"/>
      <c r="Q512" s="221"/>
      <c r="R512" s="221"/>
      <c r="S512" s="221"/>
      <c r="T512" s="30" t="s">
        <v>1140</v>
      </c>
      <c r="U512" s="31">
        <v>1</v>
      </c>
      <c r="V512" s="32">
        <v>1615.41</v>
      </c>
      <c r="W512" s="231">
        <f t="shared" si="79"/>
        <v>1615.41</v>
      </c>
      <c r="X512" s="231"/>
      <c r="Y512" s="231"/>
      <c r="Z512" s="231"/>
      <c r="AA512" s="90">
        <v>1</v>
      </c>
      <c r="AB512" s="90">
        <v>1</v>
      </c>
      <c r="AC512" s="90">
        <v>1</v>
      </c>
      <c r="AD512" s="90">
        <v>1</v>
      </c>
      <c r="AE512" s="242"/>
      <c r="AF512" s="243"/>
      <c r="AG512" s="243"/>
      <c r="AH512" s="244"/>
      <c r="AI512" s="233">
        <f t="shared" si="80"/>
        <v>1</v>
      </c>
      <c r="AJ512" s="234"/>
      <c r="AK512" s="234"/>
      <c r="AL512" s="235"/>
      <c r="AM512" s="329">
        <f t="shared" si="81"/>
        <v>1615.41</v>
      </c>
      <c r="AN512" s="329"/>
      <c r="AO512" s="329"/>
      <c r="AP512" s="223">
        <f t="shared" si="82"/>
        <v>0</v>
      </c>
      <c r="AQ512" s="224"/>
      <c r="AR512" s="224"/>
      <c r="AS512" s="225"/>
      <c r="AT512" s="223">
        <f t="shared" si="83"/>
        <v>1615.41</v>
      </c>
      <c r="AU512" s="224"/>
      <c r="AV512" s="224"/>
      <c r="AW512" s="225"/>
      <c r="AX512" s="32">
        <f t="shared" si="77"/>
        <v>0</v>
      </c>
      <c r="AY512" s="97">
        <f t="shared" si="78"/>
        <v>0</v>
      </c>
    </row>
    <row r="513" spans="1:51">
      <c r="A513" s="30" t="s">
        <v>521</v>
      </c>
      <c r="B513" s="221" t="s">
        <v>616</v>
      </c>
      <c r="C513" s="221"/>
      <c r="D513" s="221"/>
      <c r="E513" s="221"/>
      <c r="F513" s="221"/>
      <c r="G513" s="221"/>
      <c r="H513" s="221"/>
      <c r="I513" s="221"/>
      <c r="J513" s="221"/>
      <c r="K513" s="221"/>
      <c r="L513" s="221"/>
      <c r="M513" s="221"/>
      <c r="N513" s="221"/>
      <c r="O513" s="221"/>
      <c r="P513" s="221"/>
      <c r="Q513" s="221"/>
      <c r="R513" s="221"/>
      <c r="S513" s="221"/>
      <c r="T513" s="30" t="s">
        <v>1140</v>
      </c>
      <c r="U513" s="31">
        <v>2</v>
      </c>
      <c r="V513" s="32">
        <v>2002.81</v>
      </c>
      <c r="W513" s="231">
        <f t="shared" si="79"/>
        <v>4005.62</v>
      </c>
      <c r="X513" s="231"/>
      <c r="Y513" s="231"/>
      <c r="Z513" s="231"/>
      <c r="AA513" s="90">
        <v>2</v>
      </c>
      <c r="AB513" s="90">
        <v>2</v>
      </c>
      <c r="AC513" s="90">
        <v>2</v>
      </c>
      <c r="AD513" s="90">
        <v>2</v>
      </c>
      <c r="AE513" s="242"/>
      <c r="AF513" s="243"/>
      <c r="AG513" s="243"/>
      <c r="AH513" s="244"/>
      <c r="AI513" s="233">
        <f t="shared" si="80"/>
        <v>2</v>
      </c>
      <c r="AJ513" s="234"/>
      <c r="AK513" s="234"/>
      <c r="AL513" s="235"/>
      <c r="AM513" s="329">
        <f t="shared" si="81"/>
        <v>4005.62</v>
      </c>
      <c r="AN513" s="329"/>
      <c r="AO513" s="329"/>
      <c r="AP513" s="223">
        <f t="shared" si="82"/>
        <v>0</v>
      </c>
      <c r="AQ513" s="224"/>
      <c r="AR513" s="224"/>
      <c r="AS513" s="225"/>
      <c r="AT513" s="223">
        <f t="shared" si="83"/>
        <v>4005.62</v>
      </c>
      <c r="AU513" s="224"/>
      <c r="AV513" s="224"/>
      <c r="AW513" s="225"/>
      <c r="AX513" s="32">
        <f t="shared" si="77"/>
        <v>0</v>
      </c>
      <c r="AY513" s="97">
        <f t="shared" si="78"/>
        <v>0</v>
      </c>
    </row>
    <row r="514" spans="1:51">
      <c r="A514" s="30" t="s">
        <v>522</v>
      </c>
      <c r="B514" s="221" t="s">
        <v>1108</v>
      </c>
      <c r="C514" s="221"/>
      <c r="D514" s="221"/>
      <c r="E514" s="221"/>
      <c r="F514" s="221"/>
      <c r="G514" s="221"/>
      <c r="H514" s="221"/>
      <c r="I514" s="221"/>
      <c r="J514" s="221"/>
      <c r="K514" s="221"/>
      <c r="L514" s="221"/>
      <c r="M514" s="221"/>
      <c r="N514" s="221"/>
      <c r="O514" s="221"/>
      <c r="P514" s="221"/>
      <c r="Q514" s="221"/>
      <c r="R514" s="221"/>
      <c r="S514" s="221"/>
      <c r="T514" s="30" t="s">
        <v>1059</v>
      </c>
      <c r="U514" s="31">
        <v>106.51</v>
      </c>
      <c r="V514" s="32">
        <v>214.73</v>
      </c>
      <c r="W514" s="231">
        <f t="shared" si="79"/>
        <v>22870.8923</v>
      </c>
      <c r="X514" s="231"/>
      <c r="Y514" s="231"/>
      <c r="Z514" s="231"/>
      <c r="AA514" s="90">
        <v>103.81</v>
      </c>
      <c r="AB514" s="90">
        <v>103.81</v>
      </c>
      <c r="AC514" s="90">
        <v>103.81</v>
      </c>
      <c r="AD514" s="90">
        <v>103.81</v>
      </c>
      <c r="AE514" s="242"/>
      <c r="AF514" s="243"/>
      <c r="AG514" s="243"/>
      <c r="AH514" s="244"/>
      <c r="AI514" s="233">
        <f t="shared" si="80"/>
        <v>103.81</v>
      </c>
      <c r="AJ514" s="234"/>
      <c r="AK514" s="234"/>
      <c r="AL514" s="235"/>
      <c r="AM514" s="329">
        <f t="shared" si="81"/>
        <v>22291.121299999999</v>
      </c>
      <c r="AN514" s="329"/>
      <c r="AO514" s="329"/>
      <c r="AP514" s="223">
        <f t="shared" si="82"/>
        <v>0</v>
      </c>
      <c r="AQ514" s="224"/>
      <c r="AR514" s="224"/>
      <c r="AS514" s="225"/>
      <c r="AT514" s="223">
        <f t="shared" si="83"/>
        <v>22291.121299999999</v>
      </c>
      <c r="AU514" s="224"/>
      <c r="AV514" s="224"/>
      <c r="AW514" s="225"/>
      <c r="AX514" s="32">
        <f t="shared" si="77"/>
        <v>2.7000000000000028</v>
      </c>
      <c r="AY514" s="97">
        <f t="shared" si="78"/>
        <v>579.77100000000064</v>
      </c>
    </row>
    <row r="515" spans="1:51">
      <c r="A515" s="30" t="s">
        <v>523</v>
      </c>
      <c r="B515" s="221" t="s">
        <v>27</v>
      </c>
      <c r="C515" s="221"/>
      <c r="D515" s="221"/>
      <c r="E515" s="221"/>
      <c r="F515" s="221"/>
      <c r="G515" s="221"/>
      <c r="H515" s="221"/>
      <c r="I515" s="221"/>
      <c r="J515" s="221"/>
      <c r="K515" s="221"/>
      <c r="L515" s="221"/>
      <c r="M515" s="221"/>
      <c r="N515" s="221"/>
      <c r="O515" s="221"/>
      <c r="P515" s="221"/>
      <c r="Q515" s="221"/>
      <c r="R515" s="221"/>
      <c r="S515" s="221"/>
      <c r="T515" s="30" t="s">
        <v>1140</v>
      </c>
      <c r="U515" s="31">
        <v>29</v>
      </c>
      <c r="V515" s="32">
        <v>287.74</v>
      </c>
      <c r="W515" s="231">
        <f t="shared" si="79"/>
        <v>8344.4600000000009</v>
      </c>
      <c r="X515" s="231"/>
      <c r="Y515" s="231"/>
      <c r="Z515" s="231"/>
      <c r="AA515" s="90">
        <v>27</v>
      </c>
      <c r="AB515" s="90">
        <v>27</v>
      </c>
      <c r="AC515" s="90">
        <v>27</v>
      </c>
      <c r="AD515" s="90">
        <v>27</v>
      </c>
      <c r="AE515" s="242"/>
      <c r="AF515" s="243"/>
      <c r="AG515" s="243"/>
      <c r="AH515" s="244"/>
      <c r="AI515" s="233">
        <f t="shared" si="80"/>
        <v>27</v>
      </c>
      <c r="AJ515" s="234"/>
      <c r="AK515" s="234"/>
      <c r="AL515" s="235"/>
      <c r="AM515" s="329">
        <f t="shared" si="81"/>
        <v>7768.9800000000005</v>
      </c>
      <c r="AN515" s="329"/>
      <c r="AO515" s="329"/>
      <c r="AP515" s="223">
        <f t="shared" si="82"/>
        <v>0</v>
      </c>
      <c r="AQ515" s="224"/>
      <c r="AR515" s="224"/>
      <c r="AS515" s="225"/>
      <c r="AT515" s="223">
        <f t="shared" si="83"/>
        <v>7768.9800000000005</v>
      </c>
      <c r="AU515" s="224"/>
      <c r="AV515" s="224"/>
      <c r="AW515" s="225"/>
      <c r="AX515" s="32">
        <f t="shared" si="77"/>
        <v>2</v>
      </c>
      <c r="AY515" s="97">
        <f t="shared" si="78"/>
        <v>575.48000000000047</v>
      </c>
    </row>
    <row r="516" spans="1:51">
      <c r="A516" s="30" t="s">
        <v>524</v>
      </c>
      <c r="B516" s="221" t="s">
        <v>1079</v>
      </c>
      <c r="C516" s="221"/>
      <c r="D516" s="221"/>
      <c r="E516" s="221"/>
      <c r="F516" s="221"/>
      <c r="G516" s="221"/>
      <c r="H516" s="221"/>
      <c r="I516" s="221"/>
      <c r="J516" s="221"/>
      <c r="K516" s="221"/>
      <c r="L516" s="221"/>
      <c r="M516" s="221"/>
      <c r="N516" s="221"/>
      <c r="O516" s="221"/>
      <c r="P516" s="221"/>
      <c r="Q516" s="221"/>
      <c r="R516" s="221"/>
      <c r="S516" s="221"/>
      <c r="T516" s="30" t="s">
        <v>1140</v>
      </c>
      <c r="U516" s="31">
        <v>40</v>
      </c>
      <c r="V516" s="32">
        <v>364</v>
      </c>
      <c r="W516" s="231">
        <f t="shared" si="79"/>
        <v>14560</v>
      </c>
      <c r="X516" s="231"/>
      <c r="Y516" s="231"/>
      <c r="Z516" s="231"/>
      <c r="AA516" s="90">
        <v>40</v>
      </c>
      <c r="AB516" s="90">
        <v>40</v>
      </c>
      <c r="AC516" s="90">
        <v>40</v>
      </c>
      <c r="AD516" s="90">
        <v>40</v>
      </c>
      <c r="AE516" s="242"/>
      <c r="AF516" s="243"/>
      <c r="AG516" s="243"/>
      <c r="AH516" s="244"/>
      <c r="AI516" s="233">
        <f t="shared" si="80"/>
        <v>40</v>
      </c>
      <c r="AJ516" s="234"/>
      <c r="AK516" s="234"/>
      <c r="AL516" s="235"/>
      <c r="AM516" s="329">
        <f t="shared" si="81"/>
        <v>14560</v>
      </c>
      <c r="AN516" s="329"/>
      <c r="AO516" s="329"/>
      <c r="AP516" s="223">
        <f t="shared" si="82"/>
        <v>0</v>
      </c>
      <c r="AQ516" s="224"/>
      <c r="AR516" s="224"/>
      <c r="AS516" s="225"/>
      <c r="AT516" s="223">
        <f t="shared" si="83"/>
        <v>14560</v>
      </c>
      <c r="AU516" s="224"/>
      <c r="AV516" s="224"/>
      <c r="AW516" s="225"/>
      <c r="AX516" s="32">
        <f t="shared" si="77"/>
        <v>0</v>
      </c>
      <c r="AY516" s="97">
        <f t="shared" si="78"/>
        <v>0</v>
      </c>
    </row>
    <row r="517" spans="1:51">
      <c r="A517" s="30" t="s">
        <v>525</v>
      </c>
      <c r="B517" s="221" t="s">
        <v>1080</v>
      </c>
      <c r="C517" s="221"/>
      <c r="D517" s="221"/>
      <c r="E517" s="221"/>
      <c r="F517" s="221"/>
      <c r="G517" s="221"/>
      <c r="H517" s="221"/>
      <c r="I517" s="221"/>
      <c r="J517" s="221"/>
      <c r="K517" s="221"/>
      <c r="L517" s="221"/>
      <c r="M517" s="221"/>
      <c r="N517" s="221"/>
      <c r="O517" s="221"/>
      <c r="P517" s="221"/>
      <c r="Q517" s="221"/>
      <c r="R517" s="221"/>
      <c r="S517" s="221"/>
      <c r="T517" s="30" t="s">
        <v>1140</v>
      </c>
      <c r="U517" s="31">
        <v>40</v>
      </c>
      <c r="V517" s="32">
        <v>26</v>
      </c>
      <c r="W517" s="231">
        <f t="shared" si="79"/>
        <v>1040</v>
      </c>
      <c r="X517" s="231"/>
      <c r="Y517" s="231"/>
      <c r="Z517" s="231"/>
      <c r="AA517" s="90">
        <v>40</v>
      </c>
      <c r="AB517" s="90">
        <v>40</v>
      </c>
      <c r="AC517" s="90">
        <v>40</v>
      </c>
      <c r="AD517" s="90">
        <v>40</v>
      </c>
      <c r="AE517" s="242"/>
      <c r="AF517" s="243"/>
      <c r="AG517" s="243"/>
      <c r="AH517" s="244"/>
      <c r="AI517" s="233">
        <f t="shared" si="80"/>
        <v>40</v>
      </c>
      <c r="AJ517" s="234"/>
      <c r="AK517" s="234"/>
      <c r="AL517" s="235"/>
      <c r="AM517" s="329">
        <f t="shared" si="81"/>
        <v>1040</v>
      </c>
      <c r="AN517" s="329"/>
      <c r="AO517" s="329"/>
      <c r="AP517" s="223">
        <f t="shared" si="82"/>
        <v>0</v>
      </c>
      <c r="AQ517" s="224"/>
      <c r="AR517" s="224"/>
      <c r="AS517" s="225"/>
      <c r="AT517" s="223">
        <f t="shared" si="83"/>
        <v>1040</v>
      </c>
      <c r="AU517" s="224"/>
      <c r="AV517" s="224"/>
      <c r="AW517" s="225"/>
      <c r="AX517" s="32">
        <f t="shared" si="77"/>
        <v>0</v>
      </c>
      <c r="AY517" s="97">
        <f t="shared" si="78"/>
        <v>0</v>
      </c>
    </row>
    <row r="518" spans="1:51">
      <c r="A518" s="30" t="s">
        <v>526</v>
      </c>
      <c r="B518" s="221" t="s">
        <v>322</v>
      </c>
      <c r="C518" s="221"/>
      <c r="D518" s="221"/>
      <c r="E518" s="221"/>
      <c r="F518" s="221"/>
      <c r="G518" s="221"/>
      <c r="H518" s="221"/>
      <c r="I518" s="221"/>
      <c r="J518" s="221"/>
      <c r="K518" s="221"/>
      <c r="L518" s="221"/>
      <c r="M518" s="221"/>
      <c r="N518" s="221"/>
      <c r="O518" s="221"/>
      <c r="P518" s="221"/>
      <c r="Q518" s="221"/>
      <c r="R518" s="221"/>
      <c r="S518" s="221"/>
      <c r="T518" s="30" t="s">
        <v>1059</v>
      </c>
      <c r="U518" s="31">
        <v>0</v>
      </c>
      <c r="V518" s="32">
        <v>14.85</v>
      </c>
      <c r="W518" s="231">
        <f t="shared" si="79"/>
        <v>0</v>
      </c>
      <c r="X518" s="231"/>
      <c r="Y518" s="231"/>
      <c r="Z518" s="231"/>
      <c r="AA518" s="90">
        <v>0</v>
      </c>
      <c r="AB518" s="90">
        <v>0</v>
      </c>
      <c r="AC518" s="90">
        <v>0</v>
      </c>
      <c r="AD518" s="90">
        <v>0</v>
      </c>
      <c r="AE518" s="242"/>
      <c r="AF518" s="243"/>
      <c r="AG518" s="243"/>
      <c r="AH518" s="244"/>
      <c r="AI518" s="233">
        <f t="shared" si="80"/>
        <v>0</v>
      </c>
      <c r="AJ518" s="234"/>
      <c r="AK518" s="234"/>
      <c r="AL518" s="235"/>
      <c r="AM518" s="329">
        <f t="shared" si="81"/>
        <v>0</v>
      </c>
      <c r="AN518" s="329"/>
      <c r="AO518" s="329"/>
      <c r="AP518" s="223">
        <f t="shared" si="82"/>
        <v>0</v>
      </c>
      <c r="AQ518" s="224"/>
      <c r="AR518" s="224"/>
      <c r="AS518" s="225"/>
      <c r="AT518" s="223">
        <f t="shared" si="83"/>
        <v>0</v>
      </c>
      <c r="AU518" s="224"/>
      <c r="AV518" s="224"/>
      <c r="AW518" s="225"/>
      <c r="AX518" s="32">
        <f t="shared" si="77"/>
        <v>0</v>
      </c>
      <c r="AY518" s="97">
        <f t="shared" si="78"/>
        <v>0</v>
      </c>
    </row>
    <row r="519" spans="1:51">
      <c r="A519" s="30" t="s">
        <v>527</v>
      </c>
      <c r="B519" s="221" t="s">
        <v>617</v>
      </c>
      <c r="C519" s="221"/>
      <c r="D519" s="221"/>
      <c r="E519" s="221"/>
      <c r="F519" s="221"/>
      <c r="G519" s="221"/>
      <c r="H519" s="221"/>
      <c r="I519" s="221"/>
      <c r="J519" s="221"/>
      <c r="K519" s="221"/>
      <c r="L519" s="221"/>
      <c r="M519" s="221"/>
      <c r="N519" s="221"/>
      <c r="O519" s="221"/>
      <c r="P519" s="221"/>
      <c r="Q519" s="221"/>
      <c r="R519" s="221"/>
      <c r="S519" s="221"/>
      <c r="T519" s="30" t="s">
        <v>1059</v>
      </c>
      <c r="U519" s="31">
        <v>22612</v>
      </c>
      <c r="V519" s="32">
        <v>8.41</v>
      </c>
      <c r="W519" s="231">
        <f t="shared" si="79"/>
        <v>190166.92</v>
      </c>
      <c r="X519" s="231"/>
      <c r="Y519" s="231"/>
      <c r="Z519" s="231"/>
      <c r="AA519" s="90">
        <v>20574</v>
      </c>
      <c r="AB519" s="90">
        <v>20574</v>
      </c>
      <c r="AC519" s="90">
        <v>20574</v>
      </c>
      <c r="AD519" s="90">
        <v>20574</v>
      </c>
      <c r="AE519" s="242"/>
      <c r="AF519" s="243"/>
      <c r="AG519" s="243"/>
      <c r="AH519" s="244"/>
      <c r="AI519" s="233">
        <f t="shared" si="80"/>
        <v>20574</v>
      </c>
      <c r="AJ519" s="234"/>
      <c r="AK519" s="234"/>
      <c r="AL519" s="235"/>
      <c r="AM519" s="329">
        <f t="shared" si="81"/>
        <v>173027.34</v>
      </c>
      <c r="AN519" s="329"/>
      <c r="AO519" s="329"/>
      <c r="AP519" s="223">
        <f t="shared" si="82"/>
        <v>0</v>
      </c>
      <c r="AQ519" s="224"/>
      <c r="AR519" s="224"/>
      <c r="AS519" s="225"/>
      <c r="AT519" s="223">
        <f t="shared" si="83"/>
        <v>173027.34</v>
      </c>
      <c r="AU519" s="224"/>
      <c r="AV519" s="224"/>
      <c r="AW519" s="225"/>
      <c r="AX519" s="32">
        <f t="shared" si="77"/>
        <v>2038</v>
      </c>
      <c r="AY519" s="97">
        <f t="shared" si="78"/>
        <v>17139.580000000016</v>
      </c>
    </row>
    <row r="520" spans="1:51">
      <c r="A520" s="30" t="s">
        <v>528</v>
      </c>
      <c r="B520" s="221" t="s">
        <v>4</v>
      </c>
      <c r="C520" s="221"/>
      <c r="D520" s="221"/>
      <c r="E520" s="221"/>
      <c r="F520" s="221"/>
      <c r="G520" s="221"/>
      <c r="H520" s="221"/>
      <c r="I520" s="221"/>
      <c r="J520" s="221"/>
      <c r="K520" s="221"/>
      <c r="L520" s="221"/>
      <c r="M520" s="221"/>
      <c r="N520" s="221"/>
      <c r="O520" s="221"/>
      <c r="P520" s="221"/>
      <c r="Q520" s="221"/>
      <c r="R520" s="221"/>
      <c r="S520" s="221"/>
      <c r="T520" s="30" t="s">
        <v>1060</v>
      </c>
      <c r="U520" s="31">
        <v>26344.55</v>
      </c>
      <c r="V520" s="32">
        <v>12.42</v>
      </c>
      <c r="W520" s="231">
        <f t="shared" si="79"/>
        <v>327199.31099999999</v>
      </c>
      <c r="X520" s="231"/>
      <c r="Y520" s="231"/>
      <c r="Z520" s="231"/>
      <c r="AA520" s="90">
        <v>24636.55</v>
      </c>
      <c r="AB520" s="90">
        <v>24636.55</v>
      </c>
      <c r="AC520" s="90">
        <v>24636.55</v>
      </c>
      <c r="AD520" s="90">
        <v>24636.55</v>
      </c>
      <c r="AE520" s="242"/>
      <c r="AF520" s="243"/>
      <c r="AG520" s="243"/>
      <c r="AH520" s="244"/>
      <c r="AI520" s="233">
        <f t="shared" si="80"/>
        <v>24636.55</v>
      </c>
      <c r="AJ520" s="234"/>
      <c r="AK520" s="234"/>
      <c r="AL520" s="235"/>
      <c r="AM520" s="329">
        <f t="shared" si="81"/>
        <v>305985.951</v>
      </c>
      <c r="AN520" s="329"/>
      <c r="AO520" s="329"/>
      <c r="AP520" s="223">
        <f t="shared" si="82"/>
        <v>0</v>
      </c>
      <c r="AQ520" s="224"/>
      <c r="AR520" s="224"/>
      <c r="AS520" s="225"/>
      <c r="AT520" s="223">
        <f t="shared" si="83"/>
        <v>305985.951</v>
      </c>
      <c r="AU520" s="224"/>
      <c r="AV520" s="224"/>
      <c r="AW520" s="225"/>
      <c r="AX520" s="32">
        <f t="shared" si="77"/>
        <v>1708</v>
      </c>
      <c r="AY520" s="97">
        <f t="shared" si="78"/>
        <v>21213.359999999986</v>
      </c>
    </row>
    <row r="521" spans="1:51">
      <c r="A521" s="30" t="s">
        <v>529</v>
      </c>
      <c r="B521" s="221" t="s">
        <v>5</v>
      </c>
      <c r="C521" s="221"/>
      <c r="D521" s="221"/>
      <c r="E521" s="221"/>
      <c r="F521" s="221"/>
      <c r="G521" s="221"/>
      <c r="H521" s="221"/>
      <c r="I521" s="221"/>
      <c r="J521" s="221"/>
      <c r="K521" s="221"/>
      <c r="L521" s="221"/>
      <c r="M521" s="221"/>
      <c r="N521" s="221"/>
      <c r="O521" s="221"/>
      <c r="P521" s="221"/>
      <c r="Q521" s="221"/>
      <c r="R521" s="221"/>
      <c r="S521" s="221"/>
      <c r="T521" s="30" t="s">
        <v>1060</v>
      </c>
      <c r="U521" s="31">
        <v>10618.1</v>
      </c>
      <c r="V521" s="32">
        <v>31.15</v>
      </c>
      <c r="W521" s="231">
        <f t="shared" si="79"/>
        <v>330753.815</v>
      </c>
      <c r="X521" s="231"/>
      <c r="Y521" s="231"/>
      <c r="Z521" s="231"/>
      <c r="AA521" s="90">
        <v>10618.1</v>
      </c>
      <c r="AB521" s="90">
        <v>10618.1</v>
      </c>
      <c r="AC521" s="90">
        <v>10618.1</v>
      </c>
      <c r="AD521" s="90">
        <v>10618.1</v>
      </c>
      <c r="AE521" s="242"/>
      <c r="AF521" s="243"/>
      <c r="AG521" s="243"/>
      <c r="AH521" s="244"/>
      <c r="AI521" s="233">
        <f t="shared" si="80"/>
        <v>10618.1</v>
      </c>
      <c r="AJ521" s="234"/>
      <c r="AK521" s="234"/>
      <c r="AL521" s="235"/>
      <c r="AM521" s="329">
        <f t="shared" si="81"/>
        <v>330753.815</v>
      </c>
      <c r="AN521" s="329"/>
      <c r="AO521" s="329"/>
      <c r="AP521" s="223">
        <f t="shared" si="82"/>
        <v>0</v>
      </c>
      <c r="AQ521" s="224"/>
      <c r="AR521" s="224"/>
      <c r="AS521" s="225"/>
      <c r="AT521" s="223">
        <f t="shared" si="83"/>
        <v>330753.815</v>
      </c>
      <c r="AU521" s="224"/>
      <c r="AV521" s="224"/>
      <c r="AW521" s="225"/>
      <c r="AX521" s="32">
        <f t="shared" si="77"/>
        <v>0</v>
      </c>
      <c r="AY521" s="97">
        <f t="shared" si="78"/>
        <v>0</v>
      </c>
    </row>
    <row r="522" spans="1:51">
      <c r="A522" s="30" t="s">
        <v>530</v>
      </c>
      <c r="B522" s="221" t="s">
        <v>78</v>
      </c>
      <c r="C522" s="221"/>
      <c r="D522" s="221"/>
      <c r="E522" s="221"/>
      <c r="F522" s="221"/>
      <c r="G522" s="221"/>
      <c r="H522" s="221"/>
      <c r="I522" s="221"/>
      <c r="J522" s="221"/>
      <c r="K522" s="221"/>
      <c r="L522" s="221"/>
      <c r="M522" s="221"/>
      <c r="N522" s="221"/>
      <c r="O522" s="221"/>
      <c r="P522" s="221"/>
      <c r="Q522" s="221"/>
      <c r="R522" s="221"/>
      <c r="S522" s="221"/>
      <c r="T522" s="30" t="s">
        <v>1060</v>
      </c>
      <c r="U522" s="31">
        <v>0</v>
      </c>
      <c r="V522" s="32">
        <v>6.15</v>
      </c>
      <c r="W522" s="231">
        <f t="shared" si="79"/>
        <v>0</v>
      </c>
      <c r="X522" s="231"/>
      <c r="Y522" s="231"/>
      <c r="Z522" s="231"/>
      <c r="AA522" s="354">
        <v>0</v>
      </c>
      <c r="AB522" s="354"/>
      <c r="AC522" s="354"/>
      <c r="AD522" s="354"/>
      <c r="AE522" s="242"/>
      <c r="AF522" s="243"/>
      <c r="AG522" s="243"/>
      <c r="AH522" s="244"/>
      <c r="AI522" s="233">
        <f t="shared" si="80"/>
        <v>0</v>
      </c>
      <c r="AJ522" s="234"/>
      <c r="AK522" s="234"/>
      <c r="AL522" s="235"/>
      <c r="AM522" s="329">
        <f t="shared" si="81"/>
        <v>0</v>
      </c>
      <c r="AN522" s="329"/>
      <c r="AO522" s="329"/>
      <c r="AP522" s="223">
        <f t="shared" si="82"/>
        <v>0</v>
      </c>
      <c r="AQ522" s="224"/>
      <c r="AR522" s="224"/>
      <c r="AS522" s="225"/>
      <c r="AT522" s="223">
        <f t="shared" si="83"/>
        <v>0</v>
      </c>
      <c r="AU522" s="224"/>
      <c r="AV522" s="224"/>
      <c r="AW522" s="225"/>
      <c r="AX522" s="32">
        <f t="shared" si="77"/>
        <v>0</v>
      </c>
      <c r="AY522" s="97">
        <f t="shared" si="78"/>
        <v>0</v>
      </c>
    </row>
    <row r="523" spans="1:51">
      <c r="A523" s="30" t="s">
        <v>531</v>
      </c>
      <c r="B523" s="221" t="s">
        <v>618</v>
      </c>
      <c r="C523" s="221"/>
      <c r="D523" s="221"/>
      <c r="E523" s="221"/>
      <c r="F523" s="221"/>
      <c r="G523" s="221"/>
      <c r="H523" s="221"/>
      <c r="I523" s="221"/>
      <c r="J523" s="221"/>
      <c r="K523" s="221"/>
      <c r="L523" s="221"/>
      <c r="M523" s="221"/>
      <c r="N523" s="221"/>
      <c r="O523" s="221"/>
      <c r="P523" s="221"/>
      <c r="Q523" s="221"/>
      <c r="R523" s="221"/>
      <c r="S523" s="221"/>
      <c r="T523" s="30" t="s">
        <v>1060</v>
      </c>
      <c r="U523" s="31">
        <v>0</v>
      </c>
      <c r="V523" s="32">
        <v>15.69</v>
      </c>
      <c r="W523" s="231">
        <f t="shared" si="79"/>
        <v>0</v>
      </c>
      <c r="X523" s="231"/>
      <c r="Y523" s="231"/>
      <c r="Z523" s="231"/>
      <c r="AA523" s="354">
        <v>0</v>
      </c>
      <c r="AB523" s="354"/>
      <c r="AC523" s="354"/>
      <c r="AD523" s="354"/>
      <c r="AE523" s="242"/>
      <c r="AF523" s="243"/>
      <c r="AG523" s="243"/>
      <c r="AH523" s="244"/>
      <c r="AI523" s="233">
        <f t="shared" si="80"/>
        <v>0</v>
      </c>
      <c r="AJ523" s="234"/>
      <c r="AK523" s="234"/>
      <c r="AL523" s="235"/>
      <c r="AM523" s="329">
        <f t="shared" si="81"/>
        <v>0</v>
      </c>
      <c r="AN523" s="329"/>
      <c r="AO523" s="329"/>
      <c r="AP523" s="223">
        <f t="shared" si="82"/>
        <v>0</v>
      </c>
      <c r="AQ523" s="224"/>
      <c r="AR523" s="224"/>
      <c r="AS523" s="225"/>
      <c r="AT523" s="223">
        <f t="shared" si="83"/>
        <v>0</v>
      </c>
      <c r="AU523" s="224"/>
      <c r="AV523" s="224"/>
      <c r="AW523" s="225"/>
      <c r="AX523" s="32">
        <f t="shared" si="77"/>
        <v>0</v>
      </c>
      <c r="AY523" s="97">
        <f t="shared" si="78"/>
        <v>0</v>
      </c>
    </row>
    <row r="524" spans="1:51">
      <c r="A524" s="30"/>
      <c r="B524" s="221"/>
      <c r="C524" s="221"/>
      <c r="D524" s="221"/>
      <c r="E524" s="221"/>
      <c r="F524" s="221"/>
      <c r="G524" s="221"/>
      <c r="H524" s="221"/>
      <c r="I524" s="221"/>
      <c r="J524" s="221"/>
      <c r="K524" s="221"/>
      <c r="L524" s="221"/>
      <c r="M524" s="221"/>
      <c r="N524" s="221"/>
      <c r="O524" s="221"/>
      <c r="P524" s="221"/>
      <c r="Q524" s="221"/>
      <c r="R524" s="221"/>
      <c r="S524" s="221"/>
      <c r="T524" s="30"/>
      <c r="U524" s="31"/>
      <c r="V524" s="32"/>
      <c r="W524" s="271"/>
      <c r="X524" s="271"/>
      <c r="Y524" s="271"/>
      <c r="Z524" s="271"/>
      <c r="AA524" s="233"/>
      <c r="AB524" s="234"/>
      <c r="AC524" s="234"/>
      <c r="AD524" s="235"/>
      <c r="AE524" s="242"/>
      <c r="AF524" s="243"/>
      <c r="AG524" s="243"/>
      <c r="AH524" s="244"/>
      <c r="AI524" s="233"/>
      <c r="AJ524" s="234"/>
      <c r="AK524" s="234"/>
      <c r="AL524" s="235"/>
      <c r="AM524" s="261"/>
      <c r="AN524" s="262"/>
      <c r="AO524" s="263"/>
      <c r="AP524" s="223"/>
      <c r="AQ524" s="224"/>
      <c r="AR524" s="224"/>
      <c r="AS524" s="225"/>
      <c r="AT524" s="261"/>
      <c r="AU524" s="262"/>
      <c r="AV524" s="262"/>
      <c r="AW524" s="263"/>
      <c r="AX524" s="32"/>
      <c r="AY524" s="97">
        <f t="shared" si="78"/>
        <v>0</v>
      </c>
    </row>
    <row r="525" spans="1:51" ht="15.75">
      <c r="A525" s="49">
        <v>8</v>
      </c>
      <c r="B525" s="237" t="s">
        <v>619</v>
      </c>
      <c r="C525" s="237"/>
      <c r="D525" s="237"/>
      <c r="E525" s="237"/>
      <c r="F525" s="237"/>
      <c r="G525" s="237"/>
      <c r="H525" s="237"/>
      <c r="I525" s="237"/>
      <c r="J525" s="237"/>
      <c r="K525" s="237"/>
      <c r="L525" s="237"/>
      <c r="M525" s="237"/>
      <c r="N525" s="237"/>
      <c r="O525" s="237"/>
      <c r="P525" s="237"/>
      <c r="Q525" s="237"/>
      <c r="R525" s="237"/>
      <c r="S525" s="237"/>
      <c r="T525" s="20"/>
      <c r="U525" s="21"/>
      <c r="V525" s="22"/>
      <c r="W525" s="264">
        <f>W526</f>
        <v>5605907.6568</v>
      </c>
      <c r="X525" s="264"/>
      <c r="Y525" s="264"/>
      <c r="Z525" s="264"/>
      <c r="AA525" s="249"/>
      <c r="AB525" s="250"/>
      <c r="AC525" s="250"/>
      <c r="AD525" s="251"/>
      <c r="AE525" s="252"/>
      <c r="AF525" s="253"/>
      <c r="AG525" s="253"/>
      <c r="AH525" s="254"/>
      <c r="AI525" s="249"/>
      <c r="AJ525" s="250"/>
      <c r="AK525" s="250"/>
      <c r="AL525" s="251"/>
      <c r="AM525" s="265">
        <f>AM526</f>
        <v>5236120.3662999999</v>
      </c>
      <c r="AN525" s="266"/>
      <c r="AO525" s="267"/>
      <c r="AP525" s="268">
        <f>AP526</f>
        <v>0</v>
      </c>
      <c r="AQ525" s="269"/>
      <c r="AR525" s="269"/>
      <c r="AS525" s="270"/>
      <c r="AT525" s="268">
        <f>AM525+AP525</f>
        <v>5236120.3662999999</v>
      </c>
      <c r="AU525" s="269"/>
      <c r="AV525" s="269"/>
      <c r="AW525" s="270"/>
      <c r="AX525" s="22"/>
      <c r="AY525" s="95">
        <f t="shared" si="78"/>
        <v>369787.29050000012</v>
      </c>
    </row>
    <row r="526" spans="1:51" ht="15.75">
      <c r="A526" s="45" t="s">
        <v>532</v>
      </c>
      <c r="B526" s="236" t="s">
        <v>620</v>
      </c>
      <c r="C526" s="236"/>
      <c r="D526" s="236"/>
      <c r="E526" s="236"/>
      <c r="F526" s="236"/>
      <c r="G526" s="236"/>
      <c r="H526" s="236"/>
      <c r="I526" s="236"/>
      <c r="J526" s="236"/>
      <c r="K526" s="236"/>
      <c r="L526" s="236"/>
      <c r="M526" s="236"/>
      <c r="N526" s="236"/>
      <c r="O526" s="236"/>
      <c r="P526" s="236"/>
      <c r="Q526" s="236"/>
      <c r="R526" s="236"/>
      <c r="S526" s="236"/>
      <c r="T526" s="25"/>
      <c r="U526" s="26"/>
      <c r="V526" s="27"/>
      <c r="W526" s="229">
        <f>SUM(W527:Z541)</f>
        <v>5605907.6568</v>
      </c>
      <c r="X526" s="229"/>
      <c r="Y526" s="229"/>
      <c r="Z526" s="229"/>
      <c r="AA526" s="255"/>
      <c r="AB526" s="256"/>
      <c r="AC526" s="256"/>
      <c r="AD526" s="257"/>
      <c r="AE526" s="258"/>
      <c r="AF526" s="259"/>
      <c r="AG526" s="259"/>
      <c r="AH526" s="260"/>
      <c r="AI526" s="255"/>
      <c r="AJ526" s="256"/>
      <c r="AK526" s="256"/>
      <c r="AL526" s="257"/>
      <c r="AM526" s="238">
        <f>SUM(AM527:AO541)</f>
        <v>5236120.3662999999</v>
      </c>
      <c r="AN526" s="239"/>
      <c r="AO526" s="240"/>
      <c r="AP526" s="238">
        <f>SUM(AP527:AS541)</f>
        <v>0</v>
      </c>
      <c r="AQ526" s="239"/>
      <c r="AR526" s="239"/>
      <c r="AS526" s="240"/>
      <c r="AT526" s="238">
        <f>AM526+AP526</f>
        <v>5236120.3662999999</v>
      </c>
      <c r="AU526" s="239"/>
      <c r="AV526" s="239"/>
      <c r="AW526" s="240"/>
      <c r="AX526" s="27"/>
      <c r="AY526" s="96">
        <f t="shared" si="78"/>
        <v>369787.29050000012</v>
      </c>
    </row>
    <row r="527" spans="1:51">
      <c r="A527" s="30" t="s">
        <v>533</v>
      </c>
      <c r="B527" s="221" t="s">
        <v>621</v>
      </c>
      <c r="C527" s="221"/>
      <c r="D527" s="221"/>
      <c r="E527" s="221"/>
      <c r="F527" s="221"/>
      <c r="G527" s="221"/>
      <c r="H527" s="221"/>
      <c r="I527" s="221"/>
      <c r="J527" s="221"/>
      <c r="K527" s="221"/>
      <c r="L527" s="221"/>
      <c r="M527" s="221"/>
      <c r="N527" s="221"/>
      <c r="O527" s="221"/>
      <c r="P527" s="221"/>
      <c r="Q527" s="221"/>
      <c r="R527" s="221"/>
      <c r="S527" s="221"/>
      <c r="T527" s="30" t="s">
        <v>1060</v>
      </c>
      <c r="U527" s="31">
        <v>84256.13</v>
      </c>
      <c r="V527" s="32">
        <v>0.39</v>
      </c>
      <c r="W527" s="231">
        <f t="shared" ref="W527:W541" si="84">U527*V527</f>
        <v>32859.890700000004</v>
      </c>
      <c r="X527" s="231"/>
      <c r="Y527" s="231"/>
      <c r="Z527" s="231"/>
      <c r="AA527" s="233">
        <v>84256.13</v>
      </c>
      <c r="AB527" s="234"/>
      <c r="AC527" s="234"/>
      <c r="AD527" s="235"/>
      <c r="AE527" s="242"/>
      <c r="AF527" s="243"/>
      <c r="AG527" s="243"/>
      <c r="AH527" s="244"/>
      <c r="AI527" s="233">
        <f t="shared" ref="AI527:AI541" si="85">AA527+AE527</f>
        <v>84256.13</v>
      </c>
      <c r="AJ527" s="234"/>
      <c r="AK527" s="234"/>
      <c r="AL527" s="235"/>
      <c r="AM527" s="223">
        <f t="shared" ref="AM527:AM541" si="86">V527*AA527</f>
        <v>32859.890700000004</v>
      </c>
      <c r="AN527" s="224"/>
      <c r="AO527" s="225"/>
      <c r="AP527" s="223">
        <f t="shared" ref="AP527:AP541" si="87">V527*AE527</f>
        <v>0</v>
      </c>
      <c r="AQ527" s="224"/>
      <c r="AR527" s="224"/>
      <c r="AS527" s="225"/>
      <c r="AT527" s="223">
        <f t="shared" ref="AT527:AT541" si="88">AM527+AP527</f>
        <v>32859.890700000004</v>
      </c>
      <c r="AU527" s="224"/>
      <c r="AV527" s="224"/>
      <c r="AW527" s="225"/>
      <c r="AX527" s="32">
        <f t="shared" ref="AX527:AX541" si="89">U527-AI527</f>
        <v>0</v>
      </c>
      <c r="AY527" s="97">
        <f t="shared" si="78"/>
        <v>0</v>
      </c>
    </row>
    <row r="528" spans="1:51">
      <c r="A528" s="30" t="s">
        <v>534</v>
      </c>
      <c r="B528" s="221" t="s">
        <v>622</v>
      </c>
      <c r="C528" s="221"/>
      <c r="D528" s="221"/>
      <c r="E528" s="221"/>
      <c r="F528" s="221"/>
      <c r="G528" s="221"/>
      <c r="H528" s="221"/>
      <c r="I528" s="221"/>
      <c r="J528" s="221"/>
      <c r="K528" s="221"/>
      <c r="L528" s="221"/>
      <c r="M528" s="221"/>
      <c r="N528" s="221"/>
      <c r="O528" s="221"/>
      <c r="P528" s="221"/>
      <c r="Q528" s="221"/>
      <c r="R528" s="221"/>
      <c r="S528" s="221"/>
      <c r="T528" s="30" t="s">
        <v>1060</v>
      </c>
      <c r="U528" s="31">
        <v>73</v>
      </c>
      <c r="V528" s="32">
        <v>0.34</v>
      </c>
      <c r="W528" s="231">
        <f t="shared" si="84"/>
        <v>24.82</v>
      </c>
      <c r="X528" s="231"/>
      <c r="Y528" s="231"/>
      <c r="Z528" s="231"/>
      <c r="AA528" s="233">
        <v>73</v>
      </c>
      <c r="AB528" s="234"/>
      <c r="AC528" s="234"/>
      <c r="AD528" s="235"/>
      <c r="AE528" s="242"/>
      <c r="AF528" s="243"/>
      <c r="AG528" s="243"/>
      <c r="AH528" s="244"/>
      <c r="AI528" s="233">
        <f t="shared" si="85"/>
        <v>73</v>
      </c>
      <c r="AJ528" s="234"/>
      <c r="AK528" s="234"/>
      <c r="AL528" s="235"/>
      <c r="AM528" s="223">
        <f t="shared" si="86"/>
        <v>24.82</v>
      </c>
      <c r="AN528" s="224"/>
      <c r="AO528" s="225"/>
      <c r="AP528" s="223">
        <f t="shared" si="87"/>
        <v>0</v>
      </c>
      <c r="AQ528" s="224"/>
      <c r="AR528" s="224"/>
      <c r="AS528" s="225"/>
      <c r="AT528" s="223">
        <f t="shared" si="88"/>
        <v>24.82</v>
      </c>
      <c r="AU528" s="224"/>
      <c r="AV528" s="224"/>
      <c r="AW528" s="225"/>
      <c r="AX528" s="32">
        <f t="shared" si="89"/>
        <v>0</v>
      </c>
      <c r="AY528" s="97">
        <f t="shared" si="78"/>
        <v>0</v>
      </c>
    </row>
    <row r="529" spans="1:51">
      <c r="A529" s="30" t="s">
        <v>535</v>
      </c>
      <c r="B529" s="221" t="s">
        <v>623</v>
      </c>
      <c r="C529" s="221"/>
      <c r="D529" s="221"/>
      <c r="E529" s="221"/>
      <c r="F529" s="221"/>
      <c r="G529" s="221"/>
      <c r="H529" s="221"/>
      <c r="I529" s="221"/>
      <c r="J529" s="221"/>
      <c r="K529" s="221"/>
      <c r="L529" s="221"/>
      <c r="M529" s="221"/>
      <c r="N529" s="221"/>
      <c r="O529" s="221"/>
      <c r="P529" s="221"/>
      <c r="Q529" s="221"/>
      <c r="R529" s="221"/>
      <c r="S529" s="221"/>
      <c r="T529" s="30" t="s">
        <v>1061</v>
      </c>
      <c r="U529" s="31">
        <v>55254.400000000001</v>
      </c>
      <c r="V529" s="32">
        <v>3.38</v>
      </c>
      <c r="W529" s="231">
        <f t="shared" si="84"/>
        <v>186759.872</v>
      </c>
      <c r="X529" s="231"/>
      <c r="Y529" s="231"/>
      <c r="Z529" s="231"/>
      <c r="AA529" s="233">
        <v>51900.2</v>
      </c>
      <c r="AB529" s="234"/>
      <c r="AC529" s="234"/>
      <c r="AD529" s="235"/>
      <c r="AE529" s="242"/>
      <c r="AF529" s="243"/>
      <c r="AG529" s="243"/>
      <c r="AH529" s="244"/>
      <c r="AI529" s="233">
        <f t="shared" si="85"/>
        <v>51900.2</v>
      </c>
      <c r="AJ529" s="234"/>
      <c r="AK529" s="234"/>
      <c r="AL529" s="235"/>
      <c r="AM529" s="223">
        <f t="shared" si="86"/>
        <v>175422.67599999998</v>
      </c>
      <c r="AN529" s="224"/>
      <c r="AO529" s="225"/>
      <c r="AP529" s="223">
        <f t="shared" si="87"/>
        <v>0</v>
      </c>
      <c r="AQ529" s="224"/>
      <c r="AR529" s="224"/>
      <c r="AS529" s="225"/>
      <c r="AT529" s="223">
        <f t="shared" si="88"/>
        <v>175422.67599999998</v>
      </c>
      <c r="AU529" s="224"/>
      <c r="AV529" s="224"/>
      <c r="AW529" s="225"/>
      <c r="AX529" s="32">
        <f t="shared" si="89"/>
        <v>3354.2000000000044</v>
      </c>
      <c r="AY529" s="97">
        <f t="shared" si="78"/>
        <v>11337.196000000025</v>
      </c>
    </row>
    <row r="530" spans="1:51">
      <c r="A530" s="30" t="s">
        <v>536</v>
      </c>
      <c r="B530" s="221" t="s">
        <v>1243</v>
      </c>
      <c r="C530" s="221"/>
      <c r="D530" s="221"/>
      <c r="E530" s="221"/>
      <c r="F530" s="221"/>
      <c r="G530" s="221"/>
      <c r="H530" s="221"/>
      <c r="I530" s="221"/>
      <c r="J530" s="221"/>
      <c r="K530" s="221"/>
      <c r="L530" s="221"/>
      <c r="M530" s="221"/>
      <c r="N530" s="221"/>
      <c r="O530" s="221"/>
      <c r="P530" s="221"/>
      <c r="Q530" s="221"/>
      <c r="R530" s="221"/>
      <c r="S530" s="221"/>
      <c r="T530" s="30" t="s">
        <v>1061</v>
      </c>
      <c r="U530" s="31">
        <v>108180.03</v>
      </c>
      <c r="V530" s="32">
        <v>1.18</v>
      </c>
      <c r="W530" s="231">
        <f t="shared" si="84"/>
        <v>127652.43539999999</v>
      </c>
      <c r="X530" s="231"/>
      <c r="Y530" s="231"/>
      <c r="Z530" s="231"/>
      <c r="AA530" s="233">
        <v>99726.91</v>
      </c>
      <c r="AB530" s="234"/>
      <c r="AC530" s="234"/>
      <c r="AD530" s="235"/>
      <c r="AE530" s="242"/>
      <c r="AF530" s="243"/>
      <c r="AG530" s="243"/>
      <c r="AH530" s="244"/>
      <c r="AI530" s="233">
        <f t="shared" si="85"/>
        <v>99726.91</v>
      </c>
      <c r="AJ530" s="234"/>
      <c r="AK530" s="234"/>
      <c r="AL530" s="235"/>
      <c r="AM530" s="223">
        <f t="shared" si="86"/>
        <v>117677.75379999999</v>
      </c>
      <c r="AN530" s="224"/>
      <c r="AO530" s="225"/>
      <c r="AP530" s="223">
        <f t="shared" si="87"/>
        <v>0</v>
      </c>
      <c r="AQ530" s="224"/>
      <c r="AR530" s="224"/>
      <c r="AS530" s="225"/>
      <c r="AT530" s="223">
        <f t="shared" si="88"/>
        <v>117677.75379999999</v>
      </c>
      <c r="AU530" s="224"/>
      <c r="AV530" s="224"/>
      <c r="AW530" s="225"/>
      <c r="AX530" s="32">
        <f t="shared" si="89"/>
        <v>8453.1199999999953</v>
      </c>
      <c r="AY530" s="97">
        <f t="shared" si="78"/>
        <v>9974.6815999999963</v>
      </c>
    </row>
    <row r="531" spans="1:51">
      <c r="A531" s="30" t="s">
        <v>537</v>
      </c>
      <c r="B531" s="221" t="s">
        <v>0</v>
      </c>
      <c r="C531" s="221"/>
      <c r="D531" s="221"/>
      <c r="E531" s="221"/>
      <c r="F531" s="221"/>
      <c r="G531" s="221"/>
      <c r="H531" s="221"/>
      <c r="I531" s="221"/>
      <c r="J531" s="221"/>
      <c r="K531" s="221"/>
      <c r="L531" s="221"/>
      <c r="M531" s="221"/>
      <c r="N531" s="221"/>
      <c r="O531" s="221"/>
      <c r="P531" s="221"/>
      <c r="Q531" s="221"/>
      <c r="R531" s="221"/>
      <c r="S531" s="221"/>
      <c r="T531" s="30" t="s">
        <v>33</v>
      </c>
      <c r="U531" s="31">
        <v>731971.96</v>
      </c>
      <c r="V531" s="32">
        <v>1.51</v>
      </c>
      <c r="W531" s="231">
        <f t="shared" si="84"/>
        <v>1105277.6595999999</v>
      </c>
      <c r="X531" s="231"/>
      <c r="Y531" s="231"/>
      <c r="Z531" s="231"/>
      <c r="AA531" s="233">
        <v>684096.21</v>
      </c>
      <c r="AB531" s="234"/>
      <c r="AC531" s="234"/>
      <c r="AD531" s="235"/>
      <c r="AE531" s="242"/>
      <c r="AF531" s="243"/>
      <c r="AG531" s="243"/>
      <c r="AH531" s="244"/>
      <c r="AI531" s="233">
        <f t="shared" si="85"/>
        <v>684096.21</v>
      </c>
      <c r="AJ531" s="234"/>
      <c r="AK531" s="234"/>
      <c r="AL531" s="235"/>
      <c r="AM531" s="223">
        <f t="shared" si="86"/>
        <v>1032985.2770999999</v>
      </c>
      <c r="AN531" s="224"/>
      <c r="AO531" s="225"/>
      <c r="AP531" s="223">
        <f t="shared" si="87"/>
        <v>0</v>
      </c>
      <c r="AQ531" s="224"/>
      <c r="AR531" s="224"/>
      <c r="AS531" s="225"/>
      <c r="AT531" s="223">
        <f t="shared" si="88"/>
        <v>1032985.2770999999</v>
      </c>
      <c r="AU531" s="224"/>
      <c r="AV531" s="224"/>
      <c r="AW531" s="225"/>
      <c r="AX531" s="32">
        <f t="shared" si="89"/>
        <v>47875.75</v>
      </c>
      <c r="AY531" s="97">
        <f t="shared" si="78"/>
        <v>72292.382499999949</v>
      </c>
    </row>
    <row r="532" spans="1:51">
      <c r="A532" s="30" t="s">
        <v>538</v>
      </c>
      <c r="B532" s="221" t="s">
        <v>624</v>
      </c>
      <c r="C532" s="221"/>
      <c r="D532" s="221"/>
      <c r="E532" s="221"/>
      <c r="F532" s="221"/>
      <c r="G532" s="221"/>
      <c r="H532" s="221"/>
      <c r="I532" s="221"/>
      <c r="J532" s="221"/>
      <c r="K532" s="221"/>
      <c r="L532" s="221"/>
      <c r="M532" s="221"/>
      <c r="N532" s="221"/>
      <c r="O532" s="221"/>
      <c r="P532" s="221"/>
      <c r="Q532" s="221"/>
      <c r="R532" s="221"/>
      <c r="S532" s="221"/>
      <c r="T532" s="30" t="s">
        <v>1061</v>
      </c>
      <c r="U532" s="31">
        <v>24439.35</v>
      </c>
      <c r="V532" s="32">
        <v>2.64</v>
      </c>
      <c r="W532" s="231">
        <f t="shared" si="84"/>
        <v>64519.883999999998</v>
      </c>
      <c r="X532" s="231"/>
      <c r="Y532" s="231"/>
      <c r="Z532" s="231"/>
      <c r="AA532" s="233">
        <v>21594.55</v>
      </c>
      <c r="AB532" s="234"/>
      <c r="AC532" s="234"/>
      <c r="AD532" s="235"/>
      <c r="AE532" s="242"/>
      <c r="AF532" s="243"/>
      <c r="AG532" s="243"/>
      <c r="AH532" s="244"/>
      <c r="AI532" s="233">
        <f t="shared" si="85"/>
        <v>21594.55</v>
      </c>
      <c r="AJ532" s="234"/>
      <c r="AK532" s="234"/>
      <c r="AL532" s="235"/>
      <c r="AM532" s="223">
        <f t="shared" si="86"/>
        <v>57009.612000000001</v>
      </c>
      <c r="AN532" s="224"/>
      <c r="AO532" s="225"/>
      <c r="AP532" s="223">
        <f t="shared" si="87"/>
        <v>0</v>
      </c>
      <c r="AQ532" s="224"/>
      <c r="AR532" s="224"/>
      <c r="AS532" s="225"/>
      <c r="AT532" s="223">
        <f t="shared" si="88"/>
        <v>57009.612000000001</v>
      </c>
      <c r="AU532" s="224"/>
      <c r="AV532" s="224"/>
      <c r="AW532" s="225"/>
      <c r="AX532" s="32">
        <f t="shared" si="89"/>
        <v>2844.7999999999993</v>
      </c>
      <c r="AY532" s="97">
        <f t="shared" si="78"/>
        <v>7510.2719999999972</v>
      </c>
    </row>
    <row r="533" spans="1:51">
      <c r="A533" s="30" t="s">
        <v>539</v>
      </c>
      <c r="B533" s="221" t="s">
        <v>1</v>
      </c>
      <c r="C533" s="221"/>
      <c r="D533" s="221"/>
      <c r="E533" s="221"/>
      <c r="F533" s="221"/>
      <c r="G533" s="221"/>
      <c r="H533" s="221"/>
      <c r="I533" s="221"/>
      <c r="J533" s="221"/>
      <c r="K533" s="221"/>
      <c r="L533" s="221"/>
      <c r="M533" s="221"/>
      <c r="N533" s="221"/>
      <c r="O533" s="221"/>
      <c r="P533" s="221"/>
      <c r="Q533" s="221"/>
      <c r="R533" s="221"/>
      <c r="S533" s="221"/>
      <c r="T533" s="30" t="s">
        <v>1061</v>
      </c>
      <c r="U533" s="31">
        <v>0</v>
      </c>
      <c r="V533" s="32">
        <v>1.8</v>
      </c>
      <c r="W533" s="231">
        <f t="shared" si="84"/>
        <v>0</v>
      </c>
      <c r="X533" s="231"/>
      <c r="Y533" s="231"/>
      <c r="Z533" s="231"/>
      <c r="AA533" s="233">
        <v>0</v>
      </c>
      <c r="AB533" s="234"/>
      <c r="AC533" s="234"/>
      <c r="AD533" s="235"/>
      <c r="AE533" s="242"/>
      <c r="AF533" s="243"/>
      <c r="AG533" s="243"/>
      <c r="AH533" s="244"/>
      <c r="AI533" s="233">
        <f t="shared" si="85"/>
        <v>0</v>
      </c>
      <c r="AJ533" s="234"/>
      <c r="AK533" s="234"/>
      <c r="AL533" s="235"/>
      <c r="AM533" s="223">
        <f t="shared" si="86"/>
        <v>0</v>
      </c>
      <c r="AN533" s="224"/>
      <c r="AO533" s="225"/>
      <c r="AP533" s="223">
        <f t="shared" si="87"/>
        <v>0</v>
      </c>
      <c r="AQ533" s="224"/>
      <c r="AR533" s="224"/>
      <c r="AS533" s="225"/>
      <c r="AT533" s="223">
        <f t="shared" si="88"/>
        <v>0</v>
      </c>
      <c r="AU533" s="224"/>
      <c r="AV533" s="224"/>
      <c r="AW533" s="225"/>
      <c r="AX533" s="32">
        <f t="shared" si="89"/>
        <v>0</v>
      </c>
      <c r="AY533" s="97">
        <f t="shared" si="78"/>
        <v>0</v>
      </c>
    </row>
    <row r="534" spans="1:51">
      <c r="A534" s="30" t="s">
        <v>540</v>
      </c>
      <c r="B534" s="221" t="s">
        <v>625</v>
      </c>
      <c r="C534" s="221"/>
      <c r="D534" s="221"/>
      <c r="E534" s="221"/>
      <c r="F534" s="221"/>
      <c r="G534" s="221"/>
      <c r="H534" s="221"/>
      <c r="I534" s="221"/>
      <c r="J534" s="221"/>
      <c r="K534" s="221"/>
      <c r="L534" s="221"/>
      <c r="M534" s="221"/>
      <c r="N534" s="221"/>
      <c r="O534" s="221"/>
      <c r="P534" s="221"/>
      <c r="Q534" s="221"/>
      <c r="R534" s="221"/>
      <c r="S534" s="221"/>
      <c r="T534" s="30" t="s">
        <v>1060</v>
      </c>
      <c r="U534" s="31">
        <v>157918</v>
      </c>
      <c r="V534" s="32">
        <v>1.24</v>
      </c>
      <c r="W534" s="231">
        <f t="shared" si="84"/>
        <v>195818.32</v>
      </c>
      <c r="X534" s="231"/>
      <c r="Y534" s="231"/>
      <c r="Z534" s="231"/>
      <c r="AA534" s="233">
        <v>146990</v>
      </c>
      <c r="AB534" s="234"/>
      <c r="AC534" s="234"/>
      <c r="AD534" s="235"/>
      <c r="AE534" s="242"/>
      <c r="AF534" s="243"/>
      <c r="AG534" s="243"/>
      <c r="AH534" s="244"/>
      <c r="AI534" s="233">
        <f t="shared" si="85"/>
        <v>146990</v>
      </c>
      <c r="AJ534" s="234"/>
      <c r="AK534" s="234"/>
      <c r="AL534" s="235"/>
      <c r="AM534" s="223">
        <f t="shared" si="86"/>
        <v>182267.6</v>
      </c>
      <c r="AN534" s="224"/>
      <c r="AO534" s="225"/>
      <c r="AP534" s="223">
        <f t="shared" si="87"/>
        <v>0</v>
      </c>
      <c r="AQ534" s="224"/>
      <c r="AR534" s="224"/>
      <c r="AS534" s="225"/>
      <c r="AT534" s="223">
        <f t="shared" si="88"/>
        <v>182267.6</v>
      </c>
      <c r="AU534" s="224"/>
      <c r="AV534" s="224"/>
      <c r="AW534" s="225"/>
      <c r="AX534" s="32">
        <f t="shared" si="89"/>
        <v>10928</v>
      </c>
      <c r="AY534" s="97">
        <f t="shared" si="78"/>
        <v>13550.720000000001</v>
      </c>
    </row>
    <row r="535" spans="1:51">
      <c r="A535" s="30" t="s">
        <v>541</v>
      </c>
      <c r="B535" s="221" t="s">
        <v>1078</v>
      </c>
      <c r="C535" s="221"/>
      <c r="D535" s="221"/>
      <c r="E535" s="221"/>
      <c r="F535" s="221"/>
      <c r="G535" s="221"/>
      <c r="H535" s="221"/>
      <c r="I535" s="221"/>
      <c r="J535" s="221"/>
      <c r="K535" s="221"/>
      <c r="L535" s="221"/>
      <c r="M535" s="221"/>
      <c r="N535" s="221"/>
      <c r="O535" s="221"/>
      <c r="P535" s="221"/>
      <c r="Q535" s="221"/>
      <c r="R535" s="221"/>
      <c r="S535" s="221"/>
      <c r="T535" s="30" t="s">
        <v>1061</v>
      </c>
      <c r="U535" s="31">
        <v>27558.57</v>
      </c>
      <c r="V535" s="32">
        <v>44.55</v>
      </c>
      <c r="W535" s="231">
        <f t="shared" si="84"/>
        <v>1227734.2934999999</v>
      </c>
      <c r="X535" s="231"/>
      <c r="Y535" s="231"/>
      <c r="Z535" s="231"/>
      <c r="AA535" s="233">
        <v>26578.57</v>
      </c>
      <c r="AB535" s="234"/>
      <c r="AC535" s="234"/>
      <c r="AD535" s="235"/>
      <c r="AE535" s="242"/>
      <c r="AF535" s="243"/>
      <c r="AG535" s="243"/>
      <c r="AH535" s="244"/>
      <c r="AI535" s="233">
        <f t="shared" si="85"/>
        <v>26578.57</v>
      </c>
      <c r="AJ535" s="234"/>
      <c r="AK535" s="234"/>
      <c r="AL535" s="235"/>
      <c r="AM535" s="223">
        <f t="shared" si="86"/>
        <v>1184075.2934999999</v>
      </c>
      <c r="AN535" s="224"/>
      <c r="AO535" s="225"/>
      <c r="AP535" s="223">
        <f t="shared" si="87"/>
        <v>0</v>
      </c>
      <c r="AQ535" s="224"/>
      <c r="AR535" s="224"/>
      <c r="AS535" s="225"/>
      <c r="AT535" s="223">
        <f t="shared" si="88"/>
        <v>1184075.2934999999</v>
      </c>
      <c r="AU535" s="224"/>
      <c r="AV535" s="224"/>
      <c r="AW535" s="225"/>
      <c r="AX535" s="32">
        <f t="shared" si="89"/>
        <v>980</v>
      </c>
      <c r="AY535" s="97">
        <f t="shared" si="78"/>
        <v>43659</v>
      </c>
    </row>
    <row r="536" spans="1:51">
      <c r="A536" s="30" t="s">
        <v>542</v>
      </c>
      <c r="B536" s="221" t="s">
        <v>0</v>
      </c>
      <c r="C536" s="221"/>
      <c r="D536" s="221"/>
      <c r="E536" s="221"/>
      <c r="F536" s="221"/>
      <c r="G536" s="221"/>
      <c r="H536" s="221"/>
      <c r="I536" s="221"/>
      <c r="J536" s="221"/>
      <c r="K536" s="221"/>
      <c r="L536" s="221"/>
      <c r="M536" s="221"/>
      <c r="N536" s="221"/>
      <c r="O536" s="221"/>
      <c r="P536" s="221"/>
      <c r="Q536" s="221"/>
      <c r="R536" s="221"/>
      <c r="S536" s="221"/>
      <c r="T536" s="30" t="s">
        <v>33</v>
      </c>
      <c r="U536" s="31">
        <v>0</v>
      </c>
      <c r="V536" s="32">
        <v>1.51</v>
      </c>
      <c r="W536" s="231">
        <f t="shared" si="84"/>
        <v>0</v>
      </c>
      <c r="X536" s="231"/>
      <c r="Y536" s="231"/>
      <c r="Z536" s="231"/>
      <c r="AA536" s="233">
        <v>0</v>
      </c>
      <c r="AB536" s="234"/>
      <c r="AC536" s="234"/>
      <c r="AD536" s="235"/>
      <c r="AE536" s="242"/>
      <c r="AF536" s="243"/>
      <c r="AG536" s="243"/>
      <c r="AH536" s="244"/>
      <c r="AI536" s="233">
        <f t="shared" si="85"/>
        <v>0</v>
      </c>
      <c r="AJ536" s="234"/>
      <c r="AK536" s="234"/>
      <c r="AL536" s="235"/>
      <c r="AM536" s="223">
        <f t="shared" si="86"/>
        <v>0</v>
      </c>
      <c r="AN536" s="224"/>
      <c r="AO536" s="225"/>
      <c r="AP536" s="223">
        <f t="shared" si="87"/>
        <v>0</v>
      </c>
      <c r="AQ536" s="224"/>
      <c r="AR536" s="224"/>
      <c r="AS536" s="225"/>
      <c r="AT536" s="223">
        <f t="shared" si="88"/>
        <v>0</v>
      </c>
      <c r="AU536" s="224"/>
      <c r="AV536" s="224"/>
      <c r="AW536" s="225"/>
      <c r="AX536" s="32">
        <f t="shared" si="89"/>
        <v>0</v>
      </c>
      <c r="AY536" s="97">
        <f t="shared" si="78"/>
        <v>0</v>
      </c>
    </row>
    <row r="537" spans="1:51">
      <c r="A537" s="30" t="s">
        <v>543</v>
      </c>
      <c r="B537" s="221" t="s">
        <v>626</v>
      </c>
      <c r="C537" s="221"/>
      <c r="D537" s="221"/>
      <c r="E537" s="221"/>
      <c r="F537" s="221"/>
      <c r="G537" s="221"/>
      <c r="H537" s="221"/>
      <c r="I537" s="221"/>
      <c r="J537" s="221"/>
      <c r="K537" s="221"/>
      <c r="L537" s="221"/>
      <c r="M537" s="221"/>
      <c r="N537" s="221"/>
      <c r="O537" s="221"/>
      <c r="P537" s="221"/>
      <c r="Q537" s="221"/>
      <c r="R537" s="221"/>
      <c r="S537" s="221"/>
      <c r="T537" s="30" t="s">
        <v>1060</v>
      </c>
      <c r="U537" s="31">
        <v>133225.16</v>
      </c>
      <c r="V537" s="32">
        <v>3.38</v>
      </c>
      <c r="W537" s="231">
        <f t="shared" si="84"/>
        <v>450301.04080000002</v>
      </c>
      <c r="X537" s="231"/>
      <c r="Y537" s="231"/>
      <c r="Z537" s="231"/>
      <c r="AA537" s="233">
        <v>128325.16</v>
      </c>
      <c r="AB537" s="234"/>
      <c r="AC537" s="234"/>
      <c r="AD537" s="235"/>
      <c r="AE537" s="242"/>
      <c r="AF537" s="243"/>
      <c r="AG537" s="243"/>
      <c r="AH537" s="244"/>
      <c r="AI537" s="233">
        <f t="shared" si="85"/>
        <v>128325.16</v>
      </c>
      <c r="AJ537" s="234"/>
      <c r="AK537" s="234"/>
      <c r="AL537" s="235"/>
      <c r="AM537" s="223">
        <f t="shared" si="86"/>
        <v>433739.04080000002</v>
      </c>
      <c r="AN537" s="224"/>
      <c r="AO537" s="225"/>
      <c r="AP537" s="223">
        <f t="shared" si="87"/>
        <v>0</v>
      </c>
      <c r="AQ537" s="224"/>
      <c r="AR537" s="224"/>
      <c r="AS537" s="225"/>
      <c r="AT537" s="223">
        <f t="shared" si="88"/>
        <v>433739.04080000002</v>
      </c>
      <c r="AU537" s="224"/>
      <c r="AV537" s="224"/>
      <c r="AW537" s="225"/>
      <c r="AX537" s="32">
        <f t="shared" si="89"/>
        <v>4900</v>
      </c>
      <c r="AY537" s="97">
        <f t="shared" si="78"/>
        <v>16562</v>
      </c>
    </row>
    <row r="538" spans="1:51">
      <c r="A538" s="30" t="s">
        <v>544</v>
      </c>
      <c r="B538" s="221" t="s">
        <v>627</v>
      </c>
      <c r="C538" s="221"/>
      <c r="D538" s="221"/>
      <c r="E538" s="221"/>
      <c r="F538" s="221"/>
      <c r="G538" s="221"/>
      <c r="H538" s="221"/>
      <c r="I538" s="221"/>
      <c r="J538" s="221"/>
      <c r="K538" s="221"/>
      <c r="L538" s="221"/>
      <c r="M538" s="221"/>
      <c r="N538" s="221"/>
      <c r="O538" s="221"/>
      <c r="P538" s="221"/>
      <c r="Q538" s="221"/>
      <c r="R538" s="221"/>
      <c r="S538" s="221"/>
      <c r="T538" s="30" t="s">
        <v>630</v>
      </c>
      <c r="U538" s="31">
        <v>124503.98</v>
      </c>
      <c r="V538" s="32">
        <v>10.15</v>
      </c>
      <c r="W538" s="231">
        <f t="shared" si="84"/>
        <v>1263715.3970000001</v>
      </c>
      <c r="X538" s="231"/>
      <c r="Y538" s="231"/>
      <c r="Z538" s="231"/>
      <c r="AA538" s="233">
        <v>119903.98</v>
      </c>
      <c r="AB538" s="234"/>
      <c r="AC538" s="234"/>
      <c r="AD538" s="235"/>
      <c r="AE538" s="242"/>
      <c r="AF538" s="243"/>
      <c r="AG538" s="243"/>
      <c r="AH538" s="244"/>
      <c r="AI538" s="233">
        <f t="shared" si="85"/>
        <v>119903.98</v>
      </c>
      <c r="AJ538" s="234"/>
      <c r="AK538" s="234"/>
      <c r="AL538" s="235"/>
      <c r="AM538" s="223">
        <f t="shared" si="86"/>
        <v>1217025.3970000001</v>
      </c>
      <c r="AN538" s="224"/>
      <c r="AO538" s="225"/>
      <c r="AP538" s="223">
        <f t="shared" si="87"/>
        <v>0</v>
      </c>
      <c r="AQ538" s="224"/>
      <c r="AR538" s="224"/>
      <c r="AS538" s="225"/>
      <c r="AT538" s="223">
        <f t="shared" si="88"/>
        <v>1217025.3970000001</v>
      </c>
      <c r="AU538" s="224"/>
      <c r="AV538" s="224"/>
      <c r="AW538" s="225"/>
      <c r="AX538" s="32">
        <f t="shared" si="89"/>
        <v>4600</v>
      </c>
      <c r="AY538" s="97">
        <f t="shared" si="78"/>
        <v>46690</v>
      </c>
    </row>
    <row r="539" spans="1:51">
      <c r="A539" s="30" t="s">
        <v>545</v>
      </c>
      <c r="B539" s="221" t="s">
        <v>323</v>
      </c>
      <c r="C539" s="221"/>
      <c r="D539" s="221"/>
      <c r="E539" s="221"/>
      <c r="F539" s="221"/>
      <c r="G539" s="221"/>
      <c r="H539" s="221"/>
      <c r="I539" s="221"/>
      <c r="J539" s="221"/>
      <c r="K539" s="221"/>
      <c r="L539" s="221"/>
      <c r="M539" s="221"/>
      <c r="N539" s="221"/>
      <c r="O539" s="221"/>
      <c r="P539" s="221"/>
      <c r="Q539" s="221"/>
      <c r="R539" s="221"/>
      <c r="S539" s="221"/>
      <c r="T539" s="30" t="s">
        <v>1059</v>
      </c>
      <c r="U539" s="31">
        <v>29978</v>
      </c>
      <c r="V539" s="32">
        <v>22.18</v>
      </c>
      <c r="W539" s="231">
        <f t="shared" si="84"/>
        <v>664912.04</v>
      </c>
      <c r="X539" s="231"/>
      <c r="Y539" s="231"/>
      <c r="Z539" s="231"/>
      <c r="AA539" s="233">
        <v>27940</v>
      </c>
      <c r="AB539" s="234"/>
      <c r="AC539" s="234"/>
      <c r="AD539" s="235"/>
      <c r="AE539" s="242"/>
      <c r="AF539" s="243"/>
      <c r="AG539" s="243"/>
      <c r="AH539" s="244"/>
      <c r="AI539" s="233">
        <f t="shared" si="85"/>
        <v>27940</v>
      </c>
      <c r="AJ539" s="234"/>
      <c r="AK539" s="234"/>
      <c r="AL539" s="235"/>
      <c r="AM539" s="223">
        <f t="shared" si="86"/>
        <v>619709.19999999995</v>
      </c>
      <c r="AN539" s="224"/>
      <c r="AO539" s="225"/>
      <c r="AP539" s="223">
        <f t="shared" si="87"/>
        <v>0</v>
      </c>
      <c r="AQ539" s="224"/>
      <c r="AR539" s="224"/>
      <c r="AS539" s="225"/>
      <c r="AT539" s="223">
        <f t="shared" si="88"/>
        <v>619709.19999999995</v>
      </c>
      <c r="AU539" s="224"/>
      <c r="AV539" s="224"/>
      <c r="AW539" s="225"/>
      <c r="AX539" s="32">
        <f t="shared" si="89"/>
        <v>2038</v>
      </c>
      <c r="AY539" s="97">
        <f t="shared" si="78"/>
        <v>45202.840000000084</v>
      </c>
    </row>
    <row r="540" spans="1:51">
      <c r="A540" s="30" t="s">
        <v>546</v>
      </c>
      <c r="B540" s="221" t="s">
        <v>628</v>
      </c>
      <c r="C540" s="221"/>
      <c r="D540" s="221"/>
      <c r="E540" s="221"/>
      <c r="F540" s="221"/>
      <c r="G540" s="221"/>
      <c r="H540" s="221"/>
      <c r="I540" s="221"/>
      <c r="J540" s="221"/>
      <c r="K540" s="221"/>
      <c r="L540" s="221"/>
      <c r="M540" s="221"/>
      <c r="N540" s="221"/>
      <c r="O540" s="221"/>
      <c r="P540" s="221"/>
      <c r="Q540" s="221"/>
      <c r="R540" s="221"/>
      <c r="S540" s="221"/>
      <c r="T540" s="30" t="s">
        <v>1061</v>
      </c>
      <c r="U540" s="31">
        <v>9813.2099999999991</v>
      </c>
      <c r="V540" s="32">
        <v>6.28</v>
      </c>
      <c r="W540" s="231">
        <f t="shared" si="84"/>
        <v>61626.9588</v>
      </c>
      <c r="X540" s="231"/>
      <c r="Y540" s="231"/>
      <c r="Z540" s="231"/>
      <c r="AA540" s="233">
        <v>9047.1299999999992</v>
      </c>
      <c r="AB540" s="234"/>
      <c r="AC540" s="234"/>
      <c r="AD540" s="235"/>
      <c r="AE540" s="242"/>
      <c r="AF540" s="243"/>
      <c r="AG540" s="243"/>
      <c r="AH540" s="244"/>
      <c r="AI540" s="233">
        <f t="shared" si="85"/>
        <v>9047.1299999999992</v>
      </c>
      <c r="AJ540" s="234"/>
      <c r="AK540" s="234"/>
      <c r="AL540" s="235"/>
      <c r="AM540" s="223">
        <f t="shared" si="86"/>
        <v>56815.9764</v>
      </c>
      <c r="AN540" s="224"/>
      <c r="AO540" s="225"/>
      <c r="AP540" s="223">
        <f t="shared" si="87"/>
        <v>0</v>
      </c>
      <c r="AQ540" s="224"/>
      <c r="AR540" s="224"/>
      <c r="AS540" s="225"/>
      <c r="AT540" s="223">
        <f t="shared" si="88"/>
        <v>56815.9764</v>
      </c>
      <c r="AU540" s="224"/>
      <c r="AV540" s="224"/>
      <c r="AW540" s="225"/>
      <c r="AX540" s="32">
        <f t="shared" si="89"/>
        <v>766.07999999999993</v>
      </c>
      <c r="AY540" s="97">
        <f t="shared" si="78"/>
        <v>4810.9824000000008</v>
      </c>
    </row>
    <row r="541" spans="1:51">
      <c r="A541" s="30" t="s">
        <v>547</v>
      </c>
      <c r="B541" s="221" t="s">
        <v>629</v>
      </c>
      <c r="C541" s="221"/>
      <c r="D541" s="221"/>
      <c r="E541" s="221"/>
      <c r="F541" s="221"/>
      <c r="G541" s="221"/>
      <c r="H541" s="221"/>
      <c r="I541" s="221"/>
      <c r="J541" s="221"/>
      <c r="K541" s="221"/>
      <c r="L541" s="221"/>
      <c r="M541" s="221"/>
      <c r="N541" s="221"/>
      <c r="O541" s="221"/>
      <c r="P541" s="221"/>
      <c r="Q541" s="221"/>
      <c r="R541" s="221"/>
      <c r="S541" s="221"/>
      <c r="T541" s="30" t="s">
        <v>1060</v>
      </c>
      <c r="U541" s="31">
        <v>13041.5</v>
      </c>
      <c r="V541" s="32">
        <v>17.23</v>
      </c>
      <c r="W541" s="231">
        <f t="shared" si="84"/>
        <v>224705.04500000001</v>
      </c>
      <c r="X541" s="231"/>
      <c r="Y541" s="231"/>
      <c r="Z541" s="231"/>
      <c r="AA541" s="233">
        <v>7342.3</v>
      </c>
      <c r="AB541" s="234"/>
      <c r="AC541" s="234"/>
      <c r="AD541" s="235"/>
      <c r="AE541" s="242"/>
      <c r="AF541" s="243"/>
      <c r="AG541" s="243"/>
      <c r="AH541" s="244"/>
      <c r="AI541" s="233">
        <f t="shared" si="85"/>
        <v>7342.3</v>
      </c>
      <c r="AJ541" s="234"/>
      <c r="AK541" s="234"/>
      <c r="AL541" s="235"/>
      <c r="AM541" s="223">
        <f t="shared" si="86"/>
        <v>126507.82900000001</v>
      </c>
      <c r="AN541" s="224"/>
      <c r="AO541" s="225"/>
      <c r="AP541" s="223">
        <f t="shared" si="87"/>
        <v>0</v>
      </c>
      <c r="AQ541" s="224"/>
      <c r="AR541" s="224"/>
      <c r="AS541" s="225"/>
      <c r="AT541" s="223">
        <f t="shared" si="88"/>
        <v>126507.82900000001</v>
      </c>
      <c r="AU541" s="224"/>
      <c r="AV541" s="224"/>
      <c r="AW541" s="225"/>
      <c r="AX541" s="32">
        <f t="shared" si="89"/>
        <v>5699.2</v>
      </c>
      <c r="AY541" s="97">
        <f t="shared" si="78"/>
        <v>98197.216</v>
      </c>
    </row>
    <row r="542" spans="1:51">
      <c r="A542" s="30"/>
      <c r="B542" s="221"/>
      <c r="C542" s="221"/>
      <c r="D542" s="221"/>
      <c r="E542" s="221"/>
      <c r="F542" s="221"/>
      <c r="G542" s="221"/>
      <c r="H542" s="221"/>
      <c r="I542" s="221"/>
      <c r="J542" s="221"/>
      <c r="K542" s="221"/>
      <c r="L542" s="221"/>
      <c r="M542" s="221"/>
      <c r="N542" s="221"/>
      <c r="O542" s="221"/>
      <c r="P542" s="221"/>
      <c r="Q542" s="221"/>
      <c r="R542" s="221"/>
      <c r="S542" s="221"/>
      <c r="T542" s="30"/>
      <c r="U542" s="31"/>
      <c r="V542" s="32"/>
      <c r="W542" s="271"/>
      <c r="X542" s="271"/>
      <c r="Y542" s="271"/>
      <c r="Z542" s="271"/>
      <c r="AA542" s="233"/>
      <c r="AB542" s="234"/>
      <c r="AC542" s="234"/>
      <c r="AD542" s="235"/>
      <c r="AE542" s="242"/>
      <c r="AF542" s="243"/>
      <c r="AG542" s="243"/>
      <c r="AH542" s="244"/>
      <c r="AI542" s="233"/>
      <c r="AJ542" s="234"/>
      <c r="AK542" s="234"/>
      <c r="AL542" s="235"/>
      <c r="AM542" s="261"/>
      <c r="AN542" s="262"/>
      <c r="AO542" s="263"/>
      <c r="AP542" s="223"/>
      <c r="AQ542" s="224"/>
      <c r="AR542" s="224"/>
      <c r="AS542" s="225"/>
      <c r="AT542" s="261"/>
      <c r="AU542" s="262"/>
      <c r="AV542" s="262"/>
      <c r="AW542" s="263"/>
      <c r="AX542" s="32"/>
      <c r="AY542" s="97">
        <f t="shared" si="78"/>
        <v>0</v>
      </c>
    </row>
    <row r="543" spans="1:51" ht="15.75">
      <c r="A543" s="49">
        <v>9</v>
      </c>
      <c r="B543" s="237" t="s">
        <v>762</v>
      </c>
      <c r="C543" s="237"/>
      <c r="D543" s="237"/>
      <c r="E543" s="237"/>
      <c r="F543" s="237"/>
      <c r="G543" s="237"/>
      <c r="H543" s="237"/>
      <c r="I543" s="237"/>
      <c r="J543" s="237"/>
      <c r="K543" s="237"/>
      <c r="L543" s="237"/>
      <c r="M543" s="237"/>
      <c r="N543" s="237"/>
      <c r="O543" s="237"/>
      <c r="P543" s="237"/>
      <c r="Q543" s="237"/>
      <c r="R543" s="237"/>
      <c r="S543" s="237"/>
      <c r="T543" s="49"/>
      <c r="U543" s="23"/>
      <c r="V543" s="53"/>
      <c r="W543" s="264">
        <f>+W544+W547+W580+W615+W633+W636</f>
        <v>660791.60899999994</v>
      </c>
      <c r="X543" s="264"/>
      <c r="Y543" s="264"/>
      <c r="Z543" s="264"/>
      <c r="AA543" s="249"/>
      <c r="AB543" s="250"/>
      <c r="AC543" s="250"/>
      <c r="AD543" s="251"/>
      <c r="AE543" s="252"/>
      <c r="AF543" s="253"/>
      <c r="AG543" s="253"/>
      <c r="AH543" s="254"/>
      <c r="AI543" s="249"/>
      <c r="AJ543" s="250"/>
      <c r="AK543" s="250"/>
      <c r="AL543" s="251"/>
      <c r="AM543" s="265">
        <f>AM544+AM547+AM580+AM615+AM633+AM636+0.01</f>
        <v>101858.76309999998</v>
      </c>
      <c r="AN543" s="266"/>
      <c r="AO543" s="267"/>
      <c r="AP543" s="268">
        <f>AP544+AP547+AP580+AP615+AP633+AP636</f>
        <v>75938.049899999998</v>
      </c>
      <c r="AQ543" s="269"/>
      <c r="AR543" s="269"/>
      <c r="AS543" s="270"/>
      <c r="AT543" s="268">
        <f>AM543+AP543</f>
        <v>177796.81299999997</v>
      </c>
      <c r="AU543" s="269"/>
      <c r="AV543" s="269"/>
      <c r="AW543" s="270"/>
      <c r="AX543" s="22"/>
      <c r="AY543" s="95">
        <f t="shared" ref="AY543:AY606" si="90">W543-AT543</f>
        <v>482994.79599999997</v>
      </c>
    </row>
    <row r="544" spans="1:51" ht="15.75">
      <c r="A544" s="45" t="s">
        <v>631</v>
      </c>
      <c r="B544" s="236" t="s">
        <v>1125</v>
      </c>
      <c r="C544" s="236"/>
      <c r="D544" s="236"/>
      <c r="E544" s="236"/>
      <c r="F544" s="236"/>
      <c r="G544" s="236"/>
      <c r="H544" s="236"/>
      <c r="I544" s="236"/>
      <c r="J544" s="236"/>
      <c r="K544" s="236"/>
      <c r="L544" s="236"/>
      <c r="M544" s="236"/>
      <c r="N544" s="236"/>
      <c r="O544" s="236"/>
      <c r="P544" s="236"/>
      <c r="Q544" s="236"/>
      <c r="R544" s="236"/>
      <c r="S544" s="236"/>
      <c r="T544" s="45"/>
      <c r="U544" s="54"/>
      <c r="V544" s="55"/>
      <c r="W544" s="229">
        <f>SUM(W545)</f>
        <v>1667.79</v>
      </c>
      <c r="X544" s="229"/>
      <c r="Y544" s="229"/>
      <c r="Z544" s="229"/>
      <c r="AA544" s="255"/>
      <c r="AB544" s="256"/>
      <c r="AC544" s="256"/>
      <c r="AD544" s="257"/>
      <c r="AE544" s="258"/>
      <c r="AF544" s="259"/>
      <c r="AG544" s="259"/>
      <c r="AH544" s="260"/>
      <c r="AI544" s="255"/>
      <c r="AJ544" s="256"/>
      <c r="AK544" s="256"/>
      <c r="AL544" s="257"/>
      <c r="AM544" s="238">
        <f>SUM(AM545)</f>
        <v>0</v>
      </c>
      <c r="AN544" s="239"/>
      <c r="AO544" s="240"/>
      <c r="AP544" s="238">
        <f>SUM(AP545)</f>
        <v>0</v>
      </c>
      <c r="AQ544" s="239"/>
      <c r="AR544" s="239"/>
      <c r="AS544" s="240"/>
      <c r="AT544" s="238">
        <f>AM544+AP544</f>
        <v>0</v>
      </c>
      <c r="AU544" s="239"/>
      <c r="AV544" s="239"/>
      <c r="AW544" s="240"/>
      <c r="AX544" s="27"/>
      <c r="AY544" s="96">
        <f t="shared" si="90"/>
        <v>1667.79</v>
      </c>
    </row>
    <row r="545" spans="1:51">
      <c r="A545" s="30" t="s">
        <v>632</v>
      </c>
      <c r="B545" s="221" t="s">
        <v>1128</v>
      </c>
      <c r="C545" s="221"/>
      <c r="D545" s="221"/>
      <c r="E545" s="221"/>
      <c r="F545" s="221"/>
      <c r="G545" s="221"/>
      <c r="H545" s="221"/>
      <c r="I545" s="221"/>
      <c r="J545" s="221"/>
      <c r="K545" s="221"/>
      <c r="L545" s="221"/>
      <c r="M545" s="221"/>
      <c r="N545" s="221"/>
      <c r="O545" s="221"/>
      <c r="P545" s="221"/>
      <c r="Q545" s="221"/>
      <c r="R545" s="221"/>
      <c r="S545" s="221"/>
      <c r="T545" s="30" t="s">
        <v>1060</v>
      </c>
      <c r="U545" s="31">
        <v>9</v>
      </c>
      <c r="V545" s="32">
        <v>185.31</v>
      </c>
      <c r="W545" s="231">
        <f>U545*V545</f>
        <v>1667.79</v>
      </c>
      <c r="X545" s="231"/>
      <c r="Y545" s="231"/>
      <c r="Z545" s="231"/>
      <c r="AA545" s="233">
        <v>0</v>
      </c>
      <c r="AB545" s="234"/>
      <c r="AC545" s="234"/>
      <c r="AD545" s="235"/>
      <c r="AE545" s="242"/>
      <c r="AF545" s="243"/>
      <c r="AG545" s="243"/>
      <c r="AH545" s="244"/>
      <c r="AI545" s="233">
        <f>AA545+AE545</f>
        <v>0</v>
      </c>
      <c r="AJ545" s="234"/>
      <c r="AK545" s="234"/>
      <c r="AL545" s="235"/>
      <c r="AM545" s="223">
        <f>V545*AA545</f>
        <v>0</v>
      </c>
      <c r="AN545" s="224"/>
      <c r="AO545" s="225"/>
      <c r="AP545" s="223">
        <f>V545*AE545</f>
        <v>0</v>
      </c>
      <c r="AQ545" s="224"/>
      <c r="AR545" s="224"/>
      <c r="AS545" s="225"/>
      <c r="AT545" s="223">
        <f>AM545+AP545</f>
        <v>0</v>
      </c>
      <c r="AU545" s="224"/>
      <c r="AV545" s="224"/>
      <c r="AW545" s="225"/>
      <c r="AX545" s="32">
        <f t="shared" ref="AX545:AX590" si="91">U545-AI545</f>
        <v>9</v>
      </c>
      <c r="AY545" s="97">
        <f t="shared" si="90"/>
        <v>1667.79</v>
      </c>
    </row>
    <row r="546" spans="1:51">
      <c r="A546" s="30"/>
      <c r="B546" s="221"/>
      <c r="C546" s="221"/>
      <c r="D546" s="221"/>
      <c r="E546" s="221"/>
      <c r="F546" s="221"/>
      <c r="G546" s="221"/>
      <c r="H546" s="221"/>
      <c r="I546" s="221"/>
      <c r="J546" s="221"/>
      <c r="K546" s="221"/>
      <c r="L546" s="221"/>
      <c r="M546" s="221"/>
      <c r="N546" s="221"/>
      <c r="O546" s="221"/>
      <c r="P546" s="221"/>
      <c r="Q546" s="221"/>
      <c r="R546" s="221"/>
      <c r="S546" s="221"/>
      <c r="T546" s="30"/>
      <c r="U546" s="31"/>
      <c r="V546" s="32"/>
      <c r="W546" s="284"/>
      <c r="X546" s="285"/>
      <c r="Y546" s="285"/>
      <c r="Z546" s="286"/>
      <c r="AA546" s="233"/>
      <c r="AB546" s="234"/>
      <c r="AC546" s="234"/>
      <c r="AD546" s="235"/>
      <c r="AE546" s="242"/>
      <c r="AF546" s="243"/>
      <c r="AG546" s="243"/>
      <c r="AH546" s="244"/>
      <c r="AI546" s="233"/>
      <c r="AJ546" s="234"/>
      <c r="AK546" s="234"/>
      <c r="AL546" s="235"/>
      <c r="AM546" s="261"/>
      <c r="AN546" s="262"/>
      <c r="AO546" s="263"/>
      <c r="AP546" s="223"/>
      <c r="AQ546" s="224"/>
      <c r="AR546" s="224"/>
      <c r="AS546" s="225"/>
      <c r="AT546" s="261"/>
      <c r="AU546" s="262"/>
      <c r="AV546" s="262"/>
      <c r="AW546" s="263"/>
      <c r="AX546" s="32"/>
      <c r="AY546" s="97">
        <f t="shared" si="90"/>
        <v>0</v>
      </c>
    </row>
    <row r="547" spans="1:51" ht="15.75">
      <c r="A547" s="45" t="s">
        <v>633</v>
      </c>
      <c r="B547" s="236" t="s">
        <v>763</v>
      </c>
      <c r="C547" s="236"/>
      <c r="D547" s="236"/>
      <c r="E547" s="236"/>
      <c r="F547" s="236"/>
      <c r="G547" s="236"/>
      <c r="H547" s="236"/>
      <c r="I547" s="236"/>
      <c r="J547" s="236"/>
      <c r="K547" s="236"/>
      <c r="L547" s="236"/>
      <c r="M547" s="236"/>
      <c r="N547" s="236"/>
      <c r="O547" s="236"/>
      <c r="P547" s="236"/>
      <c r="Q547" s="236"/>
      <c r="R547" s="236"/>
      <c r="S547" s="236"/>
      <c r="T547" s="25"/>
      <c r="U547" s="26"/>
      <c r="V547" s="27"/>
      <c r="W547" s="229">
        <f>SUM(W548:Z578)+0.02</f>
        <v>63570.417799999996</v>
      </c>
      <c r="X547" s="229"/>
      <c r="Y547" s="229"/>
      <c r="Z547" s="229"/>
      <c r="AA547" s="255"/>
      <c r="AB547" s="256"/>
      <c r="AC547" s="256"/>
      <c r="AD547" s="257"/>
      <c r="AE547" s="278"/>
      <c r="AF547" s="279"/>
      <c r="AG547" s="279"/>
      <c r="AH547" s="280"/>
      <c r="AI547" s="255"/>
      <c r="AJ547" s="256"/>
      <c r="AK547" s="256"/>
      <c r="AL547" s="257"/>
      <c r="AM547" s="238">
        <f>SUM(AM548:AM578)+0.02</f>
        <v>58254.555199999995</v>
      </c>
      <c r="AN547" s="239"/>
      <c r="AO547" s="240"/>
      <c r="AP547" s="238">
        <f>SUM(AP548:AP578)</f>
        <v>0</v>
      </c>
      <c r="AQ547" s="239"/>
      <c r="AR547" s="239"/>
      <c r="AS547" s="240"/>
      <c r="AT547" s="238">
        <f>AM547+AP547</f>
        <v>58254.555199999995</v>
      </c>
      <c r="AU547" s="239"/>
      <c r="AV547" s="239"/>
      <c r="AW547" s="240"/>
      <c r="AX547" s="27"/>
      <c r="AY547" s="96">
        <f t="shared" si="90"/>
        <v>5315.8626000000004</v>
      </c>
    </row>
    <row r="548" spans="1:51">
      <c r="A548" s="30" t="s">
        <v>634</v>
      </c>
      <c r="B548" s="221" t="s">
        <v>1088</v>
      </c>
      <c r="C548" s="221"/>
      <c r="D548" s="221"/>
      <c r="E548" s="221"/>
      <c r="F548" s="221"/>
      <c r="G548" s="221"/>
      <c r="H548" s="221"/>
      <c r="I548" s="221"/>
      <c r="J548" s="221"/>
      <c r="K548" s="221"/>
      <c r="L548" s="221"/>
      <c r="M548" s="221"/>
      <c r="N548" s="221"/>
      <c r="O548" s="221"/>
      <c r="P548" s="221"/>
      <c r="Q548" s="221"/>
      <c r="R548" s="221"/>
      <c r="S548" s="221"/>
      <c r="T548" s="30" t="s">
        <v>1059</v>
      </c>
      <c r="U548" s="31">
        <v>349.6</v>
      </c>
      <c r="V548" s="32">
        <v>1.33</v>
      </c>
      <c r="W548" s="231">
        <f t="shared" ref="W548:W578" si="92">U548*V548</f>
        <v>464.96800000000007</v>
      </c>
      <c r="X548" s="231"/>
      <c r="Y548" s="231"/>
      <c r="Z548" s="231"/>
      <c r="AA548" s="233">
        <v>349.6</v>
      </c>
      <c r="AB548" s="234"/>
      <c r="AC548" s="234"/>
      <c r="AD548" s="235"/>
      <c r="AE548" s="242"/>
      <c r="AF548" s="243"/>
      <c r="AG548" s="243"/>
      <c r="AH548" s="244"/>
      <c r="AI548" s="233">
        <f t="shared" ref="AI548:AI578" si="93">AA548+AE548</f>
        <v>349.6</v>
      </c>
      <c r="AJ548" s="234"/>
      <c r="AK548" s="234"/>
      <c r="AL548" s="235"/>
      <c r="AM548" s="223">
        <f t="shared" ref="AM548:AM578" si="94">V548*AA548</f>
        <v>464.96800000000007</v>
      </c>
      <c r="AN548" s="224"/>
      <c r="AO548" s="225"/>
      <c r="AP548" s="223">
        <f t="shared" ref="AP548:AP578" si="95">V548*AE548</f>
        <v>0</v>
      </c>
      <c r="AQ548" s="224"/>
      <c r="AR548" s="224"/>
      <c r="AS548" s="225"/>
      <c r="AT548" s="223">
        <f t="shared" ref="AT548:AT578" si="96">AM548+AP548</f>
        <v>464.96800000000007</v>
      </c>
      <c r="AU548" s="224"/>
      <c r="AV548" s="224"/>
      <c r="AW548" s="225"/>
      <c r="AX548" s="32">
        <f t="shared" si="91"/>
        <v>0</v>
      </c>
      <c r="AY548" s="97">
        <f t="shared" si="90"/>
        <v>0</v>
      </c>
    </row>
    <row r="549" spans="1:51">
      <c r="A549" s="30" t="s">
        <v>635</v>
      </c>
      <c r="B549" s="221" t="s">
        <v>1223</v>
      </c>
      <c r="C549" s="221"/>
      <c r="D549" s="221"/>
      <c r="E549" s="221"/>
      <c r="F549" s="221"/>
      <c r="G549" s="221"/>
      <c r="H549" s="221"/>
      <c r="I549" s="221"/>
      <c r="J549" s="221"/>
      <c r="K549" s="221"/>
      <c r="L549" s="221"/>
      <c r="M549" s="221"/>
      <c r="N549" s="221"/>
      <c r="O549" s="221"/>
      <c r="P549" s="221"/>
      <c r="Q549" s="221"/>
      <c r="R549" s="221"/>
      <c r="S549" s="221"/>
      <c r="T549" s="30" t="s">
        <v>31</v>
      </c>
      <c r="U549" s="31">
        <v>0.35</v>
      </c>
      <c r="V549" s="32">
        <v>522.98</v>
      </c>
      <c r="W549" s="231">
        <f t="shared" si="92"/>
        <v>183.04300000000001</v>
      </c>
      <c r="X549" s="231"/>
      <c r="Y549" s="231"/>
      <c r="Z549" s="231"/>
      <c r="AA549" s="233">
        <v>0</v>
      </c>
      <c r="AB549" s="234"/>
      <c r="AC549" s="234"/>
      <c r="AD549" s="235"/>
      <c r="AE549" s="242"/>
      <c r="AF549" s="243"/>
      <c r="AG549" s="243"/>
      <c r="AH549" s="244"/>
      <c r="AI549" s="233">
        <f t="shared" si="93"/>
        <v>0</v>
      </c>
      <c r="AJ549" s="234"/>
      <c r="AK549" s="234"/>
      <c r="AL549" s="235"/>
      <c r="AM549" s="223">
        <f t="shared" si="94"/>
        <v>0</v>
      </c>
      <c r="AN549" s="224"/>
      <c r="AO549" s="225"/>
      <c r="AP549" s="223">
        <f t="shared" si="95"/>
        <v>0</v>
      </c>
      <c r="AQ549" s="224"/>
      <c r="AR549" s="224"/>
      <c r="AS549" s="225"/>
      <c r="AT549" s="223">
        <f t="shared" si="96"/>
        <v>0</v>
      </c>
      <c r="AU549" s="224"/>
      <c r="AV549" s="224"/>
      <c r="AW549" s="225"/>
      <c r="AX549" s="32">
        <f t="shared" si="91"/>
        <v>0.35</v>
      </c>
      <c r="AY549" s="97">
        <f t="shared" si="90"/>
        <v>183.04300000000001</v>
      </c>
    </row>
    <row r="550" spans="1:51">
      <c r="A550" s="30" t="s">
        <v>636</v>
      </c>
      <c r="B550" s="221" t="s">
        <v>1224</v>
      </c>
      <c r="C550" s="221"/>
      <c r="D550" s="221"/>
      <c r="E550" s="221"/>
      <c r="F550" s="221"/>
      <c r="G550" s="221"/>
      <c r="H550" s="221"/>
      <c r="I550" s="221"/>
      <c r="J550" s="221"/>
      <c r="K550" s="221"/>
      <c r="L550" s="221"/>
      <c r="M550" s="221"/>
      <c r="N550" s="221"/>
      <c r="O550" s="221"/>
      <c r="P550" s="221"/>
      <c r="Q550" s="221"/>
      <c r="R550" s="221"/>
      <c r="S550" s="221"/>
      <c r="T550" s="30" t="s">
        <v>32</v>
      </c>
      <c r="U550" s="31">
        <v>0</v>
      </c>
      <c r="V550" s="32">
        <v>0.81</v>
      </c>
      <c r="W550" s="231">
        <f t="shared" si="92"/>
        <v>0</v>
      </c>
      <c r="X550" s="231"/>
      <c r="Y550" s="231"/>
      <c r="Z550" s="231"/>
      <c r="AA550" s="233">
        <v>0</v>
      </c>
      <c r="AB550" s="234"/>
      <c r="AC550" s="234"/>
      <c r="AD550" s="235"/>
      <c r="AE550" s="242"/>
      <c r="AF550" s="243"/>
      <c r="AG550" s="243"/>
      <c r="AH550" s="244"/>
      <c r="AI550" s="233">
        <f t="shared" si="93"/>
        <v>0</v>
      </c>
      <c r="AJ550" s="234"/>
      <c r="AK550" s="234"/>
      <c r="AL550" s="235"/>
      <c r="AM550" s="223">
        <f t="shared" si="94"/>
        <v>0</v>
      </c>
      <c r="AN550" s="224"/>
      <c r="AO550" s="225"/>
      <c r="AP550" s="223">
        <f t="shared" si="95"/>
        <v>0</v>
      </c>
      <c r="AQ550" s="224"/>
      <c r="AR550" s="224"/>
      <c r="AS550" s="225"/>
      <c r="AT550" s="223">
        <f t="shared" si="96"/>
        <v>0</v>
      </c>
      <c r="AU550" s="224"/>
      <c r="AV550" s="224"/>
      <c r="AW550" s="225"/>
      <c r="AX550" s="32">
        <f t="shared" si="91"/>
        <v>0</v>
      </c>
      <c r="AY550" s="97">
        <f t="shared" si="90"/>
        <v>0</v>
      </c>
    </row>
    <row r="551" spans="1:51">
      <c r="A551" s="30" t="s">
        <v>637</v>
      </c>
      <c r="B551" s="221" t="s">
        <v>1225</v>
      </c>
      <c r="C551" s="221"/>
      <c r="D551" s="221"/>
      <c r="E551" s="221"/>
      <c r="F551" s="221"/>
      <c r="G551" s="221"/>
      <c r="H551" s="221"/>
      <c r="I551" s="221"/>
      <c r="J551" s="221"/>
      <c r="K551" s="221"/>
      <c r="L551" s="221"/>
      <c r="M551" s="221"/>
      <c r="N551" s="221"/>
      <c r="O551" s="221"/>
      <c r="P551" s="221"/>
      <c r="Q551" s="221"/>
      <c r="R551" s="221"/>
      <c r="S551" s="221"/>
      <c r="T551" s="30" t="s">
        <v>1060</v>
      </c>
      <c r="U551" s="31">
        <v>7</v>
      </c>
      <c r="V551" s="32">
        <v>32.72</v>
      </c>
      <c r="W551" s="231">
        <f t="shared" si="92"/>
        <v>229.04</v>
      </c>
      <c r="X551" s="231"/>
      <c r="Y551" s="231"/>
      <c r="Z551" s="231"/>
      <c r="AA551" s="233">
        <v>7</v>
      </c>
      <c r="AB551" s="234"/>
      <c r="AC551" s="234"/>
      <c r="AD551" s="235"/>
      <c r="AE551" s="242"/>
      <c r="AF551" s="243"/>
      <c r="AG551" s="243"/>
      <c r="AH551" s="244"/>
      <c r="AI551" s="233">
        <f t="shared" si="93"/>
        <v>7</v>
      </c>
      <c r="AJ551" s="234"/>
      <c r="AK551" s="234"/>
      <c r="AL551" s="235"/>
      <c r="AM551" s="223">
        <f t="shared" si="94"/>
        <v>229.04</v>
      </c>
      <c r="AN551" s="224"/>
      <c r="AO551" s="225"/>
      <c r="AP551" s="223">
        <f t="shared" si="95"/>
        <v>0</v>
      </c>
      <c r="AQ551" s="224"/>
      <c r="AR551" s="224"/>
      <c r="AS551" s="225"/>
      <c r="AT551" s="223">
        <f t="shared" si="96"/>
        <v>229.04</v>
      </c>
      <c r="AU551" s="224"/>
      <c r="AV551" s="224"/>
      <c r="AW551" s="225"/>
      <c r="AX551" s="32">
        <f t="shared" si="91"/>
        <v>0</v>
      </c>
      <c r="AY551" s="97">
        <f t="shared" si="90"/>
        <v>0</v>
      </c>
    </row>
    <row r="552" spans="1:51">
      <c r="A552" s="30" t="s">
        <v>638</v>
      </c>
      <c r="B552" s="221" t="s">
        <v>1107</v>
      </c>
      <c r="C552" s="221"/>
      <c r="D552" s="221"/>
      <c r="E552" s="221"/>
      <c r="F552" s="221"/>
      <c r="G552" s="221"/>
      <c r="H552" s="221"/>
      <c r="I552" s="221"/>
      <c r="J552" s="221"/>
      <c r="K552" s="221"/>
      <c r="L552" s="221"/>
      <c r="M552" s="221"/>
      <c r="N552" s="221"/>
      <c r="O552" s="221"/>
      <c r="P552" s="221"/>
      <c r="Q552" s="221"/>
      <c r="R552" s="221"/>
      <c r="S552" s="221"/>
      <c r="T552" s="30" t="s">
        <v>1060</v>
      </c>
      <c r="U552" s="31">
        <v>15</v>
      </c>
      <c r="V552" s="32">
        <v>25.32</v>
      </c>
      <c r="W552" s="231">
        <f t="shared" si="92"/>
        <v>379.8</v>
      </c>
      <c r="X552" s="231"/>
      <c r="Y552" s="231"/>
      <c r="Z552" s="231"/>
      <c r="AA552" s="233">
        <v>0</v>
      </c>
      <c r="AB552" s="234"/>
      <c r="AC552" s="234"/>
      <c r="AD552" s="235"/>
      <c r="AE552" s="242"/>
      <c r="AF552" s="243"/>
      <c r="AG552" s="243"/>
      <c r="AH552" s="244"/>
      <c r="AI552" s="233">
        <f t="shared" si="93"/>
        <v>0</v>
      </c>
      <c r="AJ552" s="234"/>
      <c r="AK552" s="234"/>
      <c r="AL552" s="235"/>
      <c r="AM552" s="223">
        <f t="shared" si="94"/>
        <v>0</v>
      </c>
      <c r="AN552" s="224"/>
      <c r="AO552" s="225"/>
      <c r="AP552" s="223">
        <f t="shared" si="95"/>
        <v>0</v>
      </c>
      <c r="AQ552" s="224"/>
      <c r="AR552" s="224"/>
      <c r="AS552" s="225"/>
      <c r="AT552" s="223">
        <f t="shared" si="96"/>
        <v>0</v>
      </c>
      <c r="AU552" s="224"/>
      <c r="AV552" s="224"/>
      <c r="AW552" s="225"/>
      <c r="AX552" s="32">
        <f t="shared" si="91"/>
        <v>15</v>
      </c>
      <c r="AY552" s="97">
        <f t="shared" si="90"/>
        <v>379.8</v>
      </c>
    </row>
    <row r="553" spans="1:51">
      <c r="A553" s="30" t="s">
        <v>639</v>
      </c>
      <c r="B553" s="221" t="s">
        <v>1227</v>
      </c>
      <c r="C553" s="221"/>
      <c r="D553" s="221"/>
      <c r="E553" s="221"/>
      <c r="F553" s="221"/>
      <c r="G553" s="221"/>
      <c r="H553" s="221"/>
      <c r="I553" s="221"/>
      <c r="J553" s="221"/>
      <c r="K553" s="221"/>
      <c r="L553" s="221"/>
      <c r="M553" s="221"/>
      <c r="N553" s="221"/>
      <c r="O553" s="221"/>
      <c r="P553" s="221"/>
      <c r="Q553" s="221"/>
      <c r="R553" s="221"/>
      <c r="S553" s="221"/>
      <c r="T553" s="30" t="s">
        <v>32</v>
      </c>
      <c r="U553" s="31">
        <v>35</v>
      </c>
      <c r="V553" s="32">
        <v>1.66</v>
      </c>
      <c r="W553" s="231">
        <f t="shared" si="92"/>
        <v>58.099999999999994</v>
      </c>
      <c r="X553" s="231"/>
      <c r="Y553" s="231"/>
      <c r="Z553" s="231"/>
      <c r="AA553" s="233">
        <v>35</v>
      </c>
      <c r="AB553" s="234"/>
      <c r="AC553" s="234"/>
      <c r="AD553" s="235"/>
      <c r="AE553" s="242"/>
      <c r="AF553" s="243"/>
      <c r="AG553" s="243"/>
      <c r="AH553" s="244"/>
      <c r="AI553" s="233">
        <f t="shared" si="93"/>
        <v>35</v>
      </c>
      <c r="AJ553" s="234"/>
      <c r="AK553" s="234"/>
      <c r="AL553" s="235"/>
      <c r="AM553" s="223">
        <f t="shared" si="94"/>
        <v>58.099999999999994</v>
      </c>
      <c r="AN553" s="224"/>
      <c r="AO553" s="225"/>
      <c r="AP553" s="223">
        <f t="shared" si="95"/>
        <v>0</v>
      </c>
      <c r="AQ553" s="224"/>
      <c r="AR553" s="224"/>
      <c r="AS553" s="225"/>
      <c r="AT553" s="223">
        <f t="shared" si="96"/>
        <v>58.099999999999994</v>
      </c>
      <c r="AU553" s="224"/>
      <c r="AV553" s="224"/>
      <c r="AW553" s="225"/>
      <c r="AX553" s="32">
        <f t="shared" si="91"/>
        <v>0</v>
      </c>
      <c r="AY553" s="97">
        <f t="shared" si="90"/>
        <v>0</v>
      </c>
    </row>
    <row r="554" spans="1:51">
      <c r="A554" s="30" t="s">
        <v>640</v>
      </c>
      <c r="B554" s="221" t="s">
        <v>1228</v>
      </c>
      <c r="C554" s="221"/>
      <c r="D554" s="221"/>
      <c r="E554" s="221"/>
      <c r="F554" s="221"/>
      <c r="G554" s="221"/>
      <c r="H554" s="221"/>
      <c r="I554" s="221"/>
      <c r="J554" s="221"/>
      <c r="K554" s="221"/>
      <c r="L554" s="221"/>
      <c r="M554" s="221"/>
      <c r="N554" s="221"/>
      <c r="O554" s="221"/>
      <c r="P554" s="221"/>
      <c r="Q554" s="221"/>
      <c r="R554" s="221"/>
      <c r="S554" s="221"/>
      <c r="T554" s="30" t="s">
        <v>32</v>
      </c>
      <c r="U554" s="31">
        <v>122</v>
      </c>
      <c r="V554" s="32">
        <v>0.43</v>
      </c>
      <c r="W554" s="231">
        <f t="shared" si="92"/>
        <v>52.46</v>
      </c>
      <c r="X554" s="231"/>
      <c r="Y554" s="231"/>
      <c r="Z554" s="231"/>
      <c r="AA554" s="233">
        <v>122</v>
      </c>
      <c r="AB554" s="234"/>
      <c r="AC554" s="234"/>
      <c r="AD554" s="235"/>
      <c r="AE554" s="242"/>
      <c r="AF554" s="243"/>
      <c r="AG554" s="243"/>
      <c r="AH554" s="244"/>
      <c r="AI554" s="233">
        <f t="shared" si="93"/>
        <v>122</v>
      </c>
      <c r="AJ554" s="234"/>
      <c r="AK554" s="234"/>
      <c r="AL554" s="235"/>
      <c r="AM554" s="223">
        <f t="shared" si="94"/>
        <v>52.46</v>
      </c>
      <c r="AN554" s="224"/>
      <c r="AO554" s="225"/>
      <c r="AP554" s="223">
        <f t="shared" si="95"/>
        <v>0</v>
      </c>
      <c r="AQ554" s="224"/>
      <c r="AR554" s="224"/>
      <c r="AS554" s="225"/>
      <c r="AT554" s="223">
        <f t="shared" si="96"/>
        <v>52.46</v>
      </c>
      <c r="AU554" s="224"/>
      <c r="AV554" s="224"/>
      <c r="AW554" s="225"/>
      <c r="AX554" s="32">
        <f t="shared" si="91"/>
        <v>0</v>
      </c>
      <c r="AY554" s="97">
        <f t="shared" si="90"/>
        <v>0</v>
      </c>
    </row>
    <row r="555" spans="1:51">
      <c r="A555" s="30" t="s">
        <v>641</v>
      </c>
      <c r="B555" s="221" t="s">
        <v>1229</v>
      </c>
      <c r="C555" s="221"/>
      <c r="D555" s="221"/>
      <c r="E555" s="221"/>
      <c r="F555" s="221"/>
      <c r="G555" s="221"/>
      <c r="H555" s="221"/>
      <c r="I555" s="221"/>
      <c r="J555" s="221"/>
      <c r="K555" s="221"/>
      <c r="L555" s="221"/>
      <c r="M555" s="221"/>
      <c r="N555" s="221"/>
      <c r="O555" s="221"/>
      <c r="P555" s="221"/>
      <c r="Q555" s="221"/>
      <c r="R555" s="221"/>
      <c r="S555" s="221"/>
      <c r="T555" s="30" t="s">
        <v>1061</v>
      </c>
      <c r="U555" s="31">
        <v>54.89</v>
      </c>
      <c r="V555" s="32">
        <v>16.739999999999998</v>
      </c>
      <c r="W555" s="231">
        <f t="shared" si="92"/>
        <v>918.85859999999991</v>
      </c>
      <c r="X555" s="231"/>
      <c r="Y555" s="231"/>
      <c r="Z555" s="231"/>
      <c r="AA555" s="233">
        <v>54.89</v>
      </c>
      <c r="AB555" s="234"/>
      <c r="AC555" s="234"/>
      <c r="AD555" s="235"/>
      <c r="AE555" s="242"/>
      <c r="AF555" s="243"/>
      <c r="AG555" s="243"/>
      <c r="AH555" s="244"/>
      <c r="AI555" s="233">
        <f t="shared" si="93"/>
        <v>54.89</v>
      </c>
      <c r="AJ555" s="234"/>
      <c r="AK555" s="234"/>
      <c r="AL555" s="235"/>
      <c r="AM555" s="223">
        <f t="shared" si="94"/>
        <v>918.85859999999991</v>
      </c>
      <c r="AN555" s="224"/>
      <c r="AO555" s="225"/>
      <c r="AP555" s="223">
        <f t="shared" si="95"/>
        <v>0</v>
      </c>
      <c r="AQ555" s="224"/>
      <c r="AR555" s="224"/>
      <c r="AS555" s="225"/>
      <c r="AT555" s="223">
        <f t="shared" si="96"/>
        <v>918.85859999999991</v>
      </c>
      <c r="AU555" s="224"/>
      <c r="AV555" s="224"/>
      <c r="AW555" s="225"/>
      <c r="AX555" s="32">
        <f t="shared" si="91"/>
        <v>0</v>
      </c>
      <c r="AY555" s="97">
        <f t="shared" si="90"/>
        <v>0</v>
      </c>
    </row>
    <row r="556" spans="1:51">
      <c r="A556" s="30" t="s">
        <v>642</v>
      </c>
      <c r="B556" s="221" t="s">
        <v>764</v>
      </c>
      <c r="C556" s="221"/>
      <c r="D556" s="221"/>
      <c r="E556" s="221"/>
      <c r="F556" s="221"/>
      <c r="G556" s="221"/>
      <c r="H556" s="221"/>
      <c r="I556" s="221"/>
      <c r="J556" s="221"/>
      <c r="K556" s="221"/>
      <c r="L556" s="221"/>
      <c r="M556" s="221"/>
      <c r="N556" s="221"/>
      <c r="O556" s="221"/>
      <c r="P556" s="221"/>
      <c r="Q556" s="221"/>
      <c r="R556" s="221"/>
      <c r="S556" s="221"/>
      <c r="T556" s="30" t="s">
        <v>1061</v>
      </c>
      <c r="U556" s="31">
        <v>0</v>
      </c>
      <c r="V556" s="32">
        <v>22.32</v>
      </c>
      <c r="W556" s="231">
        <f t="shared" si="92"/>
        <v>0</v>
      </c>
      <c r="X556" s="231"/>
      <c r="Y556" s="231"/>
      <c r="Z556" s="231"/>
      <c r="AA556" s="233">
        <v>0</v>
      </c>
      <c r="AB556" s="234"/>
      <c r="AC556" s="234"/>
      <c r="AD556" s="235"/>
      <c r="AE556" s="242"/>
      <c r="AF556" s="243"/>
      <c r="AG556" s="243"/>
      <c r="AH556" s="244"/>
      <c r="AI556" s="233">
        <f t="shared" si="93"/>
        <v>0</v>
      </c>
      <c r="AJ556" s="234"/>
      <c r="AK556" s="234"/>
      <c r="AL556" s="235"/>
      <c r="AM556" s="223">
        <f t="shared" si="94"/>
        <v>0</v>
      </c>
      <c r="AN556" s="224"/>
      <c r="AO556" s="225"/>
      <c r="AP556" s="223">
        <f t="shared" si="95"/>
        <v>0</v>
      </c>
      <c r="AQ556" s="224"/>
      <c r="AR556" s="224"/>
      <c r="AS556" s="225"/>
      <c r="AT556" s="223">
        <f t="shared" si="96"/>
        <v>0</v>
      </c>
      <c r="AU556" s="224"/>
      <c r="AV556" s="224"/>
      <c r="AW556" s="225"/>
      <c r="AX556" s="32">
        <f t="shared" si="91"/>
        <v>0</v>
      </c>
      <c r="AY556" s="97">
        <f t="shared" si="90"/>
        <v>0</v>
      </c>
    </row>
    <row r="557" spans="1:51">
      <c r="A557" s="30" t="s">
        <v>643</v>
      </c>
      <c r="B557" s="221" t="s">
        <v>1231</v>
      </c>
      <c r="C557" s="221"/>
      <c r="D557" s="221"/>
      <c r="E557" s="221"/>
      <c r="F557" s="221"/>
      <c r="G557" s="221"/>
      <c r="H557" s="221"/>
      <c r="I557" s="221"/>
      <c r="J557" s="221"/>
      <c r="K557" s="221"/>
      <c r="L557" s="221"/>
      <c r="M557" s="221"/>
      <c r="N557" s="221"/>
      <c r="O557" s="221"/>
      <c r="P557" s="221"/>
      <c r="Q557" s="221"/>
      <c r="R557" s="221"/>
      <c r="S557" s="221"/>
      <c r="T557" s="30" t="s">
        <v>1061</v>
      </c>
      <c r="U557" s="31">
        <v>275.41000000000003</v>
      </c>
      <c r="V557" s="32">
        <v>5.58</v>
      </c>
      <c r="W557" s="231">
        <f t="shared" si="92"/>
        <v>1536.7878000000001</v>
      </c>
      <c r="X557" s="231"/>
      <c r="Y557" s="231"/>
      <c r="Z557" s="231"/>
      <c r="AA557" s="233">
        <v>275.41000000000003</v>
      </c>
      <c r="AB557" s="234"/>
      <c r="AC557" s="234"/>
      <c r="AD557" s="235"/>
      <c r="AE557" s="242"/>
      <c r="AF557" s="243"/>
      <c r="AG557" s="243"/>
      <c r="AH557" s="244"/>
      <c r="AI557" s="233">
        <f t="shared" si="93"/>
        <v>275.41000000000003</v>
      </c>
      <c r="AJ557" s="234"/>
      <c r="AK557" s="234"/>
      <c r="AL557" s="235"/>
      <c r="AM557" s="223">
        <f t="shared" si="94"/>
        <v>1536.7878000000001</v>
      </c>
      <c r="AN557" s="224"/>
      <c r="AO557" s="225"/>
      <c r="AP557" s="223">
        <f t="shared" si="95"/>
        <v>0</v>
      </c>
      <c r="AQ557" s="224"/>
      <c r="AR557" s="224"/>
      <c r="AS557" s="225"/>
      <c r="AT557" s="223">
        <f t="shared" si="96"/>
        <v>1536.7878000000001</v>
      </c>
      <c r="AU557" s="224"/>
      <c r="AV557" s="224"/>
      <c r="AW557" s="225"/>
      <c r="AX557" s="32">
        <f t="shared" si="91"/>
        <v>0</v>
      </c>
      <c r="AY557" s="97">
        <f t="shared" si="90"/>
        <v>0</v>
      </c>
    </row>
    <row r="558" spans="1:51">
      <c r="A558" s="30" t="s">
        <v>644</v>
      </c>
      <c r="B558" s="221" t="s">
        <v>765</v>
      </c>
      <c r="C558" s="221"/>
      <c r="D558" s="221"/>
      <c r="E558" s="221"/>
      <c r="F558" s="221"/>
      <c r="G558" s="221"/>
      <c r="H558" s="221"/>
      <c r="I558" s="221"/>
      <c r="J558" s="221"/>
      <c r="K558" s="221"/>
      <c r="L558" s="221"/>
      <c r="M558" s="221"/>
      <c r="N558" s="221"/>
      <c r="O558" s="221"/>
      <c r="P558" s="221"/>
      <c r="Q558" s="221"/>
      <c r="R558" s="221"/>
      <c r="S558" s="221"/>
      <c r="T558" s="30" t="s">
        <v>1061</v>
      </c>
      <c r="U558" s="31">
        <v>28.66</v>
      </c>
      <c r="V558" s="32">
        <v>7.54</v>
      </c>
      <c r="W558" s="231">
        <f t="shared" si="92"/>
        <v>216.09639999999999</v>
      </c>
      <c r="X558" s="231"/>
      <c r="Y558" s="231"/>
      <c r="Z558" s="231"/>
      <c r="AA558" s="233">
        <v>28.66</v>
      </c>
      <c r="AB558" s="234"/>
      <c r="AC558" s="234"/>
      <c r="AD558" s="235"/>
      <c r="AE558" s="242"/>
      <c r="AF558" s="243"/>
      <c r="AG558" s="243"/>
      <c r="AH558" s="244"/>
      <c r="AI558" s="233">
        <f t="shared" si="93"/>
        <v>28.66</v>
      </c>
      <c r="AJ558" s="234"/>
      <c r="AK558" s="234"/>
      <c r="AL558" s="235"/>
      <c r="AM558" s="223">
        <f t="shared" si="94"/>
        <v>216.09639999999999</v>
      </c>
      <c r="AN558" s="224"/>
      <c r="AO558" s="225"/>
      <c r="AP558" s="223">
        <f t="shared" si="95"/>
        <v>0</v>
      </c>
      <c r="AQ558" s="224"/>
      <c r="AR558" s="224"/>
      <c r="AS558" s="225"/>
      <c r="AT558" s="223">
        <f t="shared" si="96"/>
        <v>216.09639999999999</v>
      </c>
      <c r="AU558" s="224"/>
      <c r="AV558" s="224"/>
      <c r="AW558" s="225"/>
      <c r="AX558" s="32">
        <f t="shared" si="91"/>
        <v>0</v>
      </c>
      <c r="AY558" s="97">
        <f t="shared" si="90"/>
        <v>0</v>
      </c>
    </row>
    <row r="559" spans="1:51">
      <c r="A559" s="30" t="s">
        <v>645</v>
      </c>
      <c r="B559" s="221" t="s">
        <v>766</v>
      </c>
      <c r="C559" s="221"/>
      <c r="D559" s="221"/>
      <c r="E559" s="221"/>
      <c r="F559" s="221"/>
      <c r="G559" s="221"/>
      <c r="H559" s="221"/>
      <c r="I559" s="221"/>
      <c r="J559" s="221"/>
      <c r="K559" s="221"/>
      <c r="L559" s="221"/>
      <c r="M559" s="221"/>
      <c r="N559" s="221"/>
      <c r="O559" s="221"/>
      <c r="P559" s="221"/>
      <c r="Q559" s="221"/>
      <c r="R559" s="221"/>
      <c r="S559" s="221"/>
      <c r="T559" s="30" t="s">
        <v>1061</v>
      </c>
      <c r="U559" s="31">
        <v>27.36</v>
      </c>
      <c r="V559" s="32">
        <v>9.9499999999999993</v>
      </c>
      <c r="W559" s="231">
        <f t="shared" si="92"/>
        <v>272.23199999999997</v>
      </c>
      <c r="X559" s="231"/>
      <c r="Y559" s="231"/>
      <c r="Z559" s="231"/>
      <c r="AA559" s="233">
        <v>27.36</v>
      </c>
      <c r="AB559" s="234"/>
      <c r="AC559" s="234"/>
      <c r="AD559" s="235"/>
      <c r="AE559" s="242"/>
      <c r="AF559" s="243"/>
      <c r="AG559" s="243"/>
      <c r="AH559" s="244"/>
      <c r="AI559" s="233">
        <f t="shared" si="93"/>
        <v>27.36</v>
      </c>
      <c r="AJ559" s="234"/>
      <c r="AK559" s="234"/>
      <c r="AL559" s="235"/>
      <c r="AM559" s="223">
        <f t="shared" si="94"/>
        <v>272.23199999999997</v>
      </c>
      <c r="AN559" s="224"/>
      <c r="AO559" s="225"/>
      <c r="AP559" s="223">
        <f t="shared" si="95"/>
        <v>0</v>
      </c>
      <c r="AQ559" s="224"/>
      <c r="AR559" s="224"/>
      <c r="AS559" s="225"/>
      <c r="AT559" s="223">
        <f t="shared" si="96"/>
        <v>272.23199999999997</v>
      </c>
      <c r="AU559" s="224"/>
      <c r="AV559" s="224"/>
      <c r="AW559" s="225"/>
      <c r="AX559" s="32">
        <f t="shared" si="91"/>
        <v>0</v>
      </c>
      <c r="AY559" s="97">
        <f t="shared" si="90"/>
        <v>0</v>
      </c>
    </row>
    <row r="560" spans="1:51">
      <c r="A560" s="30" t="s">
        <v>646</v>
      </c>
      <c r="B560" s="221" t="s">
        <v>1241</v>
      </c>
      <c r="C560" s="221"/>
      <c r="D560" s="221"/>
      <c r="E560" s="221"/>
      <c r="F560" s="221"/>
      <c r="G560" s="221"/>
      <c r="H560" s="221"/>
      <c r="I560" s="221"/>
      <c r="J560" s="221"/>
      <c r="K560" s="221"/>
      <c r="L560" s="221"/>
      <c r="M560" s="221"/>
      <c r="N560" s="221"/>
      <c r="O560" s="221"/>
      <c r="P560" s="221"/>
      <c r="Q560" s="221"/>
      <c r="R560" s="221"/>
      <c r="S560" s="221"/>
      <c r="T560" s="30" t="s">
        <v>1060</v>
      </c>
      <c r="U560" s="31">
        <v>244.72</v>
      </c>
      <c r="V560" s="32">
        <v>2.72</v>
      </c>
      <c r="W560" s="231">
        <f t="shared" si="92"/>
        <v>665.63840000000005</v>
      </c>
      <c r="X560" s="231"/>
      <c r="Y560" s="231"/>
      <c r="Z560" s="231"/>
      <c r="AA560" s="233">
        <v>244.72</v>
      </c>
      <c r="AB560" s="234"/>
      <c r="AC560" s="234"/>
      <c r="AD560" s="235"/>
      <c r="AE560" s="242"/>
      <c r="AF560" s="243"/>
      <c r="AG560" s="243"/>
      <c r="AH560" s="244"/>
      <c r="AI560" s="233">
        <f t="shared" si="93"/>
        <v>244.72</v>
      </c>
      <c r="AJ560" s="234"/>
      <c r="AK560" s="234"/>
      <c r="AL560" s="235"/>
      <c r="AM560" s="223">
        <f t="shared" si="94"/>
        <v>665.63840000000005</v>
      </c>
      <c r="AN560" s="224"/>
      <c r="AO560" s="225"/>
      <c r="AP560" s="223">
        <f t="shared" si="95"/>
        <v>0</v>
      </c>
      <c r="AQ560" s="224"/>
      <c r="AR560" s="224"/>
      <c r="AS560" s="225"/>
      <c r="AT560" s="223">
        <f t="shared" si="96"/>
        <v>665.63840000000005</v>
      </c>
      <c r="AU560" s="224"/>
      <c r="AV560" s="224"/>
      <c r="AW560" s="225"/>
      <c r="AX560" s="32">
        <f t="shared" si="91"/>
        <v>0</v>
      </c>
      <c r="AY560" s="97">
        <f t="shared" si="90"/>
        <v>0</v>
      </c>
    </row>
    <row r="561" spans="1:51">
      <c r="A561" s="30" t="s">
        <v>647</v>
      </c>
      <c r="B561" s="221" t="s">
        <v>767</v>
      </c>
      <c r="C561" s="221"/>
      <c r="D561" s="221"/>
      <c r="E561" s="221"/>
      <c r="F561" s="221"/>
      <c r="G561" s="221"/>
      <c r="H561" s="221"/>
      <c r="I561" s="221"/>
      <c r="J561" s="221"/>
      <c r="K561" s="221"/>
      <c r="L561" s="221"/>
      <c r="M561" s="221"/>
      <c r="N561" s="221"/>
      <c r="O561" s="221"/>
      <c r="P561" s="221"/>
      <c r="Q561" s="221"/>
      <c r="R561" s="221"/>
      <c r="S561" s="221"/>
      <c r="T561" s="30" t="s">
        <v>1061</v>
      </c>
      <c r="U561" s="31">
        <v>386.33</v>
      </c>
      <c r="V561" s="32">
        <v>10.66</v>
      </c>
      <c r="W561" s="231">
        <f t="shared" si="92"/>
        <v>4118.2777999999998</v>
      </c>
      <c r="X561" s="231"/>
      <c r="Y561" s="231"/>
      <c r="Z561" s="231"/>
      <c r="AA561" s="233">
        <v>386.33</v>
      </c>
      <c r="AB561" s="234"/>
      <c r="AC561" s="234"/>
      <c r="AD561" s="235"/>
      <c r="AE561" s="242"/>
      <c r="AF561" s="243"/>
      <c r="AG561" s="243"/>
      <c r="AH561" s="244"/>
      <c r="AI561" s="233">
        <f t="shared" si="93"/>
        <v>386.33</v>
      </c>
      <c r="AJ561" s="234"/>
      <c r="AK561" s="234"/>
      <c r="AL561" s="235"/>
      <c r="AM561" s="223">
        <f t="shared" si="94"/>
        <v>4118.2777999999998</v>
      </c>
      <c r="AN561" s="224"/>
      <c r="AO561" s="225"/>
      <c r="AP561" s="223">
        <f t="shared" si="95"/>
        <v>0</v>
      </c>
      <c r="AQ561" s="224"/>
      <c r="AR561" s="224"/>
      <c r="AS561" s="225"/>
      <c r="AT561" s="223">
        <f t="shared" si="96"/>
        <v>4118.2777999999998</v>
      </c>
      <c r="AU561" s="224"/>
      <c r="AV561" s="224"/>
      <c r="AW561" s="225"/>
      <c r="AX561" s="32">
        <f t="shared" si="91"/>
        <v>0</v>
      </c>
      <c r="AY561" s="97">
        <f t="shared" si="90"/>
        <v>0</v>
      </c>
    </row>
    <row r="562" spans="1:51">
      <c r="A562" s="30" t="s">
        <v>648</v>
      </c>
      <c r="B562" s="221" t="s">
        <v>1243</v>
      </c>
      <c r="C562" s="221"/>
      <c r="D562" s="221"/>
      <c r="E562" s="221"/>
      <c r="F562" s="221"/>
      <c r="G562" s="221"/>
      <c r="H562" s="221"/>
      <c r="I562" s="221"/>
      <c r="J562" s="221"/>
      <c r="K562" s="221"/>
      <c r="L562" s="221"/>
      <c r="M562" s="221"/>
      <c r="N562" s="221"/>
      <c r="O562" s="221"/>
      <c r="P562" s="221"/>
      <c r="Q562" s="221"/>
      <c r="R562" s="221"/>
      <c r="S562" s="221"/>
      <c r="T562" s="30" t="s">
        <v>1061</v>
      </c>
      <c r="U562" s="31">
        <v>391.55</v>
      </c>
      <c r="V562" s="32">
        <v>1.18</v>
      </c>
      <c r="W562" s="231">
        <f t="shared" si="92"/>
        <v>462.029</v>
      </c>
      <c r="X562" s="231"/>
      <c r="Y562" s="231"/>
      <c r="Z562" s="231"/>
      <c r="AA562" s="233">
        <v>391.55</v>
      </c>
      <c r="AB562" s="234"/>
      <c r="AC562" s="234"/>
      <c r="AD562" s="235"/>
      <c r="AE562" s="242"/>
      <c r="AF562" s="243"/>
      <c r="AG562" s="243"/>
      <c r="AH562" s="244"/>
      <c r="AI562" s="233">
        <f t="shared" si="93"/>
        <v>391.55</v>
      </c>
      <c r="AJ562" s="234"/>
      <c r="AK562" s="234"/>
      <c r="AL562" s="235"/>
      <c r="AM562" s="223">
        <f t="shared" si="94"/>
        <v>462.029</v>
      </c>
      <c r="AN562" s="224"/>
      <c r="AO562" s="225"/>
      <c r="AP562" s="223">
        <f t="shared" si="95"/>
        <v>0</v>
      </c>
      <c r="AQ562" s="224"/>
      <c r="AR562" s="224"/>
      <c r="AS562" s="225"/>
      <c r="AT562" s="223">
        <f t="shared" si="96"/>
        <v>462.029</v>
      </c>
      <c r="AU562" s="224"/>
      <c r="AV562" s="224"/>
      <c r="AW562" s="225"/>
      <c r="AX562" s="32">
        <f t="shared" si="91"/>
        <v>0</v>
      </c>
      <c r="AY562" s="97">
        <f t="shared" si="90"/>
        <v>0</v>
      </c>
    </row>
    <row r="563" spans="1:51">
      <c r="A563" s="30" t="s">
        <v>649</v>
      </c>
      <c r="B563" s="221" t="s">
        <v>0</v>
      </c>
      <c r="C563" s="221"/>
      <c r="D563" s="221"/>
      <c r="E563" s="221"/>
      <c r="F563" s="221"/>
      <c r="G563" s="221"/>
      <c r="H563" s="221"/>
      <c r="I563" s="221"/>
      <c r="J563" s="221"/>
      <c r="K563" s="221"/>
      <c r="L563" s="221"/>
      <c r="M563" s="221"/>
      <c r="N563" s="221"/>
      <c r="O563" s="221"/>
      <c r="P563" s="221"/>
      <c r="Q563" s="221"/>
      <c r="R563" s="221"/>
      <c r="S563" s="221"/>
      <c r="T563" s="30" t="s">
        <v>33</v>
      </c>
      <c r="U563" s="31">
        <v>7635.26</v>
      </c>
      <c r="V563" s="32">
        <v>1.51</v>
      </c>
      <c r="W563" s="231">
        <f t="shared" si="92"/>
        <v>11529.2426</v>
      </c>
      <c r="X563" s="231"/>
      <c r="Y563" s="231"/>
      <c r="Z563" s="231"/>
      <c r="AA563" s="233">
        <v>7635.26</v>
      </c>
      <c r="AB563" s="234"/>
      <c r="AC563" s="234"/>
      <c r="AD563" s="235"/>
      <c r="AE563" s="242"/>
      <c r="AF563" s="243"/>
      <c r="AG563" s="243"/>
      <c r="AH563" s="244"/>
      <c r="AI563" s="233">
        <f t="shared" si="93"/>
        <v>7635.26</v>
      </c>
      <c r="AJ563" s="234"/>
      <c r="AK563" s="234"/>
      <c r="AL563" s="235"/>
      <c r="AM563" s="223">
        <f t="shared" si="94"/>
        <v>11529.2426</v>
      </c>
      <c r="AN563" s="224"/>
      <c r="AO563" s="225"/>
      <c r="AP563" s="223">
        <f t="shared" si="95"/>
        <v>0</v>
      </c>
      <c r="AQ563" s="224"/>
      <c r="AR563" s="224"/>
      <c r="AS563" s="225"/>
      <c r="AT563" s="223">
        <f t="shared" si="96"/>
        <v>11529.2426</v>
      </c>
      <c r="AU563" s="224"/>
      <c r="AV563" s="224"/>
      <c r="AW563" s="225"/>
      <c r="AX563" s="32">
        <f t="shared" si="91"/>
        <v>0</v>
      </c>
      <c r="AY563" s="97">
        <f t="shared" si="90"/>
        <v>0</v>
      </c>
    </row>
    <row r="564" spans="1:51">
      <c r="A564" s="30" t="s">
        <v>650</v>
      </c>
      <c r="B564" s="221" t="s">
        <v>3</v>
      </c>
      <c r="C564" s="221"/>
      <c r="D564" s="221"/>
      <c r="E564" s="221"/>
      <c r="F564" s="221"/>
      <c r="G564" s="221"/>
      <c r="H564" s="221"/>
      <c r="I564" s="221"/>
      <c r="J564" s="221"/>
      <c r="K564" s="221"/>
      <c r="L564" s="221"/>
      <c r="M564" s="221"/>
      <c r="N564" s="221"/>
      <c r="O564" s="221"/>
      <c r="P564" s="221"/>
      <c r="Q564" s="221"/>
      <c r="R564" s="221"/>
      <c r="S564" s="221"/>
      <c r="T564" s="30" t="s">
        <v>1060</v>
      </c>
      <c r="U564" s="31">
        <v>439.34</v>
      </c>
      <c r="V564" s="32">
        <v>5.67</v>
      </c>
      <c r="W564" s="231">
        <f t="shared" si="92"/>
        <v>2491.0578</v>
      </c>
      <c r="X564" s="231"/>
      <c r="Y564" s="231"/>
      <c r="Z564" s="231"/>
      <c r="AA564" s="233">
        <v>439.34</v>
      </c>
      <c r="AB564" s="234"/>
      <c r="AC564" s="234"/>
      <c r="AD564" s="235"/>
      <c r="AE564" s="242"/>
      <c r="AF564" s="243"/>
      <c r="AG564" s="243"/>
      <c r="AH564" s="244"/>
      <c r="AI564" s="233">
        <f t="shared" si="93"/>
        <v>439.34</v>
      </c>
      <c r="AJ564" s="234"/>
      <c r="AK564" s="234"/>
      <c r="AL564" s="235"/>
      <c r="AM564" s="223">
        <f t="shared" si="94"/>
        <v>2491.0578</v>
      </c>
      <c r="AN564" s="224"/>
      <c r="AO564" s="225"/>
      <c r="AP564" s="223">
        <f t="shared" si="95"/>
        <v>0</v>
      </c>
      <c r="AQ564" s="224"/>
      <c r="AR564" s="224"/>
      <c r="AS564" s="225"/>
      <c r="AT564" s="223">
        <f t="shared" si="96"/>
        <v>2491.0578</v>
      </c>
      <c r="AU564" s="224"/>
      <c r="AV564" s="224"/>
      <c r="AW564" s="225"/>
      <c r="AX564" s="32">
        <f t="shared" si="91"/>
        <v>0</v>
      </c>
      <c r="AY564" s="97">
        <f t="shared" si="90"/>
        <v>0</v>
      </c>
    </row>
    <row r="565" spans="1:51">
      <c r="A565" s="30" t="s">
        <v>651</v>
      </c>
      <c r="B565" s="221" t="s">
        <v>4</v>
      </c>
      <c r="C565" s="221"/>
      <c r="D565" s="221"/>
      <c r="E565" s="221"/>
      <c r="F565" s="221"/>
      <c r="G565" s="221"/>
      <c r="H565" s="221"/>
      <c r="I565" s="221"/>
      <c r="J565" s="221"/>
      <c r="K565" s="221"/>
      <c r="L565" s="221"/>
      <c r="M565" s="221"/>
      <c r="N565" s="221"/>
      <c r="O565" s="221"/>
      <c r="P565" s="221"/>
      <c r="Q565" s="221"/>
      <c r="R565" s="221"/>
      <c r="S565" s="221"/>
      <c r="T565" s="30" t="s">
        <v>1060</v>
      </c>
      <c r="U565" s="31">
        <v>258.11</v>
      </c>
      <c r="V565" s="32">
        <v>12.42</v>
      </c>
      <c r="W565" s="231">
        <f t="shared" si="92"/>
        <v>3205.7262000000001</v>
      </c>
      <c r="X565" s="231"/>
      <c r="Y565" s="231"/>
      <c r="Z565" s="231"/>
      <c r="AA565" s="233">
        <v>258.11</v>
      </c>
      <c r="AB565" s="234"/>
      <c r="AC565" s="234"/>
      <c r="AD565" s="235"/>
      <c r="AE565" s="242"/>
      <c r="AF565" s="243"/>
      <c r="AG565" s="243"/>
      <c r="AH565" s="244"/>
      <c r="AI565" s="233">
        <f t="shared" si="93"/>
        <v>258.11</v>
      </c>
      <c r="AJ565" s="234"/>
      <c r="AK565" s="234"/>
      <c r="AL565" s="235"/>
      <c r="AM565" s="223">
        <f t="shared" si="94"/>
        <v>3205.7262000000001</v>
      </c>
      <c r="AN565" s="224"/>
      <c r="AO565" s="225"/>
      <c r="AP565" s="223">
        <f t="shared" si="95"/>
        <v>0</v>
      </c>
      <c r="AQ565" s="224"/>
      <c r="AR565" s="224"/>
      <c r="AS565" s="225"/>
      <c r="AT565" s="223">
        <f t="shared" si="96"/>
        <v>3205.7262000000001</v>
      </c>
      <c r="AU565" s="224"/>
      <c r="AV565" s="224"/>
      <c r="AW565" s="225"/>
      <c r="AX565" s="32">
        <f t="shared" si="91"/>
        <v>0</v>
      </c>
      <c r="AY565" s="97">
        <f t="shared" si="90"/>
        <v>0</v>
      </c>
    </row>
    <row r="566" spans="1:51">
      <c r="A566" s="30" t="s">
        <v>652</v>
      </c>
      <c r="B566" s="221" t="s">
        <v>5</v>
      </c>
      <c r="C566" s="221"/>
      <c r="D566" s="221"/>
      <c r="E566" s="221"/>
      <c r="F566" s="221"/>
      <c r="G566" s="221"/>
      <c r="H566" s="221"/>
      <c r="I566" s="221"/>
      <c r="J566" s="221"/>
      <c r="K566" s="221"/>
      <c r="L566" s="221"/>
      <c r="M566" s="221"/>
      <c r="N566" s="221"/>
      <c r="O566" s="221"/>
      <c r="P566" s="221"/>
      <c r="Q566" s="221"/>
      <c r="R566" s="221"/>
      <c r="S566" s="221"/>
      <c r="T566" s="30" t="s">
        <v>1060</v>
      </c>
      <c r="U566" s="31">
        <v>526</v>
      </c>
      <c r="V566" s="32">
        <v>31.15</v>
      </c>
      <c r="W566" s="231">
        <f t="shared" si="92"/>
        <v>16384.899999999998</v>
      </c>
      <c r="X566" s="231"/>
      <c r="Y566" s="231"/>
      <c r="Z566" s="231"/>
      <c r="AA566" s="233">
        <v>526</v>
      </c>
      <c r="AB566" s="234"/>
      <c r="AC566" s="234"/>
      <c r="AD566" s="235"/>
      <c r="AE566" s="242"/>
      <c r="AF566" s="243"/>
      <c r="AG566" s="243"/>
      <c r="AH566" s="244"/>
      <c r="AI566" s="233">
        <f t="shared" si="93"/>
        <v>526</v>
      </c>
      <c r="AJ566" s="234"/>
      <c r="AK566" s="234"/>
      <c r="AL566" s="235"/>
      <c r="AM566" s="223">
        <f t="shared" si="94"/>
        <v>16384.899999999998</v>
      </c>
      <c r="AN566" s="224"/>
      <c r="AO566" s="225"/>
      <c r="AP566" s="223">
        <f t="shared" si="95"/>
        <v>0</v>
      </c>
      <c r="AQ566" s="224"/>
      <c r="AR566" s="224"/>
      <c r="AS566" s="225"/>
      <c r="AT566" s="223">
        <f t="shared" si="96"/>
        <v>16384.899999999998</v>
      </c>
      <c r="AU566" s="224"/>
      <c r="AV566" s="224"/>
      <c r="AW566" s="225"/>
      <c r="AX566" s="32">
        <f t="shared" si="91"/>
        <v>0</v>
      </c>
      <c r="AY566" s="97">
        <f t="shared" si="90"/>
        <v>0</v>
      </c>
    </row>
    <row r="567" spans="1:51">
      <c r="A567" s="30" t="s">
        <v>653</v>
      </c>
      <c r="B567" s="221" t="s">
        <v>768</v>
      </c>
      <c r="C567" s="221"/>
      <c r="D567" s="221"/>
      <c r="E567" s="221"/>
      <c r="F567" s="221"/>
      <c r="G567" s="221"/>
      <c r="H567" s="221"/>
      <c r="I567" s="221"/>
      <c r="J567" s="221"/>
      <c r="K567" s="221"/>
      <c r="L567" s="221"/>
      <c r="M567" s="221"/>
      <c r="N567" s="221"/>
      <c r="O567" s="221"/>
      <c r="P567" s="221"/>
      <c r="Q567" s="221"/>
      <c r="R567" s="221"/>
      <c r="S567" s="221"/>
      <c r="T567" s="30" t="s">
        <v>1062</v>
      </c>
      <c r="U567" s="31">
        <v>0</v>
      </c>
      <c r="V567" s="32">
        <v>1.05</v>
      </c>
      <c r="W567" s="231">
        <f t="shared" si="92"/>
        <v>0</v>
      </c>
      <c r="X567" s="231"/>
      <c r="Y567" s="231"/>
      <c r="Z567" s="231"/>
      <c r="AA567" s="233">
        <v>0</v>
      </c>
      <c r="AB567" s="234"/>
      <c r="AC567" s="234"/>
      <c r="AD567" s="235"/>
      <c r="AE567" s="242"/>
      <c r="AF567" s="243"/>
      <c r="AG567" s="243"/>
      <c r="AH567" s="244"/>
      <c r="AI567" s="233">
        <f t="shared" si="93"/>
        <v>0</v>
      </c>
      <c r="AJ567" s="234"/>
      <c r="AK567" s="234"/>
      <c r="AL567" s="235"/>
      <c r="AM567" s="223">
        <f t="shared" si="94"/>
        <v>0</v>
      </c>
      <c r="AN567" s="224"/>
      <c r="AO567" s="225"/>
      <c r="AP567" s="223">
        <f t="shared" si="95"/>
        <v>0</v>
      </c>
      <c r="AQ567" s="224"/>
      <c r="AR567" s="224"/>
      <c r="AS567" s="225"/>
      <c r="AT567" s="223">
        <f t="shared" si="96"/>
        <v>0</v>
      </c>
      <c r="AU567" s="224"/>
      <c r="AV567" s="224"/>
      <c r="AW567" s="225"/>
      <c r="AX567" s="32">
        <f t="shared" si="91"/>
        <v>0</v>
      </c>
      <c r="AY567" s="97">
        <f t="shared" si="90"/>
        <v>0</v>
      </c>
    </row>
    <row r="568" spans="1:51">
      <c r="A568" s="30" t="s">
        <v>654</v>
      </c>
      <c r="B568" s="221" t="s">
        <v>8</v>
      </c>
      <c r="C568" s="221"/>
      <c r="D568" s="221"/>
      <c r="E568" s="221"/>
      <c r="F568" s="221"/>
      <c r="G568" s="221"/>
      <c r="H568" s="221"/>
      <c r="I568" s="221"/>
      <c r="J568" s="221"/>
      <c r="K568" s="221"/>
      <c r="L568" s="221"/>
      <c r="M568" s="221"/>
      <c r="N568" s="221"/>
      <c r="O568" s="221"/>
      <c r="P568" s="221"/>
      <c r="Q568" s="221"/>
      <c r="R568" s="221"/>
      <c r="S568" s="221"/>
      <c r="T568" s="30" t="s">
        <v>1061</v>
      </c>
      <c r="U568" s="31">
        <v>12</v>
      </c>
      <c r="V568" s="32">
        <v>72.91</v>
      </c>
      <c r="W568" s="231">
        <f t="shared" si="92"/>
        <v>874.92</v>
      </c>
      <c r="X568" s="231"/>
      <c r="Y568" s="231"/>
      <c r="Z568" s="231"/>
      <c r="AA568" s="233">
        <v>12</v>
      </c>
      <c r="AB568" s="234"/>
      <c r="AC568" s="234"/>
      <c r="AD568" s="235"/>
      <c r="AE568" s="242"/>
      <c r="AF568" s="243"/>
      <c r="AG568" s="243"/>
      <c r="AH568" s="244"/>
      <c r="AI568" s="233">
        <f t="shared" si="93"/>
        <v>12</v>
      </c>
      <c r="AJ568" s="234"/>
      <c r="AK568" s="234"/>
      <c r="AL568" s="235"/>
      <c r="AM568" s="223">
        <f t="shared" si="94"/>
        <v>874.92</v>
      </c>
      <c r="AN568" s="224"/>
      <c r="AO568" s="225"/>
      <c r="AP568" s="223">
        <f t="shared" si="95"/>
        <v>0</v>
      </c>
      <c r="AQ568" s="224"/>
      <c r="AR568" s="224"/>
      <c r="AS568" s="225"/>
      <c r="AT568" s="223">
        <f t="shared" si="96"/>
        <v>874.92</v>
      </c>
      <c r="AU568" s="224"/>
      <c r="AV568" s="224"/>
      <c r="AW568" s="225"/>
      <c r="AX568" s="32">
        <f t="shared" si="91"/>
        <v>0</v>
      </c>
      <c r="AY568" s="97">
        <f t="shared" si="90"/>
        <v>0</v>
      </c>
    </row>
    <row r="569" spans="1:51">
      <c r="A569" s="30" t="s">
        <v>655</v>
      </c>
      <c r="B569" s="221" t="s">
        <v>769</v>
      </c>
      <c r="C569" s="221"/>
      <c r="D569" s="221"/>
      <c r="E569" s="221"/>
      <c r="F569" s="221"/>
      <c r="G569" s="221"/>
      <c r="H569" s="221"/>
      <c r="I569" s="221"/>
      <c r="J569" s="221"/>
      <c r="K569" s="221"/>
      <c r="L569" s="221"/>
      <c r="M569" s="221"/>
      <c r="N569" s="221"/>
      <c r="O569" s="221"/>
      <c r="P569" s="221"/>
      <c r="Q569" s="221"/>
      <c r="R569" s="221"/>
      <c r="S569" s="221"/>
      <c r="T569" s="30" t="s">
        <v>1140</v>
      </c>
      <c r="U569" s="31">
        <v>10</v>
      </c>
      <c r="V569" s="32">
        <v>248.08</v>
      </c>
      <c r="W569" s="231">
        <f t="shared" si="92"/>
        <v>2480.8000000000002</v>
      </c>
      <c r="X569" s="231"/>
      <c r="Y569" s="231"/>
      <c r="Z569" s="231"/>
      <c r="AA569" s="233">
        <v>10</v>
      </c>
      <c r="AB569" s="234"/>
      <c r="AC569" s="234"/>
      <c r="AD569" s="235"/>
      <c r="AE569" s="242"/>
      <c r="AF569" s="243"/>
      <c r="AG569" s="243"/>
      <c r="AH569" s="244"/>
      <c r="AI569" s="233">
        <f t="shared" si="93"/>
        <v>10</v>
      </c>
      <c r="AJ569" s="234"/>
      <c r="AK569" s="234"/>
      <c r="AL569" s="235"/>
      <c r="AM569" s="223">
        <f t="shared" si="94"/>
        <v>2480.8000000000002</v>
      </c>
      <c r="AN569" s="224"/>
      <c r="AO569" s="225"/>
      <c r="AP569" s="223">
        <f t="shared" si="95"/>
        <v>0</v>
      </c>
      <c r="AQ569" s="224"/>
      <c r="AR569" s="224"/>
      <c r="AS569" s="225"/>
      <c r="AT569" s="223">
        <f t="shared" si="96"/>
        <v>2480.8000000000002</v>
      </c>
      <c r="AU569" s="224"/>
      <c r="AV569" s="224"/>
      <c r="AW569" s="225"/>
      <c r="AX569" s="32">
        <f t="shared" si="91"/>
        <v>0</v>
      </c>
      <c r="AY569" s="97">
        <f t="shared" si="90"/>
        <v>0</v>
      </c>
    </row>
    <row r="570" spans="1:51">
      <c r="A570" s="30" t="s">
        <v>656</v>
      </c>
      <c r="B570" s="221" t="s">
        <v>770</v>
      </c>
      <c r="C570" s="221"/>
      <c r="D570" s="221"/>
      <c r="E570" s="221"/>
      <c r="F570" s="221"/>
      <c r="G570" s="221"/>
      <c r="H570" s="221"/>
      <c r="I570" s="221"/>
      <c r="J570" s="221"/>
      <c r="K570" s="221"/>
      <c r="L570" s="221"/>
      <c r="M570" s="221"/>
      <c r="N570" s="221"/>
      <c r="O570" s="221"/>
      <c r="P570" s="221"/>
      <c r="Q570" s="221"/>
      <c r="R570" s="221"/>
      <c r="S570" s="221"/>
      <c r="T570" s="30" t="s">
        <v>1059</v>
      </c>
      <c r="U570" s="31">
        <v>4.8</v>
      </c>
      <c r="V570" s="32">
        <v>146.11000000000001</v>
      </c>
      <c r="W570" s="231">
        <f t="shared" si="92"/>
        <v>701.32800000000009</v>
      </c>
      <c r="X570" s="231"/>
      <c r="Y570" s="231"/>
      <c r="Z570" s="231"/>
      <c r="AA570" s="233">
        <v>4.8</v>
      </c>
      <c r="AB570" s="234"/>
      <c r="AC570" s="234"/>
      <c r="AD570" s="235"/>
      <c r="AE570" s="242"/>
      <c r="AF570" s="243"/>
      <c r="AG570" s="243"/>
      <c r="AH570" s="244"/>
      <c r="AI570" s="233">
        <f t="shared" si="93"/>
        <v>4.8</v>
      </c>
      <c r="AJ570" s="234"/>
      <c r="AK570" s="234"/>
      <c r="AL570" s="235"/>
      <c r="AM570" s="223">
        <f t="shared" si="94"/>
        <v>701.32800000000009</v>
      </c>
      <c r="AN570" s="224"/>
      <c r="AO570" s="225"/>
      <c r="AP570" s="223">
        <f t="shared" si="95"/>
        <v>0</v>
      </c>
      <c r="AQ570" s="224"/>
      <c r="AR570" s="224"/>
      <c r="AS570" s="225"/>
      <c r="AT570" s="223">
        <f t="shared" si="96"/>
        <v>701.32800000000009</v>
      </c>
      <c r="AU570" s="224"/>
      <c r="AV570" s="224"/>
      <c r="AW570" s="225"/>
      <c r="AX570" s="32">
        <f t="shared" si="91"/>
        <v>0</v>
      </c>
      <c r="AY570" s="97">
        <f t="shared" si="90"/>
        <v>0</v>
      </c>
    </row>
    <row r="571" spans="1:51">
      <c r="A571" s="30" t="s">
        <v>657</v>
      </c>
      <c r="B571" s="221" t="s">
        <v>18</v>
      </c>
      <c r="C571" s="221"/>
      <c r="D571" s="221"/>
      <c r="E571" s="221"/>
      <c r="F571" s="221"/>
      <c r="G571" s="221"/>
      <c r="H571" s="221"/>
      <c r="I571" s="221"/>
      <c r="J571" s="221"/>
      <c r="K571" s="221"/>
      <c r="L571" s="221"/>
      <c r="M571" s="221"/>
      <c r="N571" s="221"/>
      <c r="O571" s="221"/>
      <c r="P571" s="221"/>
      <c r="Q571" s="221"/>
      <c r="R571" s="221"/>
      <c r="S571" s="221"/>
      <c r="T571" s="30" t="s">
        <v>1059</v>
      </c>
      <c r="U571" s="31">
        <v>0</v>
      </c>
      <c r="V571" s="32">
        <v>22.76</v>
      </c>
      <c r="W571" s="231">
        <f t="shared" si="92"/>
        <v>0</v>
      </c>
      <c r="X571" s="231"/>
      <c r="Y571" s="231"/>
      <c r="Z571" s="231"/>
      <c r="AA571" s="233">
        <v>0</v>
      </c>
      <c r="AB571" s="234"/>
      <c r="AC571" s="234"/>
      <c r="AD571" s="235"/>
      <c r="AE571" s="242"/>
      <c r="AF571" s="243"/>
      <c r="AG571" s="243"/>
      <c r="AH571" s="244"/>
      <c r="AI571" s="233">
        <f t="shared" si="93"/>
        <v>0</v>
      </c>
      <c r="AJ571" s="234"/>
      <c r="AK571" s="234"/>
      <c r="AL571" s="235"/>
      <c r="AM571" s="223">
        <f t="shared" si="94"/>
        <v>0</v>
      </c>
      <c r="AN571" s="224"/>
      <c r="AO571" s="225"/>
      <c r="AP571" s="223">
        <f t="shared" si="95"/>
        <v>0</v>
      </c>
      <c r="AQ571" s="224"/>
      <c r="AR571" s="224"/>
      <c r="AS571" s="225"/>
      <c r="AT571" s="223">
        <f t="shared" si="96"/>
        <v>0</v>
      </c>
      <c r="AU571" s="224"/>
      <c r="AV571" s="224"/>
      <c r="AW571" s="225"/>
      <c r="AX571" s="32">
        <f t="shared" si="91"/>
        <v>0</v>
      </c>
      <c r="AY571" s="97">
        <f t="shared" si="90"/>
        <v>0</v>
      </c>
    </row>
    <row r="572" spans="1:51">
      <c r="A572" s="30" t="s">
        <v>658</v>
      </c>
      <c r="B572" s="221" t="s">
        <v>19</v>
      </c>
      <c r="C572" s="221"/>
      <c r="D572" s="221"/>
      <c r="E572" s="221"/>
      <c r="F572" s="221"/>
      <c r="G572" s="221"/>
      <c r="H572" s="221"/>
      <c r="I572" s="221"/>
      <c r="J572" s="221"/>
      <c r="K572" s="221"/>
      <c r="L572" s="221"/>
      <c r="M572" s="221"/>
      <c r="N572" s="221"/>
      <c r="O572" s="221"/>
      <c r="P572" s="221"/>
      <c r="Q572" s="221"/>
      <c r="R572" s="221"/>
      <c r="S572" s="221"/>
      <c r="T572" s="30" t="s">
        <v>1059</v>
      </c>
      <c r="U572" s="31">
        <v>349.6</v>
      </c>
      <c r="V572" s="32">
        <v>18.21</v>
      </c>
      <c r="W572" s="231">
        <f t="shared" si="92"/>
        <v>6366.2160000000003</v>
      </c>
      <c r="X572" s="231"/>
      <c r="Y572" s="231"/>
      <c r="Z572" s="231"/>
      <c r="AA572" s="233">
        <v>349.6</v>
      </c>
      <c r="AB572" s="234"/>
      <c r="AC572" s="234"/>
      <c r="AD572" s="235"/>
      <c r="AE572" s="242"/>
      <c r="AF572" s="243"/>
      <c r="AG572" s="243"/>
      <c r="AH572" s="244"/>
      <c r="AI572" s="233">
        <f t="shared" si="93"/>
        <v>349.6</v>
      </c>
      <c r="AJ572" s="234"/>
      <c r="AK572" s="234"/>
      <c r="AL572" s="235"/>
      <c r="AM572" s="223">
        <f t="shared" si="94"/>
        <v>6366.2160000000003</v>
      </c>
      <c r="AN572" s="224"/>
      <c r="AO572" s="225"/>
      <c r="AP572" s="223">
        <f t="shared" si="95"/>
        <v>0</v>
      </c>
      <c r="AQ572" s="224"/>
      <c r="AR572" s="224"/>
      <c r="AS572" s="225"/>
      <c r="AT572" s="223">
        <f t="shared" si="96"/>
        <v>6366.2160000000003</v>
      </c>
      <c r="AU572" s="224"/>
      <c r="AV572" s="224"/>
      <c r="AW572" s="225"/>
      <c r="AX572" s="32">
        <f t="shared" si="91"/>
        <v>0</v>
      </c>
      <c r="AY572" s="97">
        <f t="shared" si="90"/>
        <v>0</v>
      </c>
    </row>
    <row r="573" spans="1:51">
      <c r="A573" s="30" t="s">
        <v>659</v>
      </c>
      <c r="B573" s="221" t="s">
        <v>20</v>
      </c>
      <c r="C573" s="221"/>
      <c r="D573" s="221"/>
      <c r="E573" s="221"/>
      <c r="F573" s="221"/>
      <c r="G573" s="221"/>
      <c r="H573" s="221"/>
      <c r="I573" s="221"/>
      <c r="J573" s="221"/>
      <c r="K573" s="221"/>
      <c r="L573" s="221"/>
      <c r="M573" s="221"/>
      <c r="N573" s="221"/>
      <c r="O573" s="221"/>
      <c r="P573" s="221"/>
      <c r="Q573" s="221"/>
      <c r="R573" s="221"/>
      <c r="S573" s="221"/>
      <c r="T573" s="30" t="s">
        <v>1059</v>
      </c>
      <c r="U573" s="31">
        <v>349.6</v>
      </c>
      <c r="V573" s="32">
        <v>4.55</v>
      </c>
      <c r="W573" s="231">
        <f t="shared" si="92"/>
        <v>1590.68</v>
      </c>
      <c r="X573" s="231"/>
      <c r="Y573" s="231"/>
      <c r="Z573" s="231"/>
      <c r="AA573" s="233">
        <v>349.6</v>
      </c>
      <c r="AB573" s="234"/>
      <c r="AC573" s="234"/>
      <c r="AD573" s="235"/>
      <c r="AE573" s="242"/>
      <c r="AF573" s="243"/>
      <c r="AG573" s="243"/>
      <c r="AH573" s="244"/>
      <c r="AI573" s="233">
        <f t="shared" si="93"/>
        <v>349.6</v>
      </c>
      <c r="AJ573" s="234"/>
      <c r="AK573" s="234"/>
      <c r="AL573" s="235"/>
      <c r="AM573" s="223">
        <f t="shared" si="94"/>
        <v>1590.68</v>
      </c>
      <c r="AN573" s="224"/>
      <c r="AO573" s="225"/>
      <c r="AP573" s="223">
        <f t="shared" si="95"/>
        <v>0</v>
      </c>
      <c r="AQ573" s="224"/>
      <c r="AR573" s="224"/>
      <c r="AS573" s="225"/>
      <c r="AT573" s="223">
        <f t="shared" si="96"/>
        <v>1590.68</v>
      </c>
      <c r="AU573" s="224"/>
      <c r="AV573" s="224"/>
      <c r="AW573" s="225"/>
      <c r="AX573" s="32">
        <f t="shared" si="91"/>
        <v>0</v>
      </c>
      <c r="AY573" s="97">
        <f t="shared" si="90"/>
        <v>0</v>
      </c>
    </row>
    <row r="574" spans="1:51">
      <c r="A574" s="30" t="s">
        <v>660</v>
      </c>
      <c r="B574" s="221" t="s">
        <v>27</v>
      </c>
      <c r="C574" s="221"/>
      <c r="D574" s="221"/>
      <c r="E574" s="221"/>
      <c r="F574" s="221"/>
      <c r="G574" s="221"/>
      <c r="H574" s="221"/>
      <c r="I574" s="221"/>
      <c r="J574" s="221"/>
      <c r="K574" s="221"/>
      <c r="L574" s="221"/>
      <c r="M574" s="221"/>
      <c r="N574" s="221"/>
      <c r="O574" s="221"/>
      <c r="P574" s="221"/>
      <c r="Q574" s="221"/>
      <c r="R574" s="221"/>
      <c r="S574" s="221"/>
      <c r="T574" s="30" t="s">
        <v>1140</v>
      </c>
      <c r="U574" s="31">
        <v>10</v>
      </c>
      <c r="V574" s="32">
        <v>287.74</v>
      </c>
      <c r="W574" s="231">
        <f t="shared" si="92"/>
        <v>2877.4</v>
      </c>
      <c r="X574" s="231"/>
      <c r="Y574" s="231"/>
      <c r="Z574" s="231"/>
      <c r="AA574" s="233">
        <v>10</v>
      </c>
      <c r="AB574" s="234"/>
      <c r="AC574" s="234"/>
      <c r="AD574" s="235"/>
      <c r="AE574" s="242"/>
      <c r="AF574" s="243"/>
      <c r="AG574" s="243"/>
      <c r="AH574" s="244"/>
      <c r="AI574" s="233">
        <f t="shared" si="93"/>
        <v>10</v>
      </c>
      <c r="AJ574" s="234"/>
      <c r="AK574" s="234"/>
      <c r="AL574" s="235"/>
      <c r="AM574" s="223">
        <f t="shared" si="94"/>
        <v>2877.4</v>
      </c>
      <c r="AN574" s="224"/>
      <c r="AO574" s="225"/>
      <c r="AP574" s="223">
        <f t="shared" si="95"/>
        <v>0</v>
      </c>
      <c r="AQ574" s="224"/>
      <c r="AR574" s="224"/>
      <c r="AS574" s="225"/>
      <c r="AT574" s="223">
        <f t="shared" si="96"/>
        <v>2877.4</v>
      </c>
      <c r="AU574" s="224"/>
      <c r="AV574" s="224"/>
      <c r="AW574" s="225"/>
      <c r="AX574" s="32">
        <f t="shared" si="91"/>
        <v>0</v>
      </c>
      <c r="AY574" s="97">
        <f t="shared" si="90"/>
        <v>0</v>
      </c>
    </row>
    <row r="575" spans="1:51">
      <c r="A575" s="30" t="s">
        <v>661</v>
      </c>
      <c r="B575" s="221" t="s">
        <v>771</v>
      </c>
      <c r="C575" s="221"/>
      <c r="D575" s="221"/>
      <c r="E575" s="221"/>
      <c r="F575" s="221"/>
      <c r="G575" s="221"/>
      <c r="H575" s="221"/>
      <c r="I575" s="221"/>
      <c r="J575" s="221"/>
      <c r="K575" s="221"/>
      <c r="L575" s="221"/>
      <c r="M575" s="221"/>
      <c r="N575" s="221"/>
      <c r="O575" s="221"/>
      <c r="P575" s="221"/>
      <c r="Q575" s="221"/>
      <c r="R575" s="221"/>
      <c r="S575" s="221"/>
      <c r="T575" s="30" t="s">
        <v>1060</v>
      </c>
      <c r="U575" s="31">
        <v>98.98</v>
      </c>
      <c r="V575" s="32">
        <v>5.67</v>
      </c>
      <c r="W575" s="231">
        <f t="shared" si="92"/>
        <v>561.21659999999997</v>
      </c>
      <c r="X575" s="231"/>
      <c r="Y575" s="231"/>
      <c r="Z575" s="231"/>
      <c r="AA575" s="233">
        <v>98.98</v>
      </c>
      <c r="AB575" s="234"/>
      <c r="AC575" s="234"/>
      <c r="AD575" s="235"/>
      <c r="AE575" s="242"/>
      <c r="AF575" s="243"/>
      <c r="AG575" s="243"/>
      <c r="AH575" s="244"/>
      <c r="AI575" s="233">
        <f t="shared" si="93"/>
        <v>98.98</v>
      </c>
      <c r="AJ575" s="234"/>
      <c r="AK575" s="234"/>
      <c r="AL575" s="235"/>
      <c r="AM575" s="223">
        <f t="shared" si="94"/>
        <v>561.21659999999997</v>
      </c>
      <c r="AN575" s="224"/>
      <c r="AO575" s="225"/>
      <c r="AP575" s="223">
        <f t="shared" si="95"/>
        <v>0</v>
      </c>
      <c r="AQ575" s="224"/>
      <c r="AR575" s="224"/>
      <c r="AS575" s="225"/>
      <c r="AT575" s="223">
        <f t="shared" si="96"/>
        <v>561.21659999999997</v>
      </c>
      <c r="AU575" s="224"/>
      <c r="AV575" s="224"/>
      <c r="AW575" s="225"/>
      <c r="AX575" s="32">
        <f t="shared" si="91"/>
        <v>0</v>
      </c>
      <c r="AY575" s="97">
        <f t="shared" si="90"/>
        <v>0</v>
      </c>
    </row>
    <row r="576" spans="1:51">
      <c r="A576" s="30" t="s">
        <v>662</v>
      </c>
      <c r="B576" s="221" t="s">
        <v>321</v>
      </c>
      <c r="C576" s="221"/>
      <c r="D576" s="221"/>
      <c r="E576" s="221"/>
      <c r="F576" s="221"/>
      <c r="G576" s="221"/>
      <c r="H576" s="221"/>
      <c r="I576" s="221"/>
      <c r="J576" s="221"/>
      <c r="K576" s="221"/>
      <c r="L576" s="221"/>
      <c r="M576" s="221"/>
      <c r="N576" s="221"/>
      <c r="O576" s="221"/>
      <c r="P576" s="221"/>
      <c r="Q576" s="221"/>
      <c r="R576" s="221"/>
      <c r="S576" s="221"/>
      <c r="T576" s="30" t="s">
        <v>1060</v>
      </c>
      <c r="U576" s="31">
        <v>98.98</v>
      </c>
      <c r="V576" s="32">
        <v>48.02</v>
      </c>
      <c r="W576" s="231">
        <f t="shared" si="92"/>
        <v>4753.0196000000005</v>
      </c>
      <c r="X576" s="231"/>
      <c r="Y576" s="231"/>
      <c r="Z576" s="231"/>
      <c r="AA576" s="233">
        <v>0</v>
      </c>
      <c r="AB576" s="234"/>
      <c r="AC576" s="234"/>
      <c r="AD576" s="235"/>
      <c r="AE576" s="242"/>
      <c r="AF576" s="243"/>
      <c r="AG576" s="243"/>
      <c r="AH576" s="244"/>
      <c r="AI576" s="233">
        <f t="shared" si="93"/>
        <v>0</v>
      </c>
      <c r="AJ576" s="234"/>
      <c r="AK576" s="234"/>
      <c r="AL576" s="235"/>
      <c r="AM576" s="223">
        <f t="shared" si="94"/>
        <v>0</v>
      </c>
      <c r="AN576" s="224"/>
      <c r="AO576" s="225"/>
      <c r="AP576" s="223">
        <f t="shared" si="95"/>
        <v>0</v>
      </c>
      <c r="AQ576" s="224"/>
      <c r="AR576" s="224"/>
      <c r="AS576" s="225"/>
      <c r="AT576" s="223">
        <f t="shared" si="96"/>
        <v>0</v>
      </c>
      <c r="AU576" s="224"/>
      <c r="AV576" s="224"/>
      <c r="AW576" s="225"/>
      <c r="AX576" s="32">
        <f t="shared" si="91"/>
        <v>98.98</v>
      </c>
      <c r="AY576" s="97">
        <f t="shared" si="90"/>
        <v>4753.0196000000005</v>
      </c>
    </row>
    <row r="577" spans="1:51">
      <c r="A577" s="30" t="s">
        <v>663</v>
      </c>
      <c r="B577" s="221" t="s">
        <v>78</v>
      </c>
      <c r="C577" s="221"/>
      <c r="D577" s="221"/>
      <c r="E577" s="221"/>
      <c r="F577" s="221"/>
      <c r="G577" s="221"/>
      <c r="H577" s="221"/>
      <c r="I577" s="221"/>
      <c r="J577" s="221"/>
      <c r="K577" s="221"/>
      <c r="L577" s="221"/>
      <c r="M577" s="221"/>
      <c r="N577" s="221"/>
      <c r="O577" s="221"/>
      <c r="P577" s="221"/>
      <c r="Q577" s="221"/>
      <c r="R577" s="221"/>
      <c r="S577" s="221"/>
      <c r="T577" s="30" t="s">
        <v>1060</v>
      </c>
      <c r="U577" s="31">
        <v>9</v>
      </c>
      <c r="V577" s="32">
        <v>6.15</v>
      </c>
      <c r="W577" s="231">
        <f t="shared" si="92"/>
        <v>55.35</v>
      </c>
      <c r="X577" s="231"/>
      <c r="Y577" s="231"/>
      <c r="Z577" s="231"/>
      <c r="AA577" s="233">
        <v>9</v>
      </c>
      <c r="AB577" s="234"/>
      <c r="AC577" s="234"/>
      <c r="AD577" s="235"/>
      <c r="AE577" s="242"/>
      <c r="AF577" s="243"/>
      <c r="AG577" s="243"/>
      <c r="AH577" s="244"/>
      <c r="AI577" s="233">
        <f t="shared" si="93"/>
        <v>9</v>
      </c>
      <c r="AJ577" s="234"/>
      <c r="AK577" s="234"/>
      <c r="AL577" s="235"/>
      <c r="AM577" s="223">
        <f t="shared" si="94"/>
        <v>55.35</v>
      </c>
      <c r="AN577" s="224"/>
      <c r="AO577" s="225"/>
      <c r="AP577" s="223">
        <f t="shared" si="95"/>
        <v>0</v>
      </c>
      <c r="AQ577" s="224"/>
      <c r="AR577" s="224"/>
      <c r="AS577" s="225"/>
      <c r="AT577" s="223">
        <f t="shared" si="96"/>
        <v>55.35</v>
      </c>
      <c r="AU577" s="224"/>
      <c r="AV577" s="224"/>
      <c r="AW577" s="225"/>
      <c r="AX577" s="32">
        <f t="shared" si="91"/>
        <v>0</v>
      </c>
      <c r="AY577" s="97">
        <f t="shared" si="90"/>
        <v>0</v>
      </c>
    </row>
    <row r="578" spans="1:51">
      <c r="A578" s="30" t="s">
        <v>664</v>
      </c>
      <c r="B578" s="221" t="s">
        <v>772</v>
      </c>
      <c r="C578" s="221"/>
      <c r="D578" s="221"/>
      <c r="E578" s="221"/>
      <c r="F578" s="221"/>
      <c r="G578" s="221"/>
      <c r="H578" s="221"/>
      <c r="I578" s="221"/>
      <c r="J578" s="221"/>
      <c r="K578" s="221"/>
      <c r="L578" s="221"/>
      <c r="M578" s="221"/>
      <c r="N578" s="221"/>
      <c r="O578" s="221"/>
      <c r="P578" s="221"/>
      <c r="Q578" s="221"/>
      <c r="R578" s="221"/>
      <c r="S578" s="221"/>
      <c r="T578" s="30" t="s">
        <v>1060</v>
      </c>
      <c r="U578" s="31">
        <v>9</v>
      </c>
      <c r="V578" s="32">
        <v>15.69</v>
      </c>
      <c r="W578" s="231">
        <f t="shared" si="92"/>
        <v>141.21</v>
      </c>
      <c r="X578" s="231"/>
      <c r="Y578" s="231"/>
      <c r="Z578" s="231"/>
      <c r="AA578" s="233">
        <v>9</v>
      </c>
      <c r="AB578" s="234"/>
      <c r="AC578" s="234"/>
      <c r="AD578" s="235"/>
      <c r="AE578" s="242"/>
      <c r="AF578" s="243"/>
      <c r="AG578" s="243"/>
      <c r="AH578" s="244"/>
      <c r="AI578" s="233">
        <f t="shared" si="93"/>
        <v>9</v>
      </c>
      <c r="AJ578" s="234"/>
      <c r="AK578" s="234"/>
      <c r="AL578" s="235"/>
      <c r="AM578" s="223">
        <f t="shared" si="94"/>
        <v>141.21</v>
      </c>
      <c r="AN578" s="224"/>
      <c r="AO578" s="225"/>
      <c r="AP578" s="223">
        <f t="shared" si="95"/>
        <v>0</v>
      </c>
      <c r="AQ578" s="224"/>
      <c r="AR578" s="224"/>
      <c r="AS578" s="225"/>
      <c r="AT578" s="223">
        <f t="shared" si="96"/>
        <v>141.21</v>
      </c>
      <c r="AU578" s="224"/>
      <c r="AV578" s="224"/>
      <c r="AW578" s="225"/>
      <c r="AX578" s="32">
        <f t="shared" si="91"/>
        <v>0</v>
      </c>
      <c r="AY578" s="97">
        <f t="shared" si="90"/>
        <v>0</v>
      </c>
    </row>
    <row r="579" spans="1:51">
      <c r="A579" s="30"/>
      <c r="B579" s="221"/>
      <c r="C579" s="221"/>
      <c r="D579" s="221"/>
      <c r="E579" s="221"/>
      <c r="F579" s="221"/>
      <c r="G579" s="221"/>
      <c r="H579" s="221"/>
      <c r="I579" s="221"/>
      <c r="J579" s="221"/>
      <c r="K579" s="221"/>
      <c r="L579" s="221"/>
      <c r="M579" s="221"/>
      <c r="N579" s="221"/>
      <c r="O579" s="221"/>
      <c r="P579" s="221"/>
      <c r="Q579" s="221"/>
      <c r="R579" s="221"/>
      <c r="S579" s="221"/>
      <c r="T579" s="30"/>
      <c r="U579" s="31"/>
      <c r="V579" s="32"/>
      <c r="W579" s="284"/>
      <c r="X579" s="285"/>
      <c r="Y579" s="285"/>
      <c r="Z579" s="286"/>
      <c r="AA579" s="233"/>
      <c r="AB579" s="234"/>
      <c r="AC579" s="234"/>
      <c r="AD579" s="235"/>
      <c r="AE579" s="242"/>
      <c r="AF579" s="243"/>
      <c r="AG579" s="243"/>
      <c r="AH579" s="244"/>
      <c r="AI579" s="233"/>
      <c r="AJ579" s="234"/>
      <c r="AK579" s="234"/>
      <c r="AL579" s="235"/>
      <c r="AM579" s="261"/>
      <c r="AN579" s="262"/>
      <c r="AO579" s="263"/>
      <c r="AP579" s="223"/>
      <c r="AQ579" s="224"/>
      <c r="AR579" s="224"/>
      <c r="AS579" s="225"/>
      <c r="AT579" s="261"/>
      <c r="AU579" s="262"/>
      <c r="AV579" s="262"/>
      <c r="AW579" s="263"/>
      <c r="AX579" s="32"/>
      <c r="AY579" s="97">
        <f t="shared" si="90"/>
        <v>0</v>
      </c>
    </row>
    <row r="580" spans="1:51" ht="15.75">
      <c r="A580" s="45" t="s">
        <v>665</v>
      </c>
      <c r="B580" s="236" t="s">
        <v>773</v>
      </c>
      <c r="C580" s="236"/>
      <c r="D580" s="236"/>
      <c r="E580" s="236"/>
      <c r="F580" s="236"/>
      <c r="G580" s="236"/>
      <c r="H580" s="236"/>
      <c r="I580" s="236"/>
      <c r="J580" s="236"/>
      <c r="K580" s="236"/>
      <c r="L580" s="236"/>
      <c r="M580" s="236"/>
      <c r="N580" s="236"/>
      <c r="O580" s="236"/>
      <c r="P580" s="236"/>
      <c r="Q580" s="236"/>
      <c r="R580" s="236"/>
      <c r="S580" s="236"/>
      <c r="T580" s="45"/>
      <c r="U580" s="56"/>
      <c r="V580" s="55"/>
      <c r="W580" s="229">
        <f>SUM(W581:Z613)</f>
        <v>238001.78599999996</v>
      </c>
      <c r="X580" s="229"/>
      <c r="Y580" s="229"/>
      <c r="Z580" s="229"/>
      <c r="AA580" s="255"/>
      <c r="AB580" s="256"/>
      <c r="AC580" s="256"/>
      <c r="AD580" s="257"/>
      <c r="AE580" s="258"/>
      <c r="AF580" s="259"/>
      <c r="AG580" s="259"/>
      <c r="AH580" s="260"/>
      <c r="AI580" s="255"/>
      <c r="AJ580" s="256"/>
      <c r="AK580" s="256"/>
      <c r="AL580" s="257"/>
      <c r="AM580" s="238">
        <f>SUM(AM581:AM613)</f>
        <v>549.7414</v>
      </c>
      <c r="AN580" s="239"/>
      <c r="AO580" s="240"/>
      <c r="AP580" s="238">
        <f>SUM(AP581:AP613)</f>
        <v>0</v>
      </c>
      <c r="AQ580" s="239"/>
      <c r="AR580" s="239"/>
      <c r="AS580" s="240"/>
      <c r="AT580" s="238">
        <f>AM580+AP580</f>
        <v>549.7414</v>
      </c>
      <c r="AU580" s="239"/>
      <c r="AV580" s="239"/>
      <c r="AW580" s="240"/>
      <c r="AX580" s="27"/>
      <c r="AY580" s="96">
        <f t="shared" si="90"/>
        <v>237452.04459999996</v>
      </c>
    </row>
    <row r="581" spans="1:51">
      <c r="A581" s="30" t="s">
        <v>666</v>
      </c>
      <c r="B581" s="221" t="s">
        <v>301</v>
      </c>
      <c r="C581" s="221"/>
      <c r="D581" s="221"/>
      <c r="E581" s="221"/>
      <c r="F581" s="221"/>
      <c r="G581" s="221"/>
      <c r="H581" s="221"/>
      <c r="I581" s="221"/>
      <c r="J581" s="221"/>
      <c r="K581" s="221"/>
      <c r="L581" s="221"/>
      <c r="M581" s="221"/>
      <c r="N581" s="221"/>
      <c r="O581" s="221"/>
      <c r="P581" s="221"/>
      <c r="Q581" s="221"/>
      <c r="R581" s="221"/>
      <c r="S581" s="221"/>
      <c r="T581" s="30" t="s">
        <v>1060</v>
      </c>
      <c r="U581" s="31">
        <v>179</v>
      </c>
      <c r="V581" s="32">
        <v>1.94</v>
      </c>
      <c r="W581" s="231">
        <f t="shared" ref="W581:W613" si="97">U581*V581</f>
        <v>347.26</v>
      </c>
      <c r="X581" s="231"/>
      <c r="Y581" s="231"/>
      <c r="Z581" s="231"/>
      <c r="AA581" s="233">
        <v>0</v>
      </c>
      <c r="AB581" s="234"/>
      <c r="AC581" s="234"/>
      <c r="AD581" s="235"/>
      <c r="AE581" s="242"/>
      <c r="AF581" s="243"/>
      <c r="AG581" s="243"/>
      <c r="AH581" s="244"/>
      <c r="AI581" s="233">
        <f t="shared" ref="AI581:AI613" si="98">AA581+AE581</f>
        <v>0</v>
      </c>
      <c r="AJ581" s="234"/>
      <c r="AK581" s="234"/>
      <c r="AL581" s="235"/>
      <c r="AM581" s="223">
        <f t="shared" ref="AM581:AM613" si="99">V581*AA581</f>
        <v>0</v>
      </c>
      <c r="AN581" s="224"/>
      <c r="AO581" s="225"/>
      <c r="AP581" s="223">
        <f t="shared" ref="AP581:AP613" si="100">V581*AE581</f>
        <v>0</v>
      </c>
      <c r="AQ581" s="224"/>
      <c r="AR581" s="224"/>
      <c r="AS581" s="225"/>
      <c r="AT581" s="223">
        <f t="shared" ref="AT581:AT613" si="101">AM581+AP581</f>
        <v>0</v>
      </c>
      <c r="AU581" s="224"/>
      <c r="AV581" s="224"/>
      <c r="AW581" s="225"/>
      <c r="AX581" s="32">
        <f t="shared" si="91"/>
        <v>179</v>
      </c>
      <c r="AY581" s="97">
        <f t="shared" si="90"/>
        <v>347.26</v>
      </c>
    </row>
    <row r="582" spans="1:51">
      <c r="A582" s="30" t="s">
        <v>667</v>
      </c>
      <c r="B582" s="221" t="s">
        <v>302</v>
      </c>
      <c r="C582" s="221"/>
      <c r="D582" s="221"/>
      <c r="E582" s="221"/>
      <c r="F582" s="221"/>
      <c r="G582" s="221"/>
      <c r="H582" s="221"/>
      <c r="I582" s="221"/>
      <c r="J582" s="221"/>
      <c r="K582" s="221"/>
      <c r="L582" s="221"/>
      <c r="M582" s="221"/>
      <c r="N582" s="221"/>
      <c r="O582" s="221"/>
      <c r="P582" s="221"/>
      <c r="Q582" s="221"/>
      <c r="R582" s="221"/>
      <c r="S582" s="221"/>
      <c r="T582" s="30" t="s">
        <v>1060</v>
      </c>
      <c r="U582" s="31">
        <v>720</v>
      </c>
      <c r="V582" s="32">
        <v>0.2</v>
      </c>
      <c r="W582" s="231">
        <f t="shared" si="97"/>
        <v>144</v>
      </c>
      <c r="X582" s="231"/>
      <c r="Y582" s="231"/>
      <c r="Z582" s="231"/>
      <c r="AA582" s="233">
        <v>0</v>
      </c>
      <c r="AB582" s="234"/>
      <c r="AC582" s="234"/>
      <c r="AD582" s="235"/>
      <c r="AE582" s="242"/>
      <c r="AF582" s="243"/>
      <c r="AG582" s="243"/>
      <c r="AH582" s="244"/>
      <c r="AI582" s="233">
        <f t="shared" si="98"/>
        <v>0</v>
      </c>
      <c r="AJ582" s="234"/>
      <c r="AK582" s="234"/>
      <c r="AL582" s="235"/>
      <c r="AM582" s="223">
        <f t="shared" si="99"/>
        <v>0</v>
      </c>
      <c r="AN582" s="224"/>
      <c r="AO582" s="225"/>
      <c r="AP582" s="223">
        <f t="shared" si="100"/>
        <v>0</v>
      </c>
      <c r="AQ582" s="224"/>
      <c r="AR582" s="224"/>
      <c r="AS582" s="225"/>
      <c r="AT582" s="223">
        <f t="shared" si="101"/>
        <v>0</v>
      </c>
      <c r="AU582" s="224"/>
      <c r="AV582" s="224"/>
      <c r="AW582" s="225"/>
      <c r="AX582" s="32">
        <f t="shared" si="91"/>
        <v>720</v>
      </c>
      <c r="AY582" s="97">
        <f t="shared" si="90"/>
        <v>144</v>
      </c>
    </row>
    <row r="583" spans="1:51">
      <c r="A583" s="30" t="s">
        <v>668</v>
      </c>
      <c r="B583" s="221" t="s">
        <v>303</v>
      </c>
      <c r="C583" s="221"/>
      <c r="D583" s="221"/>
      <c r="E583" s="221"/>
      <c r="F583" s="221"/>
      <c r="G583" s="221"/>
      <c r="H583" s="221"/>
      <c r="I583" s="221"/>
      <c r="J583" s="221"/>
      <c r="K583" s="221"/>
      <c r="L583" s="221"/>
      <c r="M583" s="221"/>
      <c r="N583" s="221"/>
      <c r="O583" s="221"/>
      <c r="P583" s="221"/>
      <c r="Q583" s="221"/>
      <c r="R583" s="221"/>
      <c r="S583" s="221"/>
      <c r="T583" s="30" t="s">
        <v>1061</v>
      </c>
      <c r="U583" s="31">
        <v>130</v>
      </c>
      <c r="V583" s="32">
        <v>5.69</v>
      </c>
      <c r="W583" s="231">
        <f t="shared" si="97"/>
        <v>739.7</v>
      </c>
      <c r="X583" s="231"/>
      <c r="Y583" s="231"/>
      <c r="Z583" s="231"/>
      <c r="AA583" s="233">
        <v>0</v>
      </c>
      <c r="AB583" s="234"/>
      <c r="AC583" s="234"/>
      <c r="AD583" s="235"/>
      <c r="AE583" s="242"/>
      <c r="AF583" s="243"/>
      <c r="AG583" s="243"/>
      <c r="AH583" s="244"/>
      <c r="AI583" s="233">
        <f t="shared" si="98"/>
        <v>0</v>
      </c>
      <c r="AJ583" s="234"/>
      <c r="AK583" s="234"/>
      <c r="AL583" s="235"/>
      <c r="AM583" s="223">
        <f t="shared" si="99"/>
        <v>0</v>
      </c>
      <c r="AN583" s="224"/>
      <c r="AO583" s="225"/>
      <c r="AP583" s="223">
        <f t="shared" si="100"/>
        <v>0</v>
      </c>
      <c r="AQ583" s="224"/>
      <c r="AR583" s="224"/>
      <c r="AS583" s="225"/>
      <c r="AT583" s="223">
        <f t="shared" si="101"/>
        <v>0</v>
      </c>
      <c r="AU583" s="224"/>
      <c r="AV583" s="224"/>
      <c r="AW583" s="225"/>
      <c r="AX583" s="32">
        <f t="shared" si="91"/>
        <v>130</v>
      </c>
      <c r="AY583" s="97">
        <f t="shared" si="90"/>
        <v>739.7</v>
      </c>
    </row>
    <row r="584" spans="1:51">
      <c r="A584" s="30" t="s">
        <v>669</v>
      </c>
      <c r="B584" s="221" t="s">
        <v>1229</v>
      </c>
      <c r="C584" s="221"/>
      <c r="D584" s="221"/>
      <c r="E584" s="221"/>
      <c r="F584" s="221"/>
      <c r="G584" s="221"/>
      <c r="H584" s="221"/>
      <c r="I584" s="221"/>
      <c r="J584" s="221"/>
      <c r="K584" s="221"/>
      <c r="L584" s="221"/>
      <c r="M584" s="221"/>
      <c r="N584" s="221"/>
      <c r="O584" s="221"/>
      <c r="P584" s="221"/>
      <c r="Q584" s="221"/>
      <c r="R584" s="221"/>
      <c r="S584" s="221"/>
      <c r="T584" s="30" t="s">
        <v>1061</v>
      </c>
      <c r="U584" s="31">
        <v>132</v>
      </c>
      <c r="V584" s="32">
        <v>16.739999999999998</v>
      </c>
      <c r="W584" s="231">
        <f t="shared" si="97"/>
        <v>2209.6799999999998</v>
      </c>
      <c r="X584" s="231"/>
      <c r="Y584" s="231"/>
      <c r="Z584" s="231"/>
      <c r="AA584" s="233">
        <v>0</v>
      </c>
      <c r="AB584" s="234"/>
      <c r="AC584" s="234"/>
      <c r="AD584" s="235"/>
      <c r="AE584" s="242"/>
      <c r="AF584" s="243"/>
      <c r="AG584" s="243"/>
      <c r="AH584" s="244"/>
      <c r="AI584" s="233">
        <f t="shared" si="98"/>
        <v>0</v>
      </c>
      <c r="AJ584" s="234"/>
      <c r="AK584" s="234"/>
      <c r="AL584" s="235"/>
      <c r="AM584" s="223">
        <f t="shared" si="99"/>
        <v>0</v>
      </c>
      <c r="AN584" s="224"/>
      <c r="AO584" s="225"/>
      <c r="AP584" s="223">
        <f t="shared" si="100"/>
        <v>0</v>
      </c>
      <c r="AQ584" s="224"/>
      <c r="AR584" s="224"/>
      <c r="AS584" s="225"/>
      <c r="AT584" s="223">
        <f t="shared" si="101"/>
        <v>0</v>
      </c>
      <c r="AU584" s="224"/>
      <c r="AV584" s="224"/>
      <c r="AW584" s="225"/>
      <c r="AX584" s="32">
        <f t="shared" si="91"/>
        <v>132</v>
      </c>
      <c r="AY584" s="97">
        <f t="shared" si="90"/>
        <v>2209.6799999999998</v>
      </c>
    </row>
    <row r="585" spans="1:51">
      <c r="A585" s="30" t="s">
        <v>670</v>
      </c>
      <c r="B585" s="221" t="s">
        <v>1231</v>
      </c>
      <c r="C585" s="221"/>
      <c r="D585" s="221"/>
      <c r="E585" s="221"/>
      <c r="F585" s="221"/>
      <c r="G585" s="221"/>
      <c r="H585" s="221"/>
      <c r="I585" s="221"/>
      <c r="J585" s="221"/>
      <c r="K585" s="221"/>
      <c r="L585" s="221"/>
      <c r="M585" s="221"/>
      <c r="N585" s="221"/>
      <c r="O585" s="221"/>
      <c r="P585" s="221"/>
      <c r="Q585" s="221"/>
      <c r="R585" s="221"/>
      <c r="S585" s="221"/>
      <c r="T585" s="30" t="s">
        <v>1061</v>
      </c>
      <c r="U585" s="31">
        <v>1188</v>
      </c>
      <c r="V585" s="32">
        <v>5.58</v>
      </c>
      <c r="W585" s="231">
        <f t="shared" si="97"/>
        <v>6629.04</v>
      </c>
      <c r="X585" s="231"/>
      <c r="Y585" s="231"/>
      <c r="Z585" s="231"/>
      <c r="AA585" s="233">
        <v>0</v>
      </c>
      <c r="AB585" s="234"/>
      <c r="AC585" s="234"/>
      <c r="AD585" s="235"/>
      <c r="AE585" s="242"/>
      <c r="AF585" s="243"/>
      <c r="AG585" s="243"/>
      <c r="AH585" s="244"/>
      <c r="AI585" s="233">
        <f t="shared" si="98"/>
        <v>0</v>
      </c>
      <c r="AJ585" s="234"/>
      <c r="AK585" s="234"/>
      <c r="AL585" s="235"/>
      <c r="AM585" s="223">
        <f t="shared" si="99"/>
        <v>0</v>
      </c>
      <c r="AN585" s="224"/>
      <c r="AO585" s="225"/>
      <c r="AP585" s="223">
        <f t="shared" si="100"/>
        <v>0</v>
      </c>
      <c r="AQ585" s="224"/>
      <c r="AR585" s="224"/>
      <c r="AS585" s="225"/>
      <c r="AT585" s="223">
        <f t="shared" si="101"/>
        <v>0</v>
      </c>
      <c r="AU585" s="224"/>
      <c r="AV585" s="224"/>
      <c r="AW585" s="225"/>
      <c r="AX585" s="32">
        <f t="shared" si="91"/>
        <v>1188</v>
      </c>
      <c r="AY585" s="97">
        <f t="shared" si="90"/>
        <v>6629.04</v>
      </c>
    </row>
    <row r="586" spans="1:51">
      <c r="A586" s="30" t="s">
        <v>671</v>
      </c>
      <c r="B586" s="221" t="s">
        <v>1243</v>
      </c>
      <c r="C586" s="221"/>
      <c r="D586" s="221"/>
      <c r="E586" s="221"/>
      <c r="F586" s="221"/>
      <c r="G586" s="221"/>
      <c r="H586" s="221"/>
      <c r="I586" s="221"/>
      <c r="J586" s="221"/>
      <c r="K586" s="221"/>
      <c r="L586" s="221"/>
      <c r="M586" s="221"/>
      <c r="N586" s="221"/>
      <c r="O586" s="221"/>
      <c r="P586" s="221"/>
      <c r="Q586" s="221"/>
      <c r="R586" s="221"/>
      <c r="S586" s="221"/>
      <c r="T586" s="30" t="s">
        <v>1061</v>
      </c>
      <c r="U586" s="31">
        <v>1650</v>
      </c>
      <c r="V586" s="32">
        <v>1.18</v>
      </c>
      <c r="W586" s="231">
        <f t="shared" si="97"/>
        <v>1947</v>
      </c>
      <c r="X586" s="231"/>
      <c r="Y586" s="231"/>
      <c r="Z586" s="231"/>
      <c r="AA586" s="233">
        <v>0</v>
      </c>
      <c r="AB586" s="234"/>
      <c r="AC586" s="234"/>
      <c r="AD586" s="235"/>
      <c r="AE586" s="242"/>
      <c r="AF586" s="243"/>
      <c r="AG586" s="243"/>
      <c r="AH586" s="244"/>
      <c r="AI586" s="233">
        <f t="shared" si="98"/>
        <v>0</v>
      </c>
      <c r="AJ586" s="234"/>
      <c r="AK586" s="234"/>
      <c r="AL586" s="235"/>
      <c r="AM586" s="223">
        <f t="shared" si="99"/>
        <v>0</v>
      </c>
      <c r="AN586" s="224"/>
      <c r="AO586" s="225"/>
      <c r="AP586" s="223">
        <f t="shared" si="100"/>
        <v>0</v>
      </c>
      <c r="AQ586" s="224"/>
      <c r="AR586" s="224"/>
      <c r="AS586" s="225"/>
      <c r="AT586" s="223">
        <f t="shared" si="101"/>
        <v>0</v>
      </c>
      <c r="AU586" s="224"/>
      <c r="AV586" s="224"/>
      <c r="AW586" s="225"/>
      <c r="AX586" s="32">
        <f t="shared" si="91"/>
        <v>1650</v>
      </c>
      <c r="AY586" s="97">
        <f t="shared" si="90"/>
        <v>1947</v>
      </c>
    </row>
    <row r="587" spans="1:51">
      <c r="A587" s="30" t="s">
        <v>672</v>
      </c>
      <c r="B587" s="221" t="s">
        <v>774</v>
      </c>
      <c r="C587" s="221"/>
      <c r="D587" s="221"/>
      <c r="E587" s="221"/>
      <c r="F587" s="221"/>
      <c r="G587" s="221"/>
      <c r="H587" s="221"/>
      <c r="I587" s="221"/>
      <c r="J587" s="221"/>
      <c r="K587" s="221"/>
      <c r="L587" s="221"/>
      <c r="M587" s="221"/>
      <c r="N587" s="221"/>
      <c r="O587" s="221"/>
      <c r="P587" s="221"/>
      <c r="Q587" s="221"/>
      <c r="R587" s="221"/>
      <c r="S587" s="221"/>
      <c r="T587" s="30" t="s">
        <v>1061</v>
      </c>
      <c r="U587" s="31">
        <v>130</v>
      </c>
      <c r="V587" s="32">
        <v>10.66</v>
      </c>
      <c r="W587" s="231">
        <f t="shared" si="97"/>
        <v>1385.8</v>
      </c>
      <c r="X587" s="231"/>
      <c r="Y587" s="231"/>
      <c r="Z587" s="231"/>
      <c r="AA587" s="233">
        <v>0</v>
      </c>
      <c r="AB587" s="234"/>
      <c r="AC587" s="234"/>
      <c r="AD587" s="235"/>
      <c r="AE587" s="242"/>
      <c r="AF587" s="243"/>
      <c r="AG587" s="243"/>
      <c r="AH587" s="244"/>
      <c r="AI587" s="233">
        <f t="shared" si="98"/>
        <v>0</v>
      </c>
      <c r="AJ587" s="234"/>
      <c r="AK587" s="234"/>
      <c r="AL587" s="235"/>
      <c r="AM587" s="223">
        <f t="shared" si="99"/>
        <v>0</v>
      </c>
      <c r="AN587" s="224"/>
      <c r="AO587" s="225"/>
      <c r="AP587" s="223">
        <f t="shared" si="100"/>
        <v>0</v>
      </c>
      <c r="AQ587" s="224"/>
      <c r="AR587" s="224"/>
      <c r="AS587" s="225"/>
      <c r="AT587" s="223">
        <f t="shared" si="101"/>
        <v>0</v>
      </c>
      <c r="AU587" s="224"/>
      <c r="AV587" s="224"/>
      <c r="AW587" s="225"/>
      <c r="AX587" s="32">
        <f t="shared" si="91"/>
        <v>130</v>
      </c>
      <c r="AY587" s="97">
        <f t="shared" si="90"/>
        <v>1385.8</v>
      </c>
    </row>
    <row r="588" spans="1:51">
      <c r="A588" s="30" t="s">
        <v>673</v>
      </c>
      <c r="B588" s="221" t="s">
        <v>0</v>
      </c>
      <c r="C588" s="221"/>
      <c r="D588" s="221"/>
      <c r="E588" s="221"/>
      <c r="F588" s="221"/>
      <c r="G588" s="221"/>
      <c r="H588" s="221"/>
      <c r="I588" s="221"/>
      <c r="J588" s="221"/>
      <c r="K588" s="221"/>
      <c r="L588" s="221"/>
      <c r="M588" s="221"/>
      <c r="N588" s="221"/>
      <c r="O588" s="221"/>
      <c r="P588" s="221"/>
      <c r="Q588" s="221"/>
      <c r="R588" s="221"/>
      <c r="S588" s="221"/>
      <c r="T588" s="30" t="s">
        <v>33</v>
      </c>
      <c r="U588" s="31">
        <v>7730</v>
      </c>
      <c r="V588" s="32">
        <v>1.51</v>
      </c>
      <c r="W588" s="231">
        <f t="shared" si="97"/>
        <v>11672.3</v>
      </c>
      <c r="X588" s="231"/>
      <c r="Y588" s="231"/>
      <c r="Z588" s="231"/>
      <c r="AA588" s="233">
        <v>0</v>
      </c>
      <c r="AB588" s="234"/>
      <c r="AC588" s="234"/>
      <c r="AD588" s="235"/>
      <c r="AE588" s="242"/>
      <c r="AF588" s="243"/>
      <c r="AG588" s="243"/>
      <c r="AH588" s="244"/>
      <c r="AI588" s="233">
        <f t="shared" si="98"/>
        <v>0</v>
      </c>
      <c r="AJ588" s="234"/>
      <c r="AK588" s="234"/>
      <c r="AL588" s="235"/>
      <c r="AM588" s="223">
        <f t="shared" si="99"/>
        <v>0</v>
      </c>
      <c r="AN588" s="224"/>
      <c r="AO588" s="225"/>
      <c r="AP588" s="223">
        <f t="shared" si="100"/>
        <v>0</v>
      </c>
      <c r="AQ588" s="224"/>
      <c r="AR588" s="224"/>
      <c r="AS588" s="225"/>
      <c r="AT588" s="223">
        <f t="shared" si="101"/>
        <v>0</v>
      </c>
      <c r="AU588" s="224"/>
      <c r="AV588" s="224"/>
      <c r="AW588" s="225"/>
      <c r="AX588" s="32">
        <f t="shared" si="91"/>
        <v>7730</v>
      </c>
      <c r="AY588" s="97">
        <f t="shared" si="90"/>
        <v>11672.3</v>
      </c>
    </row>
    <row r="589" spans="1:51">
      <c r="A589" s="30" t="s">
        <v>674</v>
      </c>
      <c r="B589" s="221" t="s">
        <v>1241</v>
      </c>
      <c r="C589" s="221"/>
      <c r="D589" s="221"/>
      <c r="E589" s="221"/>
      <c r="F589" s="221"/>
      <c r="G589" s="221"/>
      <c r="H589" s="221"/>
      <c r="I589" s="221"/>
      <c r="J589" s="221"/>
      <c r="K589" s="221"/>
      <c r="L589" s="221"/>
      <c r="M589" s="221"/>
      <c r="N589" s="221"/>
      <c r="O589" s="221"/>
      <c r="P589" s="221"/>
      <c r="Q589" s="221"/>
      <c r="R589" s="221"/>
      <c r="S589" s="221"/>
      <c r="T589" s="30" t="s">
        <v>1060</v>
      </c>
      <c r="U589" s="31">
        <v>193</v>
      </c>
      <c r="V589" s="32">
        <v>2.72</v>
      </c>
      <c r="W589" s="231">
        <f t="shared" si="97"/>
        <v>524.96</v>
      </c>
      <c r="X589" s="231"/>
      <c r="Y589" s="231"/>
      <c r="Z589" s="231"/>
      <c r="AA589" s="233">
        <v>0</v>
      </c>
      <c r="AB589" s="234"/>
      <c r="AC589" s="234"/>
      <c r="AD589" s="235"/>
      <c r="AE589" s="242"/>
      <c r="AF589" s="243"/>
      <c r="AG589" s="243"/>
      <c r="AH589" s="244"/>
      <c r="AI589" s="233">
        <f t="shared" si="98"/>
        <v>0</v>
      </c>
      <c r="AJ589" s="234"/>
      <c r="AK589" s="234"/>
      <c r="AL589" s="235"/>
      <c r="AM589" s="223">
        <f t="shared" si="99"/>
        <v>0</v>
      </c>
      <c r="AN589" s="224"/>
      <c r="AO589" s="225"/>
      <c r="AP589" s="223">
        <f t="shared" si="100"/>
        <v>0</v>
      </c>
      <c r="AQ589" s="224"/>
      <c r="AR589" s="224"/>
      <c r="AS589" s="225"/>
      <c r="AT589" s="223">
        <f t="shared" si="101"/>
        <v>0</v>
      </c>
      <c r="AU589" s="224"/>
      <c r="AV589" s="224"/>
      <c r="AW589" s="225"/>
      <c r="AX589" s="32">
        <f t="shared" si="91"/>
        <v>193</v>
      </c>
      <c r="AY589" s="97">
        <f t="shared" si="90"/>
        <v>524.96</v>
      </c>
    </row>
    <row r="590" spans="1:51">
      <c r="A590" s="30" t="s">
        <v>675</v>
      </c>
      <c r="B590" s="221" t="s">
        <v>304</v>
      </c>
      <c r="C590" s="221"/>
      <c r="D590" s="221"/>
      <c r="E590" s="221"/>
      <c r="F590" s="221"/>
      <c r="G590" s="221"/>
      <c r="H590" s="221"/>
      <c r="I590" s="221"/>
      <c r="J590" s="221"/>
      <c r="K590" s="221"/>
      <c r="L590" s="221"/>
      <c r="M590" s="221"/>
      <c r="N590" s="221"/>
      <c r="O590" s="221"/>
      <c r="P590" s="221"/>
      <c r="Q590" s="221"/>
      <c r="R590" s="221"/>
      <c r="S590" s="221"/>
      <c r="T590" s="30" t="s">
        <v>1060</v>
      </c>
      <c r="U590" s="31">
        <v>389</v>
      </c>
      <c r="V590" s="32">
        <v>29.13</v>
      </c>
      <c r="W590" s="231">
        <f t="shared" si="97"/>
        <v>11331.57</v>
      </c>
      <c r="X590" s="231"/>
      <c r="Y590" s="231"/>
      <c r="Z590" s="231"/>
      <c r="AA590" s="233">
        <v>0</v>
      </c>
      <c r="AB590" s="234"/>
      <c r="AC590" s="234"/>
      <c r="AD590" s="235"/>
      <c r="AE590" s="242"/>
      <c r="AF590" s="243"/>
      <c r="AG590" s="243"/>
      <c r="AH590" s="244"/>
      <c r="AI590" s="233">
        <f t="shared" si="98"/>
        <v>0</v>
      </c>
      <c r="AJ590" s="234"/>
      <c r="AK590" s="234"/>
      <c r="AL590" s="235"/>
      <c r="AM590" s="223">
        <f t="shared" si="99"/>
        <v>0</v>
      </c>
      <c r="AN590" s="224"/>
      <c r="AO590" s="225"/>
      <c r="AP590" s="223">
        <f t="shared" si="100"/>
        <v>0</v>
      </c>
      <c r="AQ590" s="224"/>
      <c r="AR590" s="224"/>
      <c r="AS590" s="225"/>
      <c r="AT590" s="223">
        <f t="shared" si="101"/>
        <v>0</v>
      </c>
      <c r="AU590" s="224"/>
      <c r="AV590" s="224"/>
      <c r="AW590" s="225"/>
      <c r="AX590" s="32">
        <f t="shared" si="91"/>
        <v>389</v>
      </c>
      <c r="AY590" s="97">
        <f t="shared" si="90"/>
        <v>11331.57</v>
      </c>
    </row>
    <row r="591" spans="1:51">
      <c r="A591" s="30" t="s">
        <v>676</v>
      </c>
      <c r="B591" s="221" t="s">
        <v>305</v>
      </c>
      <c r="C591" s="221"/>
      <c r="D591" s="221"/>
      <c r="E591" s="221"/>
      <c r="F591" s="221"/>
      <c r="G591" s="221"/>
      <c r="H591" s="221"/>
      <c r="I591" s="221"/>
      <c r="J591" s="221"/>
      <c r="K591" s="221"/>
      <c r="L591" s="221"/>
      <c r="M591" s="221"/>
      <c r="N591" s="221"/>
      <c r="O591" s="221"/>
      <c r="P591" s="221"/>
      <c r="Q591" s="221"/>
      <c r="R591" s="221"/>
      <c r="S591" s="221"/>
      <c r="T591" s="30" t="s">
        <v>1061</v>
      </c>
      <c r="U591" s="31">
        <v>86</v>
      </c>
      <c r="V591" s="32">
        <v>361.93</v>
      </c>
      <c r="W591" s="231">
        <f t="shared" si="97"/>
        <v>31125.98</v>
      </c>
      <c r="X591" s="231"/>
      <c r="Y591" s="231"/>
      <c r="Z591" s="231"/>
      <c r="AA591" s="233">
        <v>0</v>
      </c>
      <c r="AB591" s="234"/>
      <c r="AC591" s="234"/>
      <c r="AD591" s="235"/>
      <c r="AE591" s="242"/>
      <c r="AF591" s="243"/>
      <c r="AG591" s="243"/>
      <c r="AH591" s="244"/>
      <c r="AI591" s="233">
        <f t="shared" si="98"/>
        <v>0</v>
      </c>
      <c r="AJ591" s="234"/>
      <c r="AK591" s="234"/>
      <c r="AL591" s="235"/>
      <c r="AM591" s="223">
        <f t="shared" si="99"/>
        <v>0</v>
      </c>
      <c r="AN591" s="224"/>
      <c r="AO591" s="225"/>
      <c r="AP591" s="223">
        <f t="shared" si="100"/>
        <v>0</v>
      </c>
      <c r="AQ591" s="224"/>
      <c r="AR591" s="224"/>
      <c r="AS591" s="225"/>
      <c r="AT591" s="223">
        <f t="shared" si="101"/>
        <v>0</v>
      </c>
      <c r="AU591" s="224"/>
      <c r="AV591" s="224"/>
      <c r="AW591" s="225"/>
      <c r="AX591" s="32">
        <f t="shared" ref="AX591:AX613" si="102">U591-AI591</f>
        <v>86</v>
      </c>
      <c r="AY591" s="97">
        <f t="shared" si="90"/>
        <v>31125.98</v>
      </c>
    </row>
    <row r="592" spans="1:51">
      <c r="A592" s="30" t="s">
        <v>677</v>
      </c>
      <c r="B592" s="221" t="s">
        <v>306</v>
      </c>
      <c r="C592" s="221"/>
      <c r="D592" s="221"/>
      <c r="E592" s="221"/>
      <c r="F592" s="221"/>
      <c r="G592" s="221"/>
      <c r="H592" s="221"/>
      <c r="I592" s="221"/>
      <c r="J592" s="221"/>
      <c r="K592" s="221"/>
      <c r="L592" s="221"/>
      <c r="M592" s="221"/>
      <c r="N592" s="221"/>
      <c r="O592" s="221"/>
      <c r="P592" s="221"/>
      <c r="Q592" s="221"/>
      <c r="R592" s="221"/>
      <c r="S592" s="221"/>
      <c r="T592" s="30" t="s">
        <v>375</v>
      </c>
      <c r="U592" s="31">
        <v>5960</v>
      </c>
      <c r="V592" s="32">
        <v>5.54</v>
      </c>
      <c r="W592" s="231">
        <f t="shared" si="97"/>
        <v>33018.400000000001</v>
      </c>
      <c r="X592" s="231"/>
      <c r="Y592" s="231"/>
      <c r="Z592" s="231"/>
      <c r="AA592" s="233">
        <v>0</v>
      </c>
      <c r="AB592" s="234"/>
      <c r="AC592" s="234"/>
      <c r="AD592" s="235"/>
      <c r="AE592" s="242"/>
      <c r="AF592" s="243"/>
      <c r="AG592" s="243"/>
      <c r="AH592" s="244"/>
      <c r="AI592" s="233">
        <f t="shared" si="98"/>
        <v>0</v>
      </c>
      <c r="AJ592" s="234"/>
      <c r="AK592" s="234"/>
      <c r="AL592" s="235"/>
      <c r="AM592" s="223">
        <f t="shared" si="99"/>
        <v>0</v>
      </c>
      <c r="AN592" s="224"/>
      <c r="AO592" s="225"/>
      <c r="AP592" s="223">
        <f t="shared" si="100"/>
        <v>0</v>
      </c>
      <c r="AQ592" s="224"/>
      <c r="AR592" s="224"/>
      <c r="AS592" s="225"/>
      <c r="AT592" s="223">
        <f t="shared" si="101"/>
        <v>0</v>
      </c>
      <c r="AU592" s="224"/>
      <c r="AV592" s="224"/>
      <c r="AW592" s="225"/>
      <c r="AX592" s="32">
        <f t="shared" si="102"/>
        <v>5960</v>
      </c>
      <c r="AY592" s="97">
        <f t="shared" si="90"/>
        <v>33018.400000000001</v>
      </c>
    </row>
    <row r="593" spans="1:51">
      <c r="A593" s="30" t="s">
        <v>678</v>
      </c>
      <c r="B593" s="221" t="s">
        <v>307</v>
      </c>
      <c r="C593" s="221"/>
      <c r="D593" s="221"/>
      <c r="E593" s="221"/>
      <c r="F593" s="221"/>
      <c r="G593" s="221"/>
      <c r="H593" s="221"/>
      <c r="I593" s="221"/>
      <c r="J593" s="221"/>
      <c r="K593" s="221"/>
      <c r="L593" s="221"/>
      <c r="M593" s="221"/>
      <c r="N593" s="221"/>
      <c r="O593" s="221"/>
      <c r="P593" s="221"/>
      <c r="Q593" s="221"/>
      <c r="R593" s="221"/>
      <c r="S593" s="221"/>
      <c r="T593" s="30" t="s">
        <v>1061</v>
      </c>
      <c r="U593" s="31">
        <v>389</v>
      </c>
      <c r="V593" s="32">
        <v>12.29</v>
      </c>
      <c r="W593" s="231">
        <f t="shared" si="97"/>
        <v>4780.8099999999995</v>
      </c>
      <c r="X593" s="231"/>
      <c r="Y593" s="231"/>
      <c r="Z593" s="231"/>
      <c r="AA593" s="233">
        <v>0</v>
      </c>
      <c r="AB593" s="234"/>
      <c r="AC593" s="234"/>
      <c r="AD593" s="235"/>
      <c r="AE593" s="242"/>
      <c r="AF593" s="243"/>
      <c r="AG593" s="243"/>
      <c r="AH593" s="244"/>
      <c r="AI593" s="233">
        <f t="shared" si="98"/>
        <v>0</v>
      </c>
      <c r="AJ593" s="234"/>
      <c r="AK593" s="234"/>
      <c r="AL593" s="235"/>
      <c r="AM593" s="223">
        <f t="shared" si="99"/>
        <v>0</v>
      </c>
      <c r="AN593" s="224"/>
      <c r="AO593" s="225"/>
      <c r="AP593" s="223">
        <f t="shared" si="100"/>
        <v>0</v>
      </c>
      <c r="AQ593" s="224"/>
      <c r="AR593" s="224"/>
      <c r="AS593" s="225"/>
      <c r="AT593" s="223">
        <f t="shared" si="101"/>
        <v>0</v>
      </c>
      <c r="AU593" s="224"/>
      <c r="AV593" s="224"/>
      <c r="AW593" s="225"/>
      <c r="AX593" s="32">
        <f t="shared" si="102"/>
        <v>389</v>
      </c>
      <c r="AY593" s="97">
        <f t="shared" si="90"/>
        <v>4780.8099999999995</v>
      </c>
    </row>
    <row r="594" spans="1:51">
      <c r="A594" s="30" t="s">
        <v>679</v>
      </c>
      <c r="B594" s="221" t="s">
        <v>1106</v>
      </c>
      <c r="C594" s="221"/>
      <c r="D594" s="221"/>
      <c r="E594" s="221"/>
      <c r="F594" s="221"/>
      <c r="G594" s="221"/>
      <c r="H594" s="221"/>
      <c r="I594" s="221"/>
      <c r="J594" s="221"/>
      <c r="K594" s="221"/>
      <c r="L594" s="221"/>
      <c r="M594" s="221"/>
      <c r="N594" s="221"/>
      <c r="O594" s="221"/>
      <c r="P594" s="221"/>
      <c r="Q594" s="221"/>
      <c r="R594" s="221"/>
      <c r="S594" s="221"/>
      <c r="T594" s="30" t="s">
        <v>1061</v>
      </c>
      <c r="U594" s="31">
        <v>21</v>
      </c>
      <c r="V594" s="32">
        <v>208.4</v>
      </c>
      <c r="W594" s="231">
        <f t="shared" si="97"/>
        <v>4376.4000000000005</v>
      </c>
      <c r="X594" s="231"/>
      <c r="Y594" s="231"/>
      <c r="Z594" s="231"/>
      <c r="AA594" s="233">
        <v>0</v>
      </c>
      <c r="AB594" s="234"/>
      <c r="AC594" s="234"/>
      <c r="AD594" s="235"/>
      <c r="AE594" s="242"/>
      <c r="AF594" s="243"/>
      <c r="AG594" s="243"/>
      <c r="AH594" s="244"/>
      <c r="AI594" s="233">
        <f t="shared" si="98"/>
        <v>0</v>
      </c>
      <c r="AJ594" s="234"/>
      <c r="AK594" s="234"/>
      <c r="AL594" s="235"/>
      <c r="AM594" s="223">
        <f t="shared" si="99"/>
        <v>0</v>
      </c>
      <c r="AN594" s="224"/>
      <c r="AO594" s="225"/>
      <c r="AP594" s="223">
        <f t="shared" si="100"/>
        <v>0</v>
      </c>
      <c r="AQ594" s="224"/>
      <c r="AR594" s="224"/>
      <c r="AS594" s="225"/>
      <c r="AT594" s="223">
        <f t="shared" si="101"/>
        <v>0</v>
      </c>
      <c r="AU594" s="224"/>
      <c r="AV594" s="224"/>
      <c r="AW594" s="225"/>
      <c r="AX594" s="32">
        <f t="shared" si="102"/>
        <v>21</v>
      </c>
      <c r="AY594" s="97">
        <f t="shared" si="90"/>
        <v>4376.4000000000005</v>
      </c>
    </row>
    <row r="595" spans="1:51">
      <c r="A595" s="30" t="s">
        <v>680</v>
      </c>
      <c r="B595" s="221" t="s">
        <v>775</v>
      </c>
      <c r="C595" s="221"/>
      <c r="D595" s="221"/>
      <c r="E595" s="221"/>
      <c r="F595" s="221"/>
      <c r="G595" s="221"/>
      <c r="H595" s="221"/>
      <c r="I595" s="221"/>
      <c r="J595" s="221"/>
      <c r="K595" s="221"/>
      <c r="L595" s="221"/>
      <c r="M595" s="221"/>
      <c r="N595" s="221"/>
      <c r="O595" s="221"/>
      <c r="P595" s="221"/>
      <c r="Q595" s="221"/>
      <c r="R595" s="221"/>
      <c r="S595" s="221"/>
      <c r="T595" s="30" t="s">
        <v>1060</v>
      </c>
      <c r="U595" s="31">
        <v>490</v>
      </c>
      <c r="V595" s="32">
        <v>92.89</v>
      </c>
      <c r="W595" s="231">
        <f t="shared" si="97"/>
        <v>45516.1</v>
      </c>
      <c r="X595" s="231"/>
      <c r="Y595" s="231"/>
      <c r="Z595" s="231"/>
      <c r="AA595" s="233">
        <v>0</v>
      </c>
      <c r="AB595" s="234"/>
      <c r="AC595" s="234"/>
      <c r="AD595" s="235"/>
      <c r="AE595" s="242"/>
      <c r="AF595" s="243"/>
      <c r="AG595" s="243"/>
      <c r="AH595" s="244"/>
      <c r="AI595" s="233">
        <f t="shared" si="98"/>
        <v>0</v>
      </c>
      <c r="AJ595" s="234"/>
      <c r="AK595" s="234"/>
      <c r="AL595" s="235"/>
      <c r="AM595" s="223">
        <f t="shared" si="99"/>
        <v>0</v>
      </c>
      <c r="AN595" s="224"/>
      <c r="AO595" s="225"/>
      <c r="AP595" s="223">
        <f t="shared" si="100"/>
        <v>0</v>
      </c>
      <c r="AQ595" s="224"/>
      <c r="AR595" s="224"/>
      <c r="AS595" s="225"/>
      <c r="AT595" s="223">
        <f t="shared" si="101"/>
        <v>0</v>
      </c>
      <c r="AU595" s="224"/>
      <c r="AV595" s="224"/>
      <c r="AW595" s="225"/>
      <c r="AX595" s="32">
        <f t="shared" si="102"/>
        <v>490</v>
      </c>
      <c r="AY595" s="97">
        <f t="shared" si="90"/>
        <v>45516.1</v>
      </c>
    </row>
    <row r="596" spans="1:51">
      <c r="A596" s="30" t="s">
        <v>681</v>
      </c>
      <c r="B596" s="221" t="s">
        <v>317</v>
      </c>
      <c r="C596" s="221"/>
      <c r="D596" s="221"/>
      <c r="E596" s="221"/>
      <c r="F596" s="221"/>
      <c r="G596" s="221"/>
      <c r="H596" s="221"/>
      <c r="I596" s="221"/>
      <c r="J596" s="221"/>
      <c r="K596" s="221"/>
      <c r="L596" s="221"/>
      <c r="M596" s="221"/>
      <c r="N596" s="221"/>
      <c r="O596" s="221"/>
      <c r="P596" s="221"/>
      <c r="Q596" s="221"/>
      <c r="R596" s="221"/>
      <c r="S596" s="221"/>
      <c r="T596" s="30" t="s">
        <v>1060</v>
      </c>
      <c r="U596" s="31">
        <v>511</v>
      </c>
      <c r="V596" s="32">
        <v>2.42</v>
      </c>
      <c r="W596" s="231">
        <f t="shared" si="97"/>
        <v>1236.6199999999999</v>
      </c>
      <c r="X596" s="231"/>
      <c r="Y596" s="231"/>
      <c r="Z596" s="231"/>
      <c r="AA596" s="233">
        <v>0</v>
      </c>
      <c r="AB596" s="234"/>
      <c r="AC596" s="234"/>
      <c r="AD596" s="235"/>
      <c r="AE596" s="242"/>
      <c r="AF596" s="243"/>
      <c r="AG596" s="243"/>
      <c r="AH596" s="244"/>
      <c r="AI596" s="233">
        <f t="shared" si="98"/>
        <v>0</v>
      </c>
      <c r="AJ596" s="234"/>
      <c r="AK596" s="234"/>
      <c r="AL596" s="235"/>
      <c r="AM596" s="223">
        <f t="shared" si="99"/>
        <v>0</v>
      </c>
      <c r="AN596" s="224"/>
      <c r="AO596" s="225"/>
      <c r="AP596" s="223">
        <f t="shared" si="100"/>
        <v>0</v>
      </c>
      <c r="AQ596" s="224"/>
      <c r="AR596" s="224"/>
      <c r="AS596" s="225"/>
      <c r="AT596" s="223">
        <f t="shared" si="101"/>
        <v>0</v>
      </c>
      <c r="AU596" s="224"/>
      <c r="AV596" s="224"/>
      <c r="AW596" s="225"/>
      <c r="AX596" s="32">
        <f t="shared" si="102"/>
        <v>511</v>
      </c>
      <c r="AY596" s="97">
        <f t="shared" si="90"/>
        <v>1236.6199999999999</v>
      </c>
    </row>
    <row r="597" spans="1:51">
      <c r="A597" s="30" t="s">
        <v>682</v>
      </c>
      <c r="B597" s="221" t="s">
        <v>318</v>
      </c>
      <c r="C597" s="221"/>
      <c r="D597" s="221"/>
      <c r="E597" s="221"/>
      <c r="F597" s="221"/>
      <c r="G597" s="221"/>
      <c r="H597" s="221"/>
      <c r="I597" s="221"/>
      <c r="J597" s="221"/>
      <c r="K597" s="221"/>
      <c r="L597" s="221"/>
      <c r="M597" s="221"/>
      <c r="N597" s="221"/>
      <c r="O597" s="221"/>
      <c r="P597" s="221"/>
      <c r="Q597" s="221"/>
      <c r="R597" s="221"/>
      <c r="S597" s="221"/>
      <c r="T597" s="30" t="s">
        <v>1060</v>
      </c>
      <c r="U597" s="31">
        <v>511</v>
      </c>
      <c r="V597" s="32">
        <v>13.21</v>
      </c>
      <c r="W597" s="231">
        <f t="shared" si="97"/>
        <v>6750.31</v>
      </c>
      <c r="X597" s="231"/>
      <c r="Y597" s="231"/>
      <c r="Z597" s="231"/>
      <c r="AA597" s="233">
        <v>0</v>
      </c>
      <c r="AB597" s="234"/>
      <c r="AC597" s="234"/>
      <c r="AD597" s="235"/>
      <c r="AE597" s="242"/>
      <c r="AF597" s="243"/>
      <c r="AG597" s="243"/>
      <c r="AH597" s="244"/>
      <c r="AI597" s="233">
        <f t="shared" si="98"/>
        <v>0</v>
      </c>
      <c r="AJ597" s="234"/>
      <c r="AK597" s="234"/>
      <c r="AL597" s="235"/>
      <c r="AM597" s="223">
        <f t="shared" si="99"/>
        <v>0</v>
      </c>
      <c r="AN597" s="224"/>
      <c r="AO597" s="225"/>
      <c r="AP597" s="223">
        <f t="shared" si="100"/>
        <v>0</v>
      </c>
      <c r="AQ597" s="224"/>
      <c r="AR597" s="224"/>
      <c r="AS597" s="225"/>
      <c r="AT597" s="223">
        <f t="shared" si="101"/>
        <v>0</v>
      </c>
      <c r="AU597" s="224"/>
      <c r="AV597" s="224"/>
      <c r="AW597" s="225"/>
      <c r="AX597" s="32">
        <f t="shared" si="102"/>
        <v>511</v>
      </c>
      <c r="AY597" s="97">
        <f t="shared" si="90"/>
        <v>6750.31</v>
      </c>
    </row>
    <row r="598" spans="1:51">
      <c r="A598" s="30" t="s">
        <v>683</v>
      </c>
      <c r="B598" s="221" t="s">
        <v>1105</v>
      </c>
      <c r="C598" s="221"/>
      <c r="D598" s="221"/>
      <c r="E598" s="221"/>
      <c r="F598" s="221"/>
      <c r="G598" s="221"/>
      <c r="H598" s="221"/>
      <c r="I598" s="221"/>
      <c r="J598" s="221"/>
      <c r="K598" s="221"/>
      <c r="L598" s="221"/>
      <c r="M598" s="221"/>
      <c r="N598" s="221"/>
      <c r="O598" s="221"/>
      <c r="P598" s="221"/>
      <c r="Q598" s="221"/>
      <c r="R598" s="221"/>
      <c r="S598" s="221"/>
      <c r="T598" s="30" t="s">
        <v>1060</v>
      </c>
      <c r="U598" s="31">
        <v>335</v>
      </c>
      <c r="V598" s="32">
        <v>121.75</v>
      </c>
      <c r="W598" s="231">
        <f t="shared" si="97"/>
        <v>40786.25</v>
      </c>
      <c r="X598" s="231"/>
      <c r="Y598" s="231"/>
      <c r="Z598" s="231"/>
      <c r="AA598" s="233">
        <v>0</v>
      </c>
      <c r="AB598" s="234"/>
      <c r="AC598" s="234"/>
      <c r="AD598" s="235"/>
      <c r="AE598" s="242"/>
      <c r="AF598" s="243"/>
      <c r="AG598" s="243"/>
      <c r="AH598" s="244"/>
      <c r="AI598" s="233">
        <f t="shared" si="98"/>
        <v>0</v>
      </c>
      <c r="AJ598" s="234"/>
      <c r="AK598" s="234"/>
      <c r="AL598" s="235"/>
      <c r="AM598" s="223">
        <f t="shared" si="99"/>
        <v>0</v>
      </c>
      <c r="AN598" s="224"/>
      <c r="AO598" s="225"/>
      <c r="AP598" s="223">
        <f t="shared" si="100"/>
        <v>0</v>
      </c>
      <c r="AQ598" s="224"/>
      <c r="AR598" s="224"/>
      <c r="AS598" s="225"/>
      <c r="AT598" s="223">
        <f t="shared" si="101"/>
        <v>0</v>
      </c>
      <c r="AU598" s="224"/>
      <c r="AV598" s="224"/>
      <c r="AW598" s="225"/>
      <c r="AX598" s="32">
        <f t="shared" si="102"/>
        <v>335</v>
      </c>
      <c r="AY598" s="97">
        <f t="shared" si="90"/>
        <v>40786.25</v>
      </c>
    </row>
    <row r="599" spans="1:51">
      <c r="A599" s="30" t="s">
        <v>684</v>
      </c>
      <c r="B599" s="221" t="s">
        <v>8</v>
      </c>
      <c r="C599" s="221"/>
      <c r="D599" s="221"/>
      <c r="E599" s="221"/>
      <c r="F599" s="221"/>
      <c r="G599" s="221"/>
      <c r="H599" s="221"/>
      <c r="I599" s="221"/>
      <c r="J599" s="221"/>
      <c r="K599" s="221"/>
      <c r="L599" s="221"/>
      <c r="M599" s="221"/>
      <c r="N599" s="221"/>
      <c r="O599" s="221"/>
      <c r="P599" s="221"/>
      <c r="Q599" s="221"/>
      <c r="R599" s="221"/>
      <c r="S599" s="221"/>
      <c r="T599" s="30" t="s">
        <v>1061</v>
      </c>
      <c r="U599" s="31">
        <v>90</v>
      </c>
      <c r="V599" s="32">
        <v>72.91</v>
      </c>
      <c r="W599" s="231">
        <f t="shared" si="97"/>
        <v>6561.9</v>
      </c>
      <c r="X599" s="231"/>
      <c r="Y599" s="231"/>
      <c r="Z599" s="231"/>
      <c r="AA599" s="233">
        <v>7.54</v>
      </c>
      <c r="AB599" s="234"/>
      <c r="AC599" s="234"/>
      <c r="AD599" s="235"/>
      <c r="AE599" s="242"/>
      <c r="AF599" s="243"/>
      <c r="AG599" s="243"/>
      <c r="AH599" s="244"/>
      <c r="AI599" s="233">
        <f t="shared" si="98"/>
        <v>7.54</v>
      </c>
      <c r="AJ599" s="234"/>
      <c r="AK599" s="234"/>
      <c r="AL599" s="235"/>
      <c r="AM599" s="223">
        <f t="shared" si="99"/>
        <v>549.7414</v>
      </c>
      <c r="AN599" s="224"/>
      <c r="AO599" s="225"/>
      <c r="AP599" s="223">
        <f t="shared" si="100"/>
        <v>0</v>
      </c>
      <c r="AQ599" s="224"/>
      <c r="AR599" s="224"/>
      <c r="AS599" s="225"/>
      <c r="AT599" s="223">
        <f t="shared" si="101"/>
        <v>549.7414</v>
      </c>
      <c r="AU599" s="224"/>
      <c r="AV599" s="224"/>
      <c r="AW599" s="225"/>
      <c r="AX599" s="32">
        <f t="shared" si="102"/>
        <v>82.46</v>
      </c>
      <c r="AY599" s="97">
        <f t="shared" si="90"/>
        <v>6012.1585999999998</v>
      </c>
    </row>
    <row r="600" spans="1:51">
      <c r="A600" s="30" t="s">
        <v>685</v>
      </c>
      <c r="B600" s="221" t="s">
        <v>776</v>
      </c>
      <c r="C600" s="221"/>
      <c r="D600" s="221"/>
      <c r="E600" s="221"/>
      <c r="F600" s="221"/>
      <c r="G600" s="221"/>
      <c r="H600" s="221"/>
      <c r="I600" s="221"/>
      <c r="J600" s="221"/>
      <c r="K600" s="221"/>
      <c r="L600" s="221"/>
      <c r="M600" s="221"/>
      <c r="N600" s="221"/>
      <c r="O600" s="221"/>
      <c r="P600" s="221"/>
      <c r="Q600" s="221"/>
      <c r="R600" s="221"/>
      <c r="S600" s="221"/>
      <c r="T600" s="30" t="s">
        <v>1140</v>
      </c>
      <c r="U600" s="31">
        <v>8</v>
      </c>
      <c r="V600" s="32">
        <v>364</v>
      </c>
      <c r="W600" s="231">
        <f t="shared" si="97"/>
        <v>2912</v>
      </c>
      <c r="X600" s="231"/>
      <c r="Y600" s="231"/>
      <c r="Z600" s="231"/>
      <c r="AA600" s="233">
        <v>0</v>
      </c>
      <c r="AB600" s="234"/>
      <c r="AC600" s="234"/>
      <c r="AD600" s="235"/>
      <c r="AE600" s="242"/>
      <c r="AF600" s="243"/>
      <c r="AG600" s="243"/>
      <c r="AH600" s="244"/>
      <c r="AI600" s="233">
        <f t="shared" si="98"/>
        <v>0</v>
      </c>
      <c r="AJ600" s="234"/>
      <c r="AK600" s="234"/>
      <c r="AL600" s="235"/>
      <c r="AM600" s="223">
        <f t="shared" si="99"/>
        <v>0</v>
      </c>
      <c r="AN600" s="224"/>
      <c r="AO600" s="225"/>
      <c r="AP600" s="223">
        <f t="shared" si="100"/>
        <v>0</v>
      </c>
      <c r="AQ600" s="224"/>
      <c r="AR600" s="224"/>
      <c r="AS600" s="225"/>
      <c r="AT600" s="223">
        <f t="shared" si="101"/>
        <v>0</v>
      </c>
      <c r="AU600" s="224"/>
      <c r="AV600" s="224"/>
      <c r="AW600" s="225"/>
      <c r="AX600" s="32">
        <f t="shared" si="102"/>
        <v>8</v>
      </c>
      <c r="AY600" s="97">
        <f t="shared" si="90"/>
        <v>2912</v>
      </c>
    </row>
    <row r="601" spans="1:51">
      <c r="A601" s="30" t="s">
        <v>686</v>
      </c>
      <c r="B601" s="221" t="s">
        <v>777</v>
      </c>
      <c r="C601" s="221"/>
      <c r="D601" s="221"/>
      <c r="E601" s="221"/>
      <c r="F601" s="221"/>
      <c r="G601" s="221"/>
      <c r="H601" s="221"/>
      <c r="I601" s="221"/>
      <c r="J601" s="221"/>
      <c r="K601" s="221"/>
      <c r="L601" s="221"/>
      <c r="M601" s="221"/>
      <c r="N601" s="221"/>
      <c r="O601" s="221"/>
      <c r="P601" s="221"/>
      <c r="Q601" s="221"/>
      <c r="R601" s="221"/>
      <c r="S601" s="221"/>
      <c r="T601" s="30" t="s">
        <v>1140</v>
      </c>
      <c r="U601" s="31">
        <v>4</v>
      </c>
      <c r="V601" s="32">
        <v>99</v>
      </c>
      <c r="W601" s="231">
        <f t="shared" si="97"/>
        <v>396</v>
      </c>
      <c r="X601" s="231"/>
      <c r="Y601" s="231"/>
      <c r="Z601" s="231"/>
      <c r="AA601" s="233">
        <v>0</v>
      </c>
      <c r="AB601" s="234"/>
      <c r="AC601" s="234"/>
      <c r="AD601" s="235"/>
      <c r="AE601" s="242"/>
      <c r="AF601" s="243"/>
      <c r="AG601" s="243"/>
      <c r="AH601" s="244"/>
      <c r="AI601" s="233">
        <f t="shared" si="98"/>
        <v>0</v>
      </c>
      <c r="AJ601" s="234"/>
      <c r="AK601" s="234"/>
      <c r="AL601" s="235"/>
      <c r="AM601" s="223">
        <f t="shared" si="99"/>
        <v>0</v>
      </c>
      <c r="AN601" s="224"/>
      <c r="AO601" s="225"/>
      <c r="AP601" s="223">
        <f t="shared" si="100"/>
        <v>0</v>
      </c>
      <c r="AQ601" s="224"/>
      <c r="AR601" s="224"/>
      <c r="AS601" s="225"/>
      <c r="AT601" s="223">
        <f t="shared" si="101"/>
        <v>0</v>
      </c>
      <c r="AU601" s="224"/>
      <c r="AV601" s="224"/>
      <c r="AW601" s="225"/>
      <c r="AX601" s="32">
        <f t="shared" si="102"/>
        <v>4</v>
      </c>
      <c r="AY601" s="97">
        <f t="shared" si="90"/>
        <v>396</v>
      </c>
    </row>
    <row r="602" spans="1:51">
      <c r="A602" s="30" t="s">
        <v>687</v>
      </c>
      <c r="B602" s="221" t="s">
        <v>778</v>
      </c>
      <c r="C602" s="221"/>
      <c r="D602" s="221"/>
      <c r="E602" s="221"/>
      <c r="F602" s="221"/>
      <c r="G602" s="221"/>
      <c r="H602" s="221"/>
      <c r="I602" s="221"/>
      <c r="J602" s="221"/>
      <c r="K602" s="221"/>
      <c r="L602" s="221"/>
      <c r="M602" s="221"/>
      <c r="N602" s="221"/>
      <c r="O602" s="221"/>
      <c r="P602" s="221"/>
      <c r="Q602" s="221"/>
      <c r="R602" s="221"/>
      <c r="S602" s="221"/>
      <c r="T602" s="30" t="s">
        <v>1059</v>
      </c>
      <c r="U602" s="31">
        <v>90</v>
      </c>
      <c r="V602" s="32">
        <v>15.76</v>
      </c>
      <c r="W602" s="231">
        <f t="shared" si="97"/>
        <v>1418.4</v>
      </c>
      <c r="X602" s="231"/>
      <c r="Y602" s="231"/>
      <c r="Z602" s="231"/>
      <c r="AA602" s="233">
        <v>0</v>
      </c>
      <c r="AB602" s="234"/>
      <c r="AC602" s="234"/>
      <c r="AD602" s="235"/>
      <c r="AE602" s="242"/>
      <c r="AF602" s="243"/>
      <c r="AG602" s="243"/>
      <c r="AH602" s="244"/>
      <c r="AI602" s="233">
        <f t="shared" si="98"/>
        <v>0</v>
      </c>
      <c r="AJ602" s="234"/>
      <c r="AK602" s="234"/>
      <c r="AL602" s="235"/>
      <c r="AM602" s="223">
        <f t="shared" si="99"/>
        <v>0</v>
      </c>
      <c r="AN602" s="224"/>
      <c r="AO602" s="225"/>
      <c r="AP602" s="223">
        <f t="shared" si="100"/>
        <v>0</v>
      </c>
      <c r="AQ602" s="224"/>
      <c r="AR602" s="224"/>
      <c r="AS602" s="225"/>
      <c r="AT602" s="223">
        <f t="shared" si="101"/>
        <v>0</v>
      </c>
      <c r="AU602" s="224"/>
      <c r="AV602" s="224"/>
      <c r="AW602" s="225"/>
      <c r="AX602" s="32">
        <f t="shared" si="102"/>
        <v>90</v>
      </c>
      <c r="AY602" s="97">
        <f t="shared" si="90"/>
        <v>1418.4</v>
      </c>
    </row>
    <row r="603" spans="1:51">
      <c r="A603" s="30" t="s">
        <v>688</v>
      </c>
      <c r="B603" s="221" t="s">
        <v>779</v>
      </c>
      <c r="C603" s="221"/>
      <c r="D603" s="221"/>
      <c r="E603" s="221"/>
      <c r="F603" s="221"/>
      <c r="G603" s="221"/>
      <c r="H603" s="221"/>
      <c r="I603" s="221"/>
      <c r="J603" s="221"/>
      <c r="K603" s="221"/>
      <c r="L603" s="221"/>
      <c r="M603" s="221"/>
      <c r="N603" s="221"/>
      <c r="O603" s="221"/>
      <c r="P603" s="221"/>
      <c r="Q603" s="221"/>
      <c r="R603" s="221"/>
      <c r="S603" s="221"/>
      <c r="T603" s="30" t="s">
        <v>1140</v>
      </c>
      <c r="U603" s="31">
        <v>4</v>
      </c>
      <c r="V603" s="32">
        <v>102.24</v>
      </c>
      <c r="W603" s="231">
        <f t="shared" si="97"/>
        <v>408.96</v>
      </c>
      <c r="X603" s="231"/>
      <c r="Y603" s="231"/>
      <c r="Z603" s="231"/>
      <c r="AA603" s="233">
        <v>0</v>
      </c>
      <c r="AB603" s="234"/>
      <c r="AC603" s="234"/>
      <c r="AD603" s="235"/>
      <c r="AE603" s="242"/>
      <c r="AF603" s="243"/>
      <c r="AG603" s="243"/>
      <c r="AH603" s="244"/>
      <c r="AI603" s="233">
        <f t="shared" si="98"/>
        <v>0</v>
      </c>
      <c r="AJ603" s="234"/>
      <c r="AK603" s="234"/>
      <c r="AL603" s="235"/>
      <c r="AM603" s="223">
        <f t="shared" si="99"/>
        <v>0</v>
      </c>
      <c r="AN603" s="224"/>
      <c r="AO603" s="225"/>
      <c r="AP603" s="223">
        <f t="shared" si="100"/>
        <v>0</v>
      </c>
      <c r="AQ603" s="224"/>
      <c r="AR603" s="224"/>
      <c r="AS603" s="225"/>
      <c r="AT603" s="223">
        <f t="shared" si="101"/>
        <v>0</v>
      </c>
      <c r="AU603" s="224"/>
      <c r="AV603" s="224"/>
      <c r="AW603" s="225"/>
      <c r="AX603" s="32">
        <f t="shared" si="102"/>
        <v>4</v>
      </c>
      <c r="AY603" s="97">
        <f t="shared" si="90"/>
        <v>408.96</v>
      </c>
    </row>
    <row r="604" spans="1:51">
      <c r="A604" s="30" t="s">
        <v>689</v>
      </c>
      <c r="B604" s="221" t="s">
        <v>1104</v>
      </c>
      <c r="C604" s="221"/>
      <c r="D604" s="221"/>
      <c r="E604" s="221"/>
      <c r="F604" s="221"/>
      <c r="G604" s="221"/>
      <c r="H604" s="221"/>
      <c r="I604" s="221"/>
      <c r="J604" s="221"/>
      <c r="K604" s="221"/>
      <c r="L604" s="221"/>
      <c r="M604" s="221"/>
      <c r="N604" s="221"/>
      <c r="O604" s="221"/>
      <c r="P604" s="221"/>
      <c r="Q604" s="221"/>
      <c r="R604" s="221"/>
      <c r="S604" s="221"/>
      <c r="T604" s="30" t="s">
        <v>1140</v>
      </c>
      <c r="U604" s="31">
        <v>1</v>
      </c>
      <c r="V604" s="32">
        <v>248.08</v>
      </c>
      <c r="W604" s="231">
        <f t="shared" si="97"/>
        <v>248.08</v>
      </c>
      <c r="X604" s="231"/>
      <c r="Y604" s="231"/>
      <c r="Z604" s="231"/>
      <c r="AA604" s="233">
        <v>0</v>
      </c>
      <c r="AB604" s="234"/>
      <c r="AC604" s="234"/>
      <c r="AD604" s="235"/>
      <c r="AE604" s="242"/>
      <c r="AF604" s="243"/>
      <c r="AG604" s="243"/>
      <c r="AH604" s="244"/>
      <c r="AI604" s="233">
        <f t="shared" si="98"/>
        <v>0</v>
      </c>
      <c r="AJ604" s="234"/>
      <c r="AK604" s="234"/>
      <c r="AL604" s="235"/>
      <c r="AM604" s="223">
        <f t="shared" si="99"/>
        <v>0</v>
      </c>
      <c r="AN604" s="224"/>
      <c r="AO604" s="225"/>
      <c r="AP604" s="223">
        <f t="shared" si="100"/>
        <v>0</v>
      </c>
      <c r="AQ604" s="224"/>
      <c r="AR604" s="224"/>
      <c r="AS604" s="225"/>
      <c r="AT604" s="223">
        <f t="shared" si="101"/>
        <v>0</v>
      </c>
      <c r="AU604" s="224"/>
      <c r="AV604" s="224"/>
      <c r="AW604" s="225"/>
      <c r="AX604" s="32">
        <f t="shared" si="102"/>
        <v>1</v>
      </c>
      <c r="AY604" s="97">
        <f t="shared" si="90"/>
        <v>248.08</v>
      </c>
    </row>
    <row r="605" spans="1:51">
      <c r="A605" s="30" t="s">
        <v>690</v>
      </c>
      <c r="B605" s="221" t="s">
        <v>770</v>
      </c>
      <c r="C605" s="221"/>
      <c r="D605" s="221"/>
      <c r="E605" s="221"/>
      <c r="F605" s="221"/>
      <c r="G605" s="221"/>
      <c r="H605" s="221"/>
      <c r="I605" s="221"/>
      <c r="J605" s="221"/>
      <c r="K605" s="221"/>
      <c r="L605" s="221"/>
      <c r="M605" s="221"/>
      <c r="N605" s="221"/>
      <c r="O605" s="221"/>
      <c r="P605" s="221"/>
      <c r="Q605" s="221"/>
      <c r="R605" s="221"/>
      <c r="S605" s="221"/>
      <c r="T605" s="30" t="s">
        <v>1059</v>
      </c>
      <c r="U605" s="31">
        <v>0.6</v>
      </c>
      <c r="V605" s="32">
        <v>146.11000000000001</v>
      </c>
      <c r="W605" s="231">
        <f t="shared" si="97"/>
        <v>87.666000000000011</v>
      </c>
      <c r="X605" s="231"/>
      <c r="Y605" s="231"/>
      <c r="Z605" s="231"/>
      <c r="AA605" s="233">
        <v>0</v>
      </c>
      <c r="AB605" s="234"/>
      <c r="AC605" s="234"/>
      <c r="AD605" s="235"/>
      <c r="AE605" s="242"/>
      <c r="AF605" s="243"/>
      <c r="AG605" s="243"/>
      <c r="AH605" s="244"/>
      <c r="AI605" s="233">
        <f t="shared" si="98"/>
        <v>0</v>
      </c>
      <c r="AJ605" s="234"/>
      <c r="AK605" s="234"/>
      <c r="AL605" s="235"/>
      <c r="AM605" s="223">
        <f t="shared" si="99"/>
        <v>0</v>
      </c>
      <c r="AN605" s="224"/>
      <c r="AO605" s="225"/>
      <c r="AP605" s="223">
        <f t="shared" si="100"/>
        <v>0</v>
      </c>
      <c r="AQ605" s="224"/>
      <c r="AR605" s="224"/>
      <c r="AS605" s="225"/>
      <c r="AT605" s="223">
        <f t="shared" si="101"/>
        <v>0</v>
      </c>
      <c r="AU605" s="224"/>
      <c r="AV605" s="224"/>
      <c r="AW605" s="225"/>
      <c r="AX605" s="32">
        <f t="shared" si="102"/>
        <v>0.6</v>
      </c>
      <c r="AY605" s="97">
        <f t="shared" si="90"/>
        <v>87.666000000000011</v>
      </c>
    </row>
    <row r="606" spans="1:51">
      <c r="A606" s="30" t="s">
        <v>691</v>
      </c>
      <c r="B606" s="221" t="s">
        <v>776</v>
      </c>
      <c r="C606" s="221"/>
      <c r="D606" s="221"/>
      <c r="E606" s="221"/>
      <c r="F606" s="221"/>
      <c r="G606" s="221"/>
      <c r="H606" s="221"/>
      <c r="I606" s="221"/>
      <c r="J606" s="221"/>
      <c r="K606" s="221"/>
      <c r="L606" s="221"/>
      <c r="M606" s="221"/>
      <c r="N606" s="221"/>
      <c r="O606" s="221"/>
      <c r="P606" s="221"/>
      <c r="Q606" s="221"/>
      <c r="R606" s="221"/>
      <c r="S606" s="221"/>
      <c r="T606" s="30" t="s">
        <v>1140</v>
      </c>
      <c r="U606" s="31">
        <v>1</v>
      </c>
      <c r="V606" s="32">
        <v>364</v>
      </c>
      <c r="W606" s="231">
        <f t="shared" si="97"/>
        <v>364</v>
      </c>
      <c r="X606" s="231"/>
      <c r="Y606" s="231"/>
      <c r="Z606" s="231"/>
      <c r="AA606" s="233">
        <v>0</v>
      </c>
      <c r="AB606" s="234"/>
      <c r="AC606" s="234"/>
      <c r="AD606" s="235"/>
      <c r="AE606" s="242"/>
      <c r="AF606" s="243"/>
      <c r="AG606" s="243"/>
      <c r="AH606" s="244"/>
      <c r="AI606" s="233">
        <f t="shared" si="98"/>
        <v>0</v>
      </c>
      <c r="AJ606" s="234"/>
      <c r="AK606" s="234"/>
      <c r="AL606" s="235"/>
      <c r="AM606" s="223">
        <f t="shared" si="99"/>
        <v>0</v>
      </c>
      <c r="AN606" s="224"/>
      <c r="AO606" s="225"/>
      <c r="AP606" s="223">
        <f t="shared" si="100"/>
        <v>0</v>
      </c>
      <c r="AQ606" s="224"/>
      <c r="AR606" s="224"/>
      <c r="AS606" s="225"/>
      <c r="AT606" s="223">
        <f t="shared" si="101"/>
        <v>0</v>
      </c>
      <c r="AU606" s="224"/>
      <c r="AV606" s="224"/>
      <c r="AW606" s="225"/>
      <c r="AX606" s="32">
        <f t="shared" si="102"/>
        <v>1</v>
      </c>
      <c r="AY606" s="97">
        <f t="shared" si="90"/>
        <v>364</v>
      </c>
    </row>
    <row r="607" spans="1:51">
      <c r="A607" s="30" t="s">
        <v>692</v>
      </c>
      <c r="B607" s="221" t="s">
        <v>320</v>
      </c>
      <c r="C607" s="221"/>
      <c r="D607" s="221"/>
      <c r="E607" s="221"/>
      <c r="F607" s="221"/>
      <c r="G607" s="221"/>
      <c r="H607" s="221"/>
      <c r="I607" s="221"/>
      <c r="J607" s="221"/>
      <c r="K607" s="221"/>
      <c r="L607" s="221"/>
      <c r="M607" s="221"/>
      <c r="N607" s="221"/>
      <c r="O607" s="221"/>
      <c r="P607" s="221"/>
      <c r="Q607" s="221"/>
      <c r="R607" s="221"/>
      <c r="S607" s="221"/>
      <c r="T607" s="30" t="s">
        <v>1060</v>
      </c>
      <c r="U607" s="31">
        <v>57</v>
      </c>
      <c r="V607" s="32">
        <v>29.13</v>
      </c>
      <c r="W607" s="231">
        <f t="shared" si="97"/>
        <v>1660.4099999999999</v>
      </c>
      <c r="X607" s="231"/>
      <c r="Y607" s="231"/>
      <c r="Z607" s="231"/>
      <c r="AA607" s="233">
        <v>0</v>
      </c>
      <c r="AB607" s="234"/>
      <c r="AC607" s="234"/>
      <c r="AD607" s="235"/>
      <c r="AE607" s="242"/>
      <c r="AF607" s="243"/>
      <c r="AG607" s="243"/>
      <c r="AH607" s="244"/>
      <c r="AI607" s="233">
        <f t="shared" si="98"/>
        <v>0</v>
      </c>
      <c r="AJ607" s="234"/>
      <c r="AK607" s="234"/>
      <c r="AL607" s="235"/>
      <c r="AM607" s="223">
        <f t="shared" si="99"/>
        <v>0</v>
      </c>
      <c r="AN607" s="224"/>
      <c r="AO607" s="225"/>
      <c r="AP607" s="223">
        <f t="shared" si="100"/>
        <v>0</v>
      </c>
      <c r="AQ607" s="224"/>
      <c r="AR607" s="224"/>
      <c r="AS607" s="225"/>
      <c r="AT607" s="223">
        <f t="shared" si="101"/>
        <v>0</v>
      </c>
      <c r="AU607" s="224"/>
      <c r="AV607" s="224"/>
      <c r="AW607" s="225"/>
      <c r="AX607" s="32">
        <f t="shared" si="102"/>
        <v>57</v>
      </c>
      <c r="AY607" s="97">
        <f t="shared" ref="AY607:AY670" si="103">W607-AT607</f>
        <v>1660.4099999999999</v>
      </c>
    </row>
    <row r="608" spans="1:51">
      <c r="A608" s="30" t="s">
        <v>693</v>
      </c>
      <c r="B608" s="221" t="s">
        <v>780</v>
      </c>
      <c r="C608" s="221"/>
      <c r="D608" s="221"/>
      <c r="E608" s="221"/>
      <c r="F608" s="221"/>
      <c r="G608" s="221"/>
      <c r="H608" s="221"/>
      <c r="I608" s="221"/>
      <c r="J608" s="221"/>
      <c r="K608" s="221"/>
      <c r="L608" s="221"/>
      <c r="M608" s="221"/>
      <c r="N608" s="221"/>
      <c r="O608" s="221"/>
      <c r="P608" s="221"/>
      <c r="Q608" s="221"/>
      <c r="R608" s="221"/>
      <c r="S608" s="221"/>
      <c r="T608" s="30" t="s">
        <v>1059</v>
      </c>
      <c r="U608" s="31">
        <v>200</v>
      </c>
      <c r="V608" s="32">
        <v>20.350000000000001</v>
      </c>
      <c r="W608" s="231">
        <f t="shared" si="97"/>
        <v>4070.0000000000005</v>
      </c>
      <c r="X608" s="231"/>
      <c r="Y608" s="231"/>
      <c r="Z608" s="231"/>
      <c r="AA608" s="233">
        <v>0</v>
      </c>
      <c r="AB608" s="234"/>
      <c r="AC608" s="234"/>
      <c r="AD608" s="235"/>
      <c r="AE608" s="242"/>
      <c r="AF608" s="243"/>
      <c r="AG608" s="243"/>
      <c r="AH608" s="244"/>
      <c r="AI608" s="233">
        <f t="shared" si="98"/>
        <v>0</v>
      </c>
      <c r="AJ608" s="234"/>
      <c r="AK608" s="234"/>
      <c r="AL608" s="235"/>
      <c r="AM608" s="223">
        <f t="shared" si="99"/>
        <v>0</v>
      </c>
      <c r="AN608" s="224"/>
      <c r="AO608" s="225"/>
      <c r="AP608" s="223">
        <f t="shared" si="100"/>
        <v>0</v>
      </c>
      <c r="AQ608" s="224"/>
      <c r="AR608" s="224"/>
      <c r="AS608" s="225"/>
      <c r="AT608" s="223">
        <f t="shared" si="101"/>
        <v>0</v>
      </c>
      <c r="AU608" s="224"/>
      <c r="AV608" s="224"/>
      <c r="AW608" s="225"/>
      <c r="AX608" s="32">
        <f t="shared" si="102"/>
        <v>200</v>
      </c>
      <c r="AY608" s="97">
        <f t="shared" si="103"/>
        <v>4070.0000000000005</v>
      </c>
    </row>
    <row r="609" spans="1:51">
      <c r="A609" s="30" t="s">
        <v>694</v>
      </c>
      <c r="B609" s="221" t="s">
        <v>324</v>
      </c>
      <c r="C609" s="221"/>
      <c r="D609" s="221"/>
      <c r="E609" s="221"/>
      <c r="F609" s="221"/>
      <c r="G609" s="221"/>
      <c r="H609" s="221"/>
      <c r="I609" s="221"/>
      <c r="J609" s="221"/>
      <c r="K609" s="221"/>
      <c r="L609" s="221"/>
      <c r="M609" s="221"/>
      <c r="N609" s="221"/>
      <c r="O609" s="221"/>
      <c r="P609" s="221"/>
      <c r="Q609" s="221"/>
      <c r="R609" s="221"/>
      <c r="S609" s="221"/>
      <c r="T609" s="30" t="s">
        <v>1060</v>
      </c>
      <c r="U609" s="31">
        <v>100</v>
      </c>
      <c r="V609" s="32">
        <v>6.59</v>
      </c>
      <c r="W609" s="231">
        <f t="shared" si="97"/>
        <v>659</v>
      </c>
      <c r="X609" s="231"/>
      <c r="Y609" s="231"/>
      <c r="Z609" s="231"/>
      <c r="AA609" s="233">
        <v>0</v>
      </c>
      <c r="AB609" s="234"/>
      <c r="AC609" s="234"/>
      <c r="AD609" s="235"/>
      <c r="AE609" s="242"/>
      <c r="AF609" s="243"/>
      <c r="AG609" s="243"/>
      <c r="AH609" s="244"/>
      <c r="AI609" s="233">
        <f t="shared" si="98"/>
        <v>0</v>
      </c>
      <c r="AJ609" s="234"/>
      <c r="AK609" s="234"/>
      <c r="AL609" s="235"/>
      <c r="AM609" s="223">
        <f t="shared" si="99"/>
        <v>0</v>
      </c>
      <c r="AN609" s="224"/>
      <c r="AO609" s="225"/>
      <c r="AP609" s="223">
        <f t="shared" si="100"/>
        <v>0</v>
      </c>
      <c r="AQ609" s="224"/>
      <c r="AR609" s="224"/>
      <c r="AS609" s="225"/>
      <c r="AT609" s="223">
        <f t="shared" si="101"/>
        <v>0</v>
      </c>
      <c r="AU609" s="224"/>
      <c r="AV609" s="224"/>
      <c r="AW609" s="225"/>
      <c r="AX609" s="32">
        <f t="shared" si="102"/>
        <v>100</v>
      </c>
      <c r="AY609" s="97">
        <f t="shared" si="103"/>
        <v>659</v>
      </c>
    </row>
    <row r="610" spans="1:51">
      <c r="A610" s="30" t="s">
        <v>695</v>
      </c>
      <c r="B610" s="221" t="s">
        <v>315</v>
      </c>
      <c r="C610" s="221"/>
      <c r="D610" s="221"/>
      <c r="E610" s="221"/>
      <c r="F610" s="221"/>
      <c r="G610" s="221"/>
      <c r="H610" s="221"/>
      <c r="I610" s="221"/>
      <c r="J610" s="221"/>
      <c r="K610" s="221"/>
      <c r="L610" s="221"/>
      <c r="M610" s="221"/>
      <c r="N610" s="221"/>
      <c r="O610" s="221"/>
      <c r="P610" s="221"/>
      <c r="Q610" s="221"/>
      <c r="R610" s="221"/>
      <c r="S610" s="221"/>
      <c r="T610" s="30" t="s">
        <v>1140</v>
      </c>
      <c r="U610" s="31">
        <v>1</v>
      </c>
      <c r="V610" s="32">
        <v>2050.79</v>
      </c>
      <c r="W610" s="231">
        <f t="shared" si="97"/>
        <v>2050.79</v>
      </c>
      <c r="X610" s="231"/>
      <c r="Y610" s="231"/>
      <c r="Z610" s="231"/>
      <c r="AA610" s="233">
        <v>0</v>
      </c>
      <c r="AB610" s="234"/>
      <c r="AC610" s="234"/>
      <c r="AD610" s="235"/>
      <c r="AE610" s="242"/>
      <c r="AF610" s="243"/>
      <c r="AG610" s="243"/>
      <c r="AH610" s="244"/>
      <c r="AI610" s="233">
        <f t="shared" si="98"/>
        <v>0</v>
      </c>
      <c r="AJ610" s="234"/>
      <c r="AK610" s="234"/>
      <c r="AL610" s="235"/>
      <c r="AM610" s="223">
        <f t="shared" si="99"/>
        <v>0</v>
      </c>
      <c r="AN610" s="224"/>
      <c r="AO610" s="225"/>
      <c r="AP610" s="223">
        <f t="shared" si="100"/>
        <v>0</v>
      </c>
      <c r="AQ610" s="224"/>
      <c r="AR610" s="224"/>
      <c r="AS610" s="225"/>
      <c r="AT610" s="223">
        <f t="shared" si="101"/>
        <v>0</v>
      </c>
      <c r="AU610" s="224"/>
      <c r="AV610" s="224"/>
      <c r="AW610" s="225"/>
      <c r="AX610" s="32">
        <f t="shared" si="102"/>
        <v>1</v>
      </c>
      <c r="AY610" s="97">
        <f t="shared" si="103"/>
        <v>2050.79</v>
      </c>
    </row>
    <row r="611" spans="1:51">
      <c r="A611" s="30" t="s">
        <v>696</v>
      </c>
      <c r="B611" s="221" t="s">
        <v>781</v>
      </c>
      <c r="C611" s="221"/>
      <c r="D611" s="221"/>
      <c r="E611" s="221"/>
      <c r="F611" s="221"/>
      <c r="G611" s="221"/>
      <c r="H611" s="221"/>
      <c r="I611" s="221"/>
      <c r="J611" s="221"/>
      <c r="K611" s="221"/>
      <c r="L611" s="221"/>
      <c r="M611" s="221"/>
      <c r="N611" s="221"/>
      <c r="O611" s="221"/>
      <c r="P611" s="221"/>
      <c r="Q611" s="221"/>
      <c r="R611" s="221"/>
      <c r="S611" s="221"/>
      <c r="T611" s="30" t="s">
        <v>1060</v>
      </c>
      <c r="U611" s="31">
        <v>280</v>
      </c>
      <c r="V611" s="32">
        <v>17.23</v>
      </c>
      <c r="W611" s="231">
        <f t="shared" si="97"/>
        <v>4824.4000000000005</v>
      </c>
      <c r="X611" s="231"/>
      <c r="Y611" s="231"/>
      <c r="Z611" s="231"/>
      <c r="AA611" s="233">
        <v>0</v>
      </c>
      <c r="AB611" s="234"/>
      <c r="AC611" s="234"/>
      <c r="AD611" s="235"/>
      <c r="AE611" s="242"/>
      <c r="AF611" s="243"/>
      <c r="AG611" s="243"/>
      <c r="AH611" s="244"/>
      <c r="AI611" s="233">
        <f t="shared" si="98"/>
        <v>0</v>
      </c>
      <c r="AJ611" s="234"/>
      <c r="AK611" s="234"/>
      <c r="AL611" s="235"/>
      <c r="AM611" s="223">
        <f t="shared" si="99"/>
        <v>0</v>
      </c>
      <c r="AN611" s="224"/>
      <c r="AO611" s="225"/>
      <c r="AP611" s="223">
        <f t="shared" si="100"/>
        <v>0</v>
      </c>
      <c r="AQ611" s="224"/>
      <c r="AR611" s="224"/>
      <c r="AS611" s="225"/>
      <c r="AT611" s="223">
        <f t="shared" si="101"/>
        <v>0</v>
      </c>
      <c r="AU611" s="224"/>
      <c r="AV611" s="224"/>
      <c r="AW611" s="225"/>
      <c r="AX611" s="32">
        <f t="shared" si="102"/>
        <v>280</v>
      </c>
      <c r="AY611" s="97">
        <f t="shared" si="103"/>
        <v>4824.4000000000005</v>
      </c>
    </row>
    <row r="612" spans="1:51">
      <c r="A612" s="30" t="s">
        <v>697</v>
      </c>
      <c r="B612" s="221" t="s">
        <v>323</v>
      </c>
      <c r="C612" s="221"/>
      <c r="D612" s="221"/>
      <c r="E612" s="221"/>
      <c r="F612" s="221"/>
      <c r="G612" s="221"/>
      <c r="H612" s="221"/>
      <c r="I612" s="221"/>
      <c r="J612" s="221"/>
      <c r="K612" s="221"/>
      <c r="L612" s="221"/>
      <c r="M612" s="221"/>
      <c r="N612" s="221"/>
      <c r="O612" s="221"/>
      <c r="P612" s="221"/>
      <c r="Q612" s="221"/>
      <c r="R612" s="221"/>
      <c r="S612" s="221"/>
      <c r="T612" s="30" t="s">
        <v>1059</v>
      </c>
      <c r="U612" s="31">
        <v>100</v>
      </c>
      <c r="V612" s="32">
        <v>22.18</v>
      </c>
      <c r="W612" s="231">
        <f t="shared" si="97"/>
        <v>2218</v>
      </c>
      <c r="X612" s="231"/>
      <c r="Y612" s="231"/>
      <c r="Z612" s="231"/>
      <c r="AA612" s="233">
        <v>0</v>
      </c>
      <c r="AB612" s="234"/>
      <c r="AC612" s="234"/>
      <c r="AD612" s="235"/>
      <c r="AE612" s="242"/>
      <c r="AF612" s="243"/>
      <c r="AG612" s="243"/>
      <c r="AH612" s="244"/>
      <c r="AI612" s="233">
        <f t="shared" si="98"/>
        <v>0</v>
      </c>
      <c r="AJ612" s="234"/>
      <c r="AK612" s="234"/>
      <c r="AL612" s="235"/>
      <c r="AM612" s="223">
        <f t="shared" si="99"/>
        <v>0</v>
      </c>
      <c r="AN612" s="224"/>
      <c r="AO612" s="225"/>
      <c r="AP612" s="223">
        <f t="shared" si="100"/>
        <v>0</v>
      </c>
      <c r="AQ612" s="224"/>
      <c r="AR612" s="224"/>
      <c r="AS612" s="225"/>
      <c r="AT612" s="223">
        <f t="shared" si="101"/>
        <v>0</v>
      </c>
      <c r="AU612" s="224"/>
      <c r="AV612" s="224"/>
      <c r="AW612" s="225"/>
      <c r="AX612" s="32">
        <f t="shared" si="102"/>
        <v>100</v>
      </c>
      <c r="AY612" s="97">
        <f t="shared" si="103"/>
        <v>2218</v>
      </c>
    </row>
    <row r="613" spans="1:51">
      <c r="A613" s="30" t="s">
        <v>698</v>
      </c>
      <c r="B613" s="221" t="s">
        <v>782</v>
      </c>
      <c r="C613" s="221"/>
      <c r="D613" s="221"/>
      <c r="E613" s="221"/>
      <c r="F613" s="221"/>
      <c r="G613" s="221"/>
      <c r="H613" s="221"/>
      <c r="I613" s="221"/>
      <c r="J613" s="221"/>
      <c r="K613" s="221"/>
      <c r="L613" s="221"/>
      <c r="M613" s="221"/>
      <c r="N613" s="221"/>
      <c r="O613" s="221"/>
      <c r="P613" s="221"/>
      <c r="Q613" s="221"/>
      <c r="R613" s="221"/>
      <c r="S613" s="221"/>
      <c r="T613" s="30" t="s">
        <v>376</v>
      </c>
      <c r="U613" s="31">
        <v>4</v>
      </c>
      <c r="V613" s="32">
        <v>1400</v>
      </c>
      <c r="W613" s="231">
        <f t="shared" si="97"/>
        <v>5600</v>
      </c>
      <c r="X613" s="231"/>
      <c r="Y613" s="231"/>
      <c r="Z613" s="231"/>
      <c r="AA613" s="233">
        <v>0</v>
      </c>
      <c r="AB613" s="234"/>
      <c r="AC613" s="234"/>
      <c r="AD613" s="235"/>
      <c r="AE613" s="242"/>
      <c r="AF613" s="243"/>
      <c r="AG613" s="243"/>
      <c r="AH613" s="244"/>
      <c r="AI613" s="233">
        <f t="shared" si="98"/>
        <v>0</v>
      </c>
      <c r="AJ613" s="234"/>
      <c r="AK613" s="234"/>
      <c r="AL613" s="235"/>
      <c r="AM613" s="223">
        <f t="shared" si="99"/>
        <v>0</v>
      </c>
      <c r="AN613" s="224"/>
      <c r="AO613" s="225"/>
      <c r="AP613" s="223">
        <f t="shared" si="100"/>
        <v>0</v>
      </c>
      <c r="AQ613" s="224"/>
      <c r="AR613" s="224"/>
      <c r="AS613" s="225"/>
      <c r="AT613" s="223">
        <f t="shared" si="101"/>
        <v>0</v>
      </c>
      <c r="AU613" s="224"/>
      <c r="AV613" s="224"/>
      <c r="AW613" s="225"/>
      <c r="AX613" s="32">
        <f t="shared" si="102"/>
        <v>4</v>
      </c>
      <c r="AY613" s="97">
        <f t="shared" si="103"/>
        <v>5600</v>
      </c>
    </row>
    <row r="614" spans="1:51">
      <c r="A614" s="30"/>
      <c r="B614" s="221"/>
      <c r="C614" s="221"/>
      <c r="D614" s="221"/>
      <c r="E614" s="221"/>
      <c r="F614" s="221"/>
      <c r="G614" s="221"/>
      <c r="H614" s="221"/>
      <c r="I614" s="221"/>
      <c r="J614" s="221"/>
      <c r="K614" s="221"/>
      <c r="L614" s="221"/>
      <c r="M614" s="221"/>
      <c r="N614" s="221"/>
      <c r="O614" s="221"/>
      <c r="P614" s="221"/>
      <c r="Q614" s="221"/>
      <c r="R614" s="221"/>
      <c r="S614" s="221"/>
      <c r="T614" s="30"/>
      <c r="U614" s="31"/>
      <c r="V614" s="32"/>
      <c r="W614" s="284"/>
      <c r="X614" s="285"/>
      <c r="Y614" s="285"/>
      <c r="Z614" s="286"/>
      <c r="AA614" s="233"/>
      <c r="AB614" s="234"/>
      <c r="AC614" s="234"/>
      <c r="AD614" s="235"/>
      <c r="AE614" s="242"/>
      <c r="AF614" s="243"/>
      <c r="AG614" s="243"/>
      <c r="AH614" s="244"/>
      <c r="AI614" s="233"/>
      <c r="AJ614" s="234"/>
      <c r="AK614" s="234"/>
      <c r="AL614" s="235"/>
      <c r="AM614" s="261"/>
      <c r="AN614" s="262"/>
      <c r="AO614" s="263"/>
      <c r="AP614" s="223"/>
      <c r="AQ614" s="224"/>
      <c r="AR614" s="224"/>
      <c r="AS614" s="225"/>
      <c r="AT614" s="261"/>
      <c r="AU614" s="262"/>
      <c r="AV614" s="262"/>
      <c r="AW614" s="263"/>
      <c r="AX614" s="32"/>
      <c r="AY614" s="97">
        <f t="shared" si="103"/>
        <v>0</v>
      </c>
    </row>
    <row r="615" spans="1:51" ht="15.75">
      <c r="A615" s="45" t="s">
        <v>699</v>
      </c>
      <c r="B615" s="236" t="s">
        <v>783</v>
      </c>
      <c r="C615" s="236"/>
      <c r="D615" s="236"/>
      <c r="E615" s="236"/>
      <c r="F615" s="236"/>
      <c r="G615" s="236"/>
      <c r="H615" s="236"/>
      <c r="I615" s="236"/>
      <c r="J615" s="236"/>
      <c r="K615" s="236"/>
      <c r="L615" s="236"/>
      <c r="M615" s="236"/>
      <c r="N615" s="236"/>
      <c r="O615" s="236"/>
      <c r="P615" s="236"/>
      <c r="Q615" s="236"/>
      <c r="R615" s="236"/>
      <c r="S615" s="236"/>
      <c r="T615" s="45"/>
      <c r="U615" s="26"/>
      <c r="V615" s="55"/>
      <c r="W615" s="229">
        <f>SUM(W616:Z631)</f>
        <v>2507.04</v>
      </c>
      <c r="X615" s="229"/>
      <c r="Y615" s="229"/>
      <c r="Z615" s="229"/>
      <c r="AA615" s="255"/>
      <c r="AB615" s="256"/>
      <c r="AC615" s="256"/>
      <c r="AD615" s="257"/>
      <c r="AE615" s="258"/>
      <c r="AF615" s="259"/>
      <c r="AG615" s="259"/>
      <c r="AH615" s="260"/>
      <c r="AI615" s="255"/>
      <c r="AJ615" s="256"/>
      <c r="AK615" s="256"/>
      <c r="AL615" s="257"/>
      <c r="AM615" s="238">
        <f>SUM(AM616:AM631)</f>
        <v>0</v>
      </c>
      <c r="AN615" s="239"/>
      <c r="AO615" s="240"/>
      <c r="AP615" s="238">
        <f>SUM(AP616:AP631)</f>
        <v>0</v>
      </c>
      <c r="AQ615" s="239"/>
      <c r="AR615" s="239"/>
      <c r="AS615" s="240"/>
      <c r="AT615" s="238">
        <f>AM615+AP615</f>
        <v>0</v>
      </c>
      <c r="AU615" s="239"/>
      <c r="AV615" s="239"/>
      <c r="AW615" s="240"/>
      <c r="AX615" s="27"/>
      <c r="AY615" s="96">
        <f t="shared" si="103"/>
        <v>2507.04</v>
      </c>
    </row>
    <row r="616" spans="1:51">
      <c r="A616" s="30" t="s">
        <v>700</v>
      </c>
      <c r="B616" s="221" t="s">
        <v>784</v>
      </c>
      <c r="C616" s="221"/>
      <c r="D616" s="221"/>
      <c r="E616" s="221"/>
      <c r="F616" s="221"/>
      <c r="G616" s="221"/>
      <c r="H616" s="221"/>
      <c r="I616" s="221"/>
      <c r="J616" s="221"/>
      <c r="K616" s="221"/>
      <c r="L616" s="221"/>
      <c r="M616" s="221"/>
      <c r="N616" s="221"/>
      <c r="O616" s="221"/>
      <c r="P616" s="221"/>
      <c r="Q616" s="221"/>
      <c r="R616" s="221"/>
      <c r="S616" s="221"/>
      <c r="T616" s="30" t="s">
        <v>1059</v>
      </c>
      <c r="U616" s="31">
        <v>27</v>
      </c>
      <c r="V616" s="32">
        <v>18.62</v>
      </c>
      <c r="W616" s="231">
        <f t="shared" ref="W616:W631" si="104">U616*V616</f>
        <v>502.74</v>
      </c>
      <c r="X616" s="231"/>
      <c r="Y616" s="231"/>
      <c r="Z616" s="231"/>
      <c r="AA616" s="233">
        <v>0</v>
      </c>
      <c r="AB616" s="234"/>
      <c r="AC616" s="234"/>
      <c r="AD616" s="235"/>
      <c r="AE616" s="242"/>
      <c r="AF616" s="243"/>
      <c r="AG616" s="243"/>
      <c r="AH616" s="244"/>
      <c r="AI616" s="233">
        <f t="shared" ref="AI616:AI631" si="105">AA616+AE616</f>
        <v>0</v>
      </c>
      <c r="AJ616" s="234"/>
      <c r="AK616" s="234"/>
      <c r="AL616" s="235"/>
      <c r="AM616" s="223">
        <f t="shared" ref="AM616:AM631" si="106">V616*AA616</f>
        <v>0</v>
      </c>
      <c r="AN616" s="224"/>
      <c r="AO616" s="225"/>
      <c r="AP616" s="223">
        <f t="shared" ref="AP616:AP631" si="107">V616*AE616</f>
        <v>0</v>
      </c>
      <c r="AQ616" s="224"/>
      <c r="AR616" s="224"/>
      <c r="AS616" s="225"/>
      <c r="AT616" s="223">
        <f t="shared" ref="AT616:AT631" si="108">AM616+AP616</f>
        <v>0</v>
      </c>
      <c r="AU616" s="224"/>
      <c r="AV616" s="224"/>
      <c r="AW616" s="225"/>
      <c r="AX616" s="32">
        <f t="shared" ref="AX616:AX631" si="109">U616-AI616</f>
        <v>27</v>
      </c>
      <c r="AY616" s="97">
        <f t="shared" si="103"/>
        <v>502.74</v>
      </c>
    </row>
    <row r="617" spans="1:51">
      <c r="A617" s="30" t="s">
        <v>701</v>
      </c>
      <c r="B617" s="221" t="s">
        <v>785</v>
      </c>
      <c r="C617" s="221"/>
      <c r="D617" s="221"/>
      <c r="E617" s="221"/>
      <c r="F617" s="221"/>
      <c r="G617" s="221"/>
      <c r="H617" s="221"/>
      <c r="I617" s="221"/>
      <c r="J617" s="221"/>
      <c r="K617" s="221"/>
      <c r="L617" s="221"/>
      <c r="M617" s="221"/>
      <c r="N617" s="221"/>
      <c r="O617" s="221"/>
      <c r="P617" s="221"/>
      <c r="Q617" s="221"/>
      <c r="R617" s="221"/>
      <c r="S617" s="221"/>
      <c r="T617" s="30" t="s">
        <v>1059</v>
      </c>
      <c r="U617" s="31">
        <v>11</v>
      </c>
      <c r="V617" s="32">
        <v>26.16</v>
      </c>
      <c r="W617" s="231">
        <f t="shared" si="104"/>
        <v>287.76</v>
      </c>
      <c r="X617" s="231"/>
      <c r="Y617" s="231"/>
      <c r="Z617" s="231"/>
      <c r="AA617" s="233">
        <v>0</v>
      </c>
      <c r="AB617" s="234"/>
      <c r="AC617" s="234"/>
      <c r="AD617" s="235"/>
      <c r="AE617" s="242"/>
      <c r="AF617" s="243"/>
      <c r="AG617" s="243"/>
      <c r="AH617" s="244"/>
      <c r="AI617" s="233">
        <f t="shared" si="105"/>
        <v>0</v>
      </c>
      <c r="AJ617" s="234"/>
      <c r="AK617" s="234"/>
      <c r="AL617" s="235"/>
      <c r="AM617" s="223">
        <f t="shared" si="106"/>
        <v>0</v>
      </c>
      <c r="AN617" s="224"/>
      <c r="AO617" s="225"/>
      <c r="AP617" s="223">
        <f t="shared" si="107"/>
        <v>0</v>
      </c>
      <c r="AQ617" s="224"/>
      <c r="AR617" s="224"/>
      <c r="AS617" s="225"/>
      <c r="AT617" s="223">
        <f t="shared" si="108"/>
        <v>0</v>
      </c>
      <c r="AU617" s="224"/>
      <c r="AV617" s="224"/>
      <c r="AW617" s="225"/>
      <c r="AX617" s="32">
        <f t="shared" si="109"/>
        <v>11</v>
      </c>
      <c r="AY617" s="97">
        <f t="shared" si="103"/>
        <v>287.76</v>
      </c>
    </row>
    <row r="618" spans="1:51">
      <c r="A618" s="30" t="s">
        <v>702</v>
      </c>
      <c r="B618" s="221" t="s">
        <v>786</v>
      </c>
      <c r="C618" s="221"/>
      <c r="D618" s="221"/>
      <c r="E618" s="221"/>
      <c r="F618" s="221"/>
      <c r="G618" s="221"/>
      <c r="H618" s="221"/>
      <c r="I618" s="221"/>
      <c r="J618" s="221"/>
      <c r="K618" s="221"/>
      <c r="L618" s="221"/>
      <c r="M618" s="221"/>
      <c r="N618" s="221"/>
      <c r="O618" s="221"/>
      <c r="P618" s="221"/>
      <c r="Q618" s="221"/>
      <c r="R618" s="221"/>
      <c r="S618" s="221"/>
      <c r="T618" s="30" t="s">
        <v>1059</v>
      </c>
      <c r="U618" s="31">
        <v>7</v>
      </c>
      <c r="V618" s="32">
        <v>36.520000000000003</v>
      </c>
      <c r="W618" s="231">
        <f t="shared" si="104"/>
        <v>255.64000000000001</v>
      </c>
      <c r="X618" s="231"/>
      <c r="Y618" s="231"/>
      <c r="Z618" s="231"/>
      <c r="AA618" s="233">
        <v>0</v>
      </c>
      <c r="AB618" s="234"/>
      <c r="AC618" s="234"/>
      <c r="AD618" s="235"/>
      <c r="AE618" s="242"/>
      <c r="AF618" s="243"/>
      <c r="AG618" s="243"/>
      <c r="AH618" s="244"/>
      <c r="AI618" s="233">
        <f t="shared" si="105"/>
        <v>0</v>
      </c>
      <c r="AJ618" s="234"/>
      <c r="AK618" s="234"/>
      <c r="AL618" s="235"/>
      <c r="AM618" s="223">
        <f t="shared" si="106"/>
        <v>0</v>
      </c>
      <c r="AN618" s="224"/>
      <c r="AO618" s="225"/>
      <c r="AP618" s="223">
        <f t="shared" si="107"/>
        <v>0</v>
      </c>
      <c r="AQ618" s="224"/>
      <c r="AR618" s="224"/>
      <c r="AS618" s="225"/>
      <c r="AT618" s="223">
        <f t="shared" si="108"/>
        <v>0</v>
      </c>
      <c r="AU618" s="224"/>
      <c r="AV618" s="224"/>
      <c r="AW618" s="225"/>
      <c r="AX618" s="32">
        <f t="shared" si="109"/>
        <v>7</v>
      </c>
      <c r="AY618" s="97">
        <f t="shared" si="103"/>
        <v>255.64000000000001</v>
      </c>
    </row>
    <row r="619" spans="1:51">
      <c r="A619" s="30" t="s">
        <v>703</v>
      </c>
      <c r="B619" s="221" t="s">
        <v>787</v>
      </c>
      <c r="C619" s="221"/>
      <c r="D619" s="221"/>
      <c r="E619" s="221"/>
      <c r="F619" s="221"/>
      <c r="G619" s="221"/>
      <c r="H619" s="221"/>
      <c r="I619" s="221"/>
      <c r="J619" s="221"/>
      <c r="K619" s="221"/>
      <c r="L619" s="221"/>
      <c r="M619" s="221"/>
      <c r="N619" s="221"/>
      <c r="O619" s="221"/>
      <c r="P619" s="221"/>
      <c r="Q619" s="221"/>
      <c r="R619" s="221"/>
      <c r="S619" s="221"/>
      <c r="T619" s="30" t="s">
        <v>1140</v>
      </c>
      <c r="U619" s="31">
        <v>3</v>
      </c>
      <c r="V619" s="32">
        <v>39.119999999999997</v>
      </c>
      <c r="W619" s="231">
        <f t="shared" si="104"/>
        <v>117.35999999999999</v>
      </c>
      <c r="X619" s="231"/>
      <c r="Y619" s="231"/>
      <c r="Z619" s="231"/>
      <c r="AA619" s="233">
        <v>0</v>
      </c>
      <c r="AB619" s="234"/>
      <c r="AC619" s="234"/>
      <c r="AD619" s="235"/>
      <c r="AE619" s="242"/>
      <c r="AF619" s="243"/>
      <c r="AG619" s="243"/>
      <c r="AH619" s="244"/>
      <c r="AI619" s="233">
        <f t="shared" si="105"/>
        <v>0</v>
      </c>
      <c r="AJ619" s="234"/>
      <c r="AK619" s="234"/>
      <c r="AL619" s="235"/>
      <c r="AM619" s="223">
        <f t="shared" si="106"/>
        <v>0</v>
      </c>
      <c r="AN619" s="224"/>
      <c r="AO619" s="225"/>
      <c r="AP619" s="223">
        <f t="shared" si="107"/>
        <v>0</v>
      </c>
      <c r="AQ619" s="224"/>
      <c r="AR619" s="224"/>
      <c r="AS619" s="225"/>
      <c r="AT619" s="223">
        <f t="shared" si="108"/>
        <v>0</v>
      </c>
      <c r="AU619" s="224"/>
      <c r="AV619" s="224"/>
      <c r="AW619" s="225"/>
      <c r="AX619" s="32">
        <f t="shared" si="109"/>
        <v>3</v>
      </c>
      <c r="AY619" s="97">
        <f t="shared" si="103"/>
        <v>117.35999999999999</v>
      </c>
    </row>
    <row r="620" spans="1:51">
      <c r="A620" s="30" t="s">
        <v>704</v>
      </c>
      <c r="B620" s="221" t="s">
        <v>788</v>
      </c>
      <c r="C620" s="221"/>
      <c r="D620" s="221"/>
      <c r="E620" s="221"/>
      <c r="F620" s="221"/>
      <c r="G620" s="221"/>
      <c r="H620" s="221"/>
      <c r="I620" s="221"/>
      <c r="J620" s="221"/>
      <c r="K620" s="221"/>
      <c r="L620" s="221"/>
      <c r="M620" s="221"/>
      <c r="N620" s="221"/>
      <c r="O620" s="221"/>
      <c r="P620" s="221"/>
      <c r="Q620" s="221"/>
      <c r="R620" s="221"/>
      <c r="S620" s="221"/>
      <c r="T620" s="30" t="s">
        <v>1140</v>
      </c>
      <c r="U620" s="31">
        <v>3</v>
      </c>
      <c r="V620" s="32">
        <v>40.08</v>
      </c>
      <c r="W620" s="231">
        <f t="shared" si="104"/>
        <v>120.24</v>
      </c>
      <c r="X620" s="231"/>
      <c r="Y620" s="231"/>
      <c r="Z620" s="231"/>
      <c r="AA620" s="233">
        <v>0</v>
      </c>
      <c r="AB620" s="234"/>
      <c r="AC620" s="234"/>
      <c r="AD620" s="235"/>
      <c r="AE620" s="242"/>
      <c r="AF620" s="243"/>
      <c r="AG620" s="243"/>
      <c r="AH620" s="244"/>
      <c r="AI620" s="233">
        <f t="shared" si="105"/>
        <v>0</v>
      </c>
      <c r="AJ620" s="234"/>
      <c r="AK620" s="234"/>
      <c r="AL620" s="235"/>
      <c r="AM620" s="223">
        <f t="shared" si="106"/>
        <v>0</v>
      </c>
      <c r="AN620" s="224"/>
      <c r="AO620" s="225"/>
      <c r="AP620" s="223">
        <f t="shared" si="107"/>
        <v>0</v>
      </c>
      <c r="AQ620" s="224"/>
      <c r="AR620" s="224"/>
      <c r="AS620" s="225"/>
      <c r="AT620" s="223">
        <f t="shared" si="108"/>
        <v>0</v>
      </c>
      <c r="AU620" s="224"/>
      <c r="AV620" s="224"/>
      <c r="AW620" s="225"/>
      <c r="AX620" s="32">
        <f t="shared" si="109"/>
        <v>3</v>
      </c>
      <c r="AY620" s="97">
        <f t="shared" si="103"/>
        <v>120.24</v>
      </c>
    </row>
    <row r="621" spans="1:51">
      <c r="A621" s="30" t="s">
        <v>705</v>
      </c>
      <c r="B621" s="221" t="s">
        <v>789</v>
      </c>
      <c r="C621" s="221"/>
      <c r="D621" s="221"/>
      <c r="E621" s="221"/>
      <c r="F621" s="221"/>
      <c r="G621" s="221"/>
      <c r="H621" s="221"/>
      <c r="I621" s="221"/>
      <c r="J621" s="221"/>
      <c r="K621" s="221"/>
      <c r="L621" s="221"/>
      <c r="M621" s="221"/>
      <c r="N621" s="221"/>
      <c r="O621" s="221"/>
      <c r="P621" s="221"/>
      <c r="Q621" s="221"/>
      <c r="R621" s="221"/>
      <c r="S621" s="221"/>
      <c r="T621" s="30" t="s">
        <v>1140</v>
      </c>
      <c r="U621" s="31">
        <v>2</v>
      </c>
      <c r="V621" s="32">
        <v>41.3</v>
      </c>
      <c r="W621" s="231">
        <f t="shared" si="104"/>
        <v>82.6</v>
      </c>
      <c r="X621" s="231"/>
      <c r="Y621" s="231"/>
      <c r="Z621" s="231"/>
      <c r="AA621" s="233">
        <v>0</v>
      </c>
      <c r="AB621" s="234"/>
      <c r="AC621" s="234"/>
      <c r="AD621" s="235"/>
      <c r="AE621" s="242"/>
      <c r="AF621" s="243"/>
      <c r="AG621" s="243"/>
      <c r="AH621" s="244"/>
      <c r="AI621" s="233">
        <f t="shared" si="105"/>
        <v>0</v>
      </c>
      <c r="AJ621" s="234"/>
      <c r="AK621" s="234"/>
      <c r="AL621" s="235"/>
      <c r="AM621" s="223">
        <f t="shared" si="106"/>
        <v>0</v>
      </c>
      <c r="AN621" s="224"/>
      <c r="AO621" s="225"/>
      <c r="AP621" s="223">
        <f t="shared" si="107"/>
        <v>0</v>
      </c>
      <c r="AQ621" s="224"/>
      <c r="AR621" s="224"/>
      <c r="AS621" s="225"/>
      <c r="AT621" s="223">
        <f t="shared" si="108"/>
        <v>0</v>
      </c>
      <c r="AU621" s="224"/>
      <c r="AV621" s="224"/>
      <c r="AW621" s="225"/>
      <c r="AX621" s="32">
        <f t="shared" si="109"/>
        <v>2</v>
      </c>
      <c r="AY621" s="97">
        <f t="shared" si="103"/>
        <v>82.6</v>
      </c>
    </row>
    <row r="622" spans="1:51">
      <c r="A622" s="30" t="s">
        <v>706</v>
      </c>
      <c r="B622" s="221" t="s">
        <v>78</v>
      </c>
      <c r="C622" s="221"/>
      <c r="D622" s="221"/>
      <c r="E622" s="221"/>
      <c r="F622" s="221"/>
      <c r="G622" s="221"/>
      <c r="H622" s="221"/>
      <c r="I622" s="221"/>
      <c r="J622" s="221"/>
      <c r="K622" s="221"/>
      <c r="L622" s="221"/>
      <c r="M622" s="221"/>
      <c r="N622" s="221"/>
      <c r="O622" s="221"/>
      <c r="P622" s="221"/>
      <c r="Q622" s="221"/>
      <c r="R622" s="221"/>
      <c r="S622" s="221"/>
      <c r="T622" s="30" t="s">
        <v>1060</v>
      </c>
      <c r="U622" s="31">
        <v>5</v>
      </c>
      <c r="V622" s="32">
        <v>6.15</v>
      </c>
      <c r="W622" s="231">
        <f t="shared" si="104"/>
        <v>30.75</v>
      </c>
      <c r="X622" s="231"/>
      <c r="Y622" s="231"/>
      <c r="Z622" s="231"/>
      <c r="AA622" s="233">
        <v>0</v>
      </c>
      <c r="AB622" s="234"/>
      <c r="AC622" s="234"/>
      <c r="AD622" s="235"/>
      <c r="AE622" s="242"/>
      <c r="AF622" s="243"/>
      <c r="AG622" s="243"/>
      <c r="AH622" s="244"/>
      <c r="AI622" s="233">
        <f t="shared" si="105"/>
        <v>0</v>
      </c>
      <c r="AJ622" s="234"/>
      <c r="AK622" s="234"/>
      <c r="AL622" s="235"/>
      <c r="AM622" s="223">
        <f t="shared" si="106"/>
        <v>0</v>
      </c>
      <c r="AN622" s="224"/>
      <c r="AO622" s="225"/>
      <c r="AP622" s="223">
        <f t="shared" si="107"/>
        <v>0</v>
      </c>
      <c r="AQ622" s="224"/>
      <c r="AR622" s="224"/>
      <c r="AS622" s="225"/>
      <c r="AT622" s="223">
        <f t="shared" si="108"/>
        <v>0</v>
      </c>
      <c r="AU622" s="224"/>
      <c r="AV622" s="224"/>
      <c r="AW622" s="225"/>
      <c r="AX622" s="32">
        <f t="shared" si="109"/>
        <v>5</v>
      </c>
      <c r="AY622" s="97">
        <f t="shared" si="103"/>
        <v>30.75</v>
      </c>
    </row>
    <row r="623" spans="1:51">
      <c r="A623" s="30" t="s">
        <v>707</v>
      </c>
      <c r="B623" s="221" t="s">
        <v>772</v>
      </c>
      <c r="C623" s="221"/>
      <c r="D623" s="221"/>
      <c r="E623" s="221"/>
      <c r="F623" s="221"/>
      <c r="G623" s="221"/>
      <c r="H623" s="221"/>
      <c r="I623" s="221"/>
      <c r="J623" s="221"/>
      <c r="K623" s="221"/>
      <c r="L623" s="221"/>
      <c r="M623" s="221"/>
      <c r="N623" s="221"/>
      <c r="O623" s="221"/>
      <c r="P623" s="221"/>
      <c r="Q623" s="221"/>
      <c r="R623" s="221"/>
      <c r="S623" s="221"/>
      <c r="T623" s="30" t="s">
        <v>1060</v>
      </c>
      <c r="U623" s="31">
        <v>5</v>
      </c>
      <c r="V623" s="32">
        <v>15.69</v>
      </c>
      <c r="W623" s="231">
        <f t="shared" si="104"/>
        <v>78.45</v>
      </c>
      <c r="X623" s="231"/>
      <c r="Y623" s="231"/>
      <c r="Z623" s="231"/>
      <c r="AA623" s="233">
        <v>0</v>
      </c>
      <c r="AB623" s="234"/>
      <c r="AC623" s="234"/>
      <c r="AD623" s="235"/>
      <c r="AE623" s="242"/>
      <c r="AF623" s="243"/>
      <c r="AG623" s="243"/>
      <c r="AH623" s="244"/>
      <c r="AI623" s="233">
        <f t="shared" si="105"/>
        <v>0</v>
      </c>
      <c r="AJ623" s="234"/>
      <c r="AK623" s="234"/>
      <c r="AL623" s="235"/>
      <c r="AM623" s="223">
        <f t="shared" si="106"/>
        <v>0</v>
      </c>
      <c r="AN623" s="224"/>
      <c r="AO623" s="225"/>
      <c r="AP623" s="223">
        <f t="shared" si="107"/>
        <v>0</v>
      </c>
      <c r="AQ623" s="224"/>
      <c r="AR623" s="224"/>
      <c r="AS623" s="225"/>
      <c r="AT623" s="223">
        <f t="shared" si="108"/>
        <v>0</v>
      </c>
      <c r="AU623" s="224"/>
      <c r="AV623" s="224"/>
      <c r="AW623" s="225"/>
      <c r="AX623" s="32">
        <f t="shared" si="109"/>
        <v>5</v>
      </c>
      <c r="AY623" s="97">
        <f t="shared" si="103"/>
        <v>78.45</v>
      </c>
    </row>
    <row r="624" spans="1:51">
      <c r="A624" s="30" t="s">
        <v>708</v>
      </c>
      <c r="B624" s="221" t="s">
        <v>1243</v>
      </c>
      <c r="C624" s="221"/>
      <c r="D624" s="221"/>
      <c r="E624" s="221"/>
      <c r="F624" s="221"/>
      <c r="G624" s="221"/>
      <c r="H624" s="221"/>
      <c r="I624" s="221"/>
      <c r="J624" s="221"/>
      <c r="K624" s="221"/>
      <c r="L624" s="221"/>
      <c r="M624" s="221"/>
      <c r="N624" s="221"/>
      <c r="O624" s="221"/>
      <c r="P624" s="221"/>
      <c r="Q624" s="221"/>
      <c r="R624" s="221"/>
      <c r="S624" s="221"/>
      <c r="T624" s="30" t="s">
        <v>1061</v>
      </c>
      <c r="U624" s="31">
        <v>2</v>
      </c>
      <c r="V624" s="32">
        <v>1.18</v>
      </c>
      <c r="W624" s="231">
        <f t="shared" si="104"/>
        <v>2.36</v>
      </c>
      <c r="X624" s="231"/>
      <c r="Y624" s="231"/>
      <c r="Z624" s="231"/>
      <c r="AA624" s="233">
        <v>0</v>
      </c>
      <c r="AB624" s="234"/>
      <c r="AC624" s="234"/>
      <c r="AD624" s="235"/>
      <c r="AE624" s="242"/>
      <c r="AF624" s="243"/>
      <c r="AG624" s="243"/>
      <c r="AH624" s="244"/>
      <c r="AI624" s="233">
        <f t="shared" si="105"/>
        <v>0</v>
      </c>
      <c r="AJ624" s="234"/>
      <c r="AK624" s="234"/>
      <c r="AL624" s="235"/>
      <c r="AM624" s="223">
        <f t="shared" si="106"/>
        <v>0</v>
      </c>
      <c r="AN624" s="224"/>
      <c r="AO624" s="225"/>
      <c r="AP624" s="223">
        <f t="shared" si="107"/>
        <v>0</v>
      </c>
      <c r="AQ624" s="224"/>
      <c r="AR624" s="224"/>
      <c r="AS624" s="225"/>
      <c r="AT624" s="223">
        <f t="shared" si="108"/>
        <v>0</v>
      </c>
      <c r="AU624" s="224"/>
      <c r="AV624" s="224"/>
      <c r="AW624" s="225"/>
      <c r="AX624" s="32">
        <f t="shared" si="109"/>
        <v>2</v>
      </c>
      <c r="AY624" s="97">
        <f t="shared" si="103"/>
        <v>2.36</v>
      </c>
    </row>
    <row r="625" spans="1:51">
      <c r="A625" s="30" t="s">
        <v>709</v>
      </c>
      <c r="B625" s="221" t="s">
        <v>0</v>
      </c>
      <c r="C625" s="221"/>
      <c r="D625" s="221"/>
      <c r="E625" s="221"/>
      <c r="F625" s="221"/>
      <c r="G625" s="221"/>
      <c r="H625" s="221"/>
      <c r="I625" s="221"/>
      <c r="J625" s="221"/>
      <c r="K625" s="221"/>
      <c r="L625" s="221"/>
      <c r="M625" s="221"/>
      <c r="N625" s="221"/>
      <c r="O625" s="221"/>
      <c r="P625" s="221"/>
      <c r="Q625" s="221"/>
      <c r="R625" s="221"/>
      <c r="S625" s="221"/>
      <c r="T625" s="30" t="s">
        <v>33</v>
      </c>
      <c r="U625" s="31">
        <v>7</v>
      </c>
      <c r="V625" s="32">
        <v>1.51</v>
      </c>
      <c r="W625" s="231">
        <f t="shared" si="104"/>
        <v>10.57</v>
      </c>
      <c r="X625" s="231"/>
      <c r="Y625" s="231"/>
      <c r="Z625" s="231"/>
      <c r="AA625" s="233">
        <v>0</v>
      </c>
      <c r="AB625" s="234"/>
      <c r="AC625" s="234"/>
      <c r="AD625" s="235"/>
      <c r="AE625" s="242"/>
      <c r="AF625" s="243"/>
      <c r="AG625" s="243"/>
      <c r="AH625" s="244"/>
      <c r="AI625" s="233">
        <f t="shared" si="105"/>
        <v>0</v>
      </c>
      <c r="AJ625" s="234"/>
      <c r="AK625" s="234"/>
      <c r="AL625" s="235"/>
      <c r="AM625" s="223">
        <f t="shared" si="106"/>
        <v>0</v>
      </c>
      <c r="AN625" s="224"/>
      <c r="AO625" s="225"/>
      <c r="AP625" s="223">
        <f t="shared" si="107"/>
        <v>0</v>
      </c>
      <c r="AQ625" s="224"/>
      <c r="AR625" s="224"/>
      <c r="AS625" s="225"/>
      <c r="AT625" s="223">
        <f t="shared" si="108"/>
        <v>0</v>
      </c>
      <c r="AU625" s="224"/>
      <c r="AV625" s="224"/>
      <c r="AW625" s="225"/>
      <c r="AX625" s="32">
        <f t="shared" si="109"/>
        <v>7</v>
      </c>
      <c r="AY625" s="97">
        <f t="shared" si="103"/>
        <v>10.57</v>
      </c>
    </row>
    <row r="626" spans="1:51">
      <c r="A626" s="30" t="s">
        <v>710</v>
      </c>
      <c r="B626" s="221" t="s">
        <v>790</v>
      </c>
      <c r="C626" s="221"/>
      <c r="D626" s="221"/>
      <c r="E626" s="221"/>
      <c r="F626" s="221"/>
      <c r="G626" s="221"/>
      <c r="H626" s="221"/>
      <c r="I626" s="221"/>
      <c r="J626" s="221"/>
      <c r="K626" s="221"/>
      <c r="L626" s="221"/>
      <c r="M626" s="221"/>
      <c r="N626" s="221"/>
      <c r="O626" s="221"/>
      <c r="P626" s="221"/>
      <c r="Q626" s="221"/>
      <c r="R626" s="221"/>
      <c r="S626" s="221"/>
      <c r="T626" s="30" t="s">
        <v>1140</v>
      </c>
      <c r="U626" s="31">
        <v>4</v>
      </c>
      <c r="V626" s="32">
        <v>20.73</v>
      </c>
      <c r="W626" s="231">
        <f t="shared" si="104"/>
        <v>82.92</v>
      </c>
      <c r="X626" s="231"/>
      <c r="Y626" s="231"/>
      <c r="Z626" s="231"/>
      <c r="AA626" s="233">
        <v>0</v>
      </c>
      <c r="AB626" s="234"/>
      <c r="AC626" s="234"/>
      <c r="AD626" s="235"/>
      <c r="AE626" s="242"/>
      <c r="AF626" s="243"/>
      <c r="AG626" s="243"/>
      <c r="AH626" s="244"/>
      <c r="AI626" s="233">
        <f t="shared" si="105"/>
        <v>0</v>
      </c>
      <c r="AJ626" s="234"/>
      <c r="AK626" s="234"/>
      <c r="AL626" s="235"/>
      <c r="AM626" s="223">
        <f t="shared" si="106"/>
        <v>0</v>
      </c>
      <c r="AN626" s="224"/>
      <c r="AO626" s="225"/>
      <c r="AP626" s="223">
        <f t="shared" si="107"/>
        <v>0</v>
      </c>
      <c r="AQ626" s="224"/>
      <c r="AR626" s="224"/>
      <c r="AS626" s="225"/>
      <c r="AT626" s="223">
        <f t="shared" si="108"/>
        <v>0</v>
      </c>
      <c r="AU626" s="224"/>
      <c r="AV626" s="224"/>
      <c r="AW626" s="225"/>
      <c r="AX626" s="32">
        <f t="shared" si="109"/>
        <v>4</v>
      </c>
      <c r="AY626" s="97">
        <f t="shared" si="103"/>
        <v>82.92</v>
      </c>
    </row>
    <row r="627" spans="1:51">
      <c r="A627" s="30" t="s">
        <v>711</v>
      </c>
      <c r="B627" s="221" t="s">
        <v>1103</v>
      </c>
      <c r="C627" s="221"/>
      <c r="D627" s="221"/>
      <c r="E627" s="221"/>
      <c r="F627" s="221"/>
      <c r="G627" s="221"/>
      <c r="H627" s="221"/>
      <c r="I627" s="221"/>
      <c r="J627" s="221"/>
      <c r="K627" s="221"/>
      <c r="L627" s="221"/>
      <c r="M627" s="221"/>
      <c r="N627" s="221"/>
      <c r="O627" s="221"/>
      <c r="P627" s="221"/>
      <c r="Q627" s="221"/>
      <c r="R627" s="221"/>
      <c r="S627" s="221"/>
      <c r="T627" s="30" t="s">
        <v>1140</v>
      </c>
      <c r="U627" s="31">
        <v>4</v>
      </c>
      <c r="V627" s="32">
        <v>15.81</v>
      </c>
      <c r="W627" s="231">
        <f t="shared" si="104"/>
        <v>63.24</v>
      </c>
      <c r="X627" s="231"/>
      <c r="Y627" s="231"/>
      <c r="Z627" s="231"/>
      <c r="AA627" s="233">
        <v>0</v>
      </c>
      <c r="AB627" s="234"/>
      <c r="AC627" s="234"/>
      <c r="AD627" s="235"/>
      <c r="AE627" s="242"/>
      <c r="AF627" s="243"/>
      <c r="AG627" s="243"/>
      <c r="AH627" s="244"/>
      <c r="AI627" s="233">
        <f t="shared" si="105"/>
        <v>0</v>
      </c>
      <c r="AJ627" s="234"/>
      <c r="AK627" s="234"/>
      <c r="AL627" s="235"/>
      <c r="AM627" s="223">
        <f t="shared" si="106"/>
        <v>0</v>
      </c>
      <c r="AN627" s="224"/>
      <c r="AO627" s="225"/>
      <c r="AP627" s="223">
        <f t="shared" si="107"/>
        <v>0</v>
      </c>
      <c r="AQ627" s="224"/>
      <c r="AR627" s="224"/>
      <c r="AS627" s="225"/>
      <c r="AT627" s="223">
        <f t="shared" si="108"/>
        <v>0</v>
      </c>
      <c r="AU627" s="224"/>
      <c r="AV627" s="224"/>
      <c r="AW627" s="225"/>
      <c r="AX627" s="32">
        <f t="shared" si="109"/>
        <v>4</v>
      </c>
      <c r="AY627" s="97">
        <f t="shared" si="103"/>
        <v>63.24</v>
      </c>
    </row>
    <row r="628" spans="1:51">
      <c r="A628" s="30" t="s">
        <v>712</v>
      </c>
      <c r="B628" s="221" t="s">
        <v>791</v>
      </c>
      <c r="C628" s="221"/>
      <c r="D628" s="221"/>
      <c r="E628" s="221"/>
      <c r="F628" s="221"/>
      <c r="G628" s="221"/>
      <c r="H628" s="221"/>
      <c r="I628" s="221"/>
      <c r="J628" s="221"/>
      <c r="K628" s="221"/>
      <c r="L628" s="221"/>
      <c r="M628" s="221"/>
      <c r="N628" s="221"/>
      <c r="O628" s="221"/>
      <c r="P628" s="221"/>
      <c r="Q628" s="221"/>
      <c r="R628" s="221"/>
      <c r="S628" s="221"/>
      <c r="T628" s="30" t="s">
        <v>1140</v>
      </c>
      <c r="U628" s="31">
        <v>4</v>
      </c>
      <c r="V628" s="32">
        <v>11.8</v>
      </c>
      <c r="W628" s="231">
        <f t="shared" si="104"/>
        <v>47.2</v>
      </c>
      <c r="X628" s="231"/>
      <c r="Y628" s="231"/>
      <c r="Z628" s="231"/>
      <c r="AA628" s="233">
        <v>0</v>
      </c>
      <c r="AB628" s="234"/>
      <c r="AC628" s="234"/>
      <c r="AD628" s="235"/>
      <c r="AE628" s="242"/>
      <c r="AF628" s="243"/>
      <c r="AG628" s="243"/>
      <c r="AH628" s="244"/>
      <c r="AI628" s="233">
        <f t="shared" si="105"/>
        <v>0</v>
      </c>
      <c r="AJ628" s="234"/>
      <c r="AK628" s="234"/>
      <c r="AL628" s="235"/>
      <c r="AM628" s="223">
        <f t="shared" si="106"/>
        <v>0</v>
      </c>
      <c r="AN628" s="224"/>
      <c r="AO628" s="225"/>
      <c r="AP628" s="223">
        <f t="shared" si="107"/>
        <v>0</v>
      </c>
      <c r="AQ628" s="224"/>
      <c r="AR628" s="224"/>
      <c r="AS628" s="225"/>
      <c r="AT628" s="223">
        <f t="shared" si="108"/>
        <v>0</v>
      </c>
      <c r="AU628" s="224"/>
      <c r="AV628" s="224"/>
      <c r="AW628" s="225"/>
      <c r="AX628" s="32">
        <f t="shared" si="109"/>
        <v>4</v>
      </c>
      <c r="AY628" s="97">
        <f t="shared" si="103"/>
        <v>47.2</v>
      </c>
    </row>
    <row r="629" spans="1:51">
      <c r="A629" s="30" t="s">
        <v>713</v>
      </c>
      <c r="B629" s="221" t="s">
        <v>81</v>
      </c>
      <c r="C629" s="221"/>
      <c r="D629" s="221"/>
      <c r="E629" s="221"/>
      <c r="F629" s="221"/>
      <c r="G629" s="221"/>
      <c r="H629" s="221"/>
      <c r="I629" s="221"/>
      <c r="J629" s="221"/>
      <c r="K629" s="221"/>
      <c r="L629" s="221"/>
      <c r="M629" s="221"/>
      <c r="N629" s="221"/>
      <c r="O629" s="221"/>
      <c r="P629" s="221"/>
      <c r="Q629" s="221"/>
      <c r="R629" s="221"/>
      <c r="S629" s="221"/>
      <c r="T629" s="30" t="s">
        <v>1059</v>
      </c>
      <c r="U629" s="31">
        <v>45</v>
      </c>
      <c r="V629" s="32">
        <v>10.7</v>
      </c>
      <c r="W629" s="231">
        <f t="shared" si="104"/>
        <v>481.49999999999994</v>
      </c>
      <c r="X629" s="231"/>
      <c r="Y629" s="231"/>
      <c r="Z629" s="231"/>
      <c r="AA629" s="233">
        <v>0</v>
      </c>
      <c r="AB629" s="234"/>
      <c r="AC629" s="234"/>
      <c r="AD629" s="235"/>
      <c r="AE629" s="242"/>
      <c r="AF629" s="243"/>
      <c r="AG629" s="243"/>
      <c r="AH629" s="244"/>
      <c r="AI629" s="233">
        <f t="shared" si="105"/>
        <v>0</v>
      </c>
      <c r="AJ629" s="234"/>
      <c r="AK629" s="234"/>
      <c r="AL629" s="235"/>
      <c r="AM629" s="223">
        <f t="shared" si="106"/>
        <v>0</v>
      </c>
      <c r="AN629" s="224"/>
      <c r="AO629" s="225"/>
      <c r="AP629" s="223">
        <f t="shared" si="107"/>
        <v>0</v>
      </c>
      <c r="AQ629" s="224"/>
      <c r="AR629" s="224"/>
      <c r="AS629" s="225"/>
      <c r="AT629" s="223">
        <f t="shared" si="108"/>
        <v>0</v>
      </c>
      <c r="AU629" s="224"/>
      <c r="AV629" s="224"/>
      <c r="AW629" s="225"/>
      <c r="AX629" s="32">
        <f t="shared" si="109"/>
        <v>45</v>
      </c>
      <c r="AY629" s="97">
        <f t="shared" si="103"/>
        <v>481.49999999999994</v>
      </c>
    </row>
    <row r="630" spans="1:51">
      <c r="A630" s="30" t="s">
        <v>714</v>
      </c>
      <c r="B630" s="221" t="s">
        <v>82</v>
      </c>
      <c r="C630" s="221"/>
      <c r="D630" s="221"/>
      <c r="E630" s="221"/>
      <c r="F630" s="221"/>
      <c r="G630" s="221"/>
      <c r="H630" s="221"/>
      <c r="I630" s="221"/>
      <c r="J630" s="221"/>
      <c r="K630" s="221"/>
      <c r="L630" s="221"/>
      <c r="M630" s="221"/>
      <c r="N630" s="221"/>
      <c r="O630" s="221"/>
      <c r="P630" s="221"/>
      <c r="Q630" s="221"/>
      <c r="R630" s="221"/>
      <c r="S630" s="221"/>
      <c r="T630" s="30" t="s">
        <v>1140</v>
      </c>
      <c r="U630" s="31">
        <v>8</v>
      </c>
      <c r="V630" s="32">
        <v>17.11</v>
      </c>
      <c r="W630" s="231">
        <f t="shared" si="104"/>
        <v>136.88</v>
      </c>
      <c r="X630" s="231"/>
      <c r="Y630" s="231"/>
      <c r="Z630" s="231"/>
      <c r="AA630" s="233">
        <v>0</v>
      </c>
      <c r="AB630" s="234"/>
      <c r="AC630" s="234"/>
      <c r="AD630" s="235"/>
      <c r="AE630" s="242"/>
      <c r="AF630" s="243"/>
      <c r="AG630" s="243"/>
      <c r="AH630" s="244"/>
      <c r="AI630" s="233">
        <f t="shared" si="105"/>
        <v>0</v>
      </c>
      <c r="AJ630" s="234"/>
      <c r="AK630" s="234"/>
      <c r="AL630" s="235"/>
      <c r="AM630" s="223">
        <f t="shared" si="106"/>
        <v>0</v>
      </c>
      <c r="AN630" s="224"/>
      <c r="AO630" s="225"/>
      <c r="AP630" s="223">
        <f t="shared" si="107"/>
        <v>0</v>
      </c>
      <c r="AQ630" s="224"/>
      <c r="AR630" s="224"/>
      <c r="AS630" s="225"/>
      <c r="AT630" s="223">
        <f t="shared" si="108"/>
        <v>0</v>
      </c>
      <c r="AU630" s="224"/>
      <c r="AV630" s="224"/>
      <c r="AW630" s="225"/>
      <c r="AX630" s="32">
        <f t="shared" si="109"/>
        <v>8</v>
      </c>
      <c r="AY630" s="97">
        <f t="shared" si="103"/>
        <v>136.88</v>
      </c>
    </row>
    <row r="631" spans="1:51">
      <c r="A631" s="30" t="s">
        <v>715</v>
      </c>
      <c r="B631" s="221" t="s">
        <v>83</v>
      </c>
      <c r="C631" s="221"/>
      <c r="D631" s="221"/>
      <c r="E631" s="221"/>
      <c r="F631" s="221"/>
      <c r="G631" s="221"/>
      <c r="H631" s="221"/>
      <c r="I631" s="221"/>
      <c r="J631" s="221"/>
      <c r="K631" s="221"/>
      <c r="L631" s="221"/>
      <c r="M631" s="221"/>
      <c r="N631" s="221"/>
      <c r="O631" s="221"/>
      <c r="P631" s="221"/>
      <c r="Q631" s="221"/>
      <c r="R631" s="221"/>
      <c r="S631" s="221"/>
      <c r="T631" s="30" t="s">
        <v>1059</v>
      </c>
      <c r="U631" s="31">
        <v>13</v>
      </c>
      <c r="V631" s="32">
        <v>15.91</v>
      </c>
      <c r="W631" s="231">
        <f t="shared" si="104"/>
        <v>206.83</v>
      </c>
      <c r="X631" s="231"/>
      <c r="Y631" s="231"/>
      <c r="Z631" s="231"/>
      <c r="AA631" s="233">
        <v>0</v>
      </c>
      <c r="AB631" s="234"/>
      <c r="AC631" s="234"/>
      <c r="AD631" s="235"/>
      <c r="AE631" s="242"/>
      <c r="AF631" s="243"/>
      <c r="AG631" s="243"/>
      <c r="AH631" s="244"/>
      <c r="AI631" s="233">
        <f t="shared" si="105"/>
        <v>0</v>
      </c>
      <c r="AJ631" s="234"/>
      <c r="AK631" s="234"/>
      <c r="AL631" s="235"/>
      <c r="AM631" s="223">
        <f t="shared" si="106"/>
        <v>0</v>
      </c>
      <c r="AN631" s="224"/>
      <c r="AO631" s="225"/>
      <c r="AP631" s="223">
        <f t="shared" si="107"/>
        <v>0</v>
      </c>
      <c r="AQ631" s="224"/>
      <c r="AR631" s="224"/>
      <c r="AS631" s="225"/>
      <c r="AT631" s="223">
        <f t="shared" si="108"/>
        <v>0</v>
      </c>
      <c r="AU631" s="224"/>
      <c r="AV631" s="224"/>
      <c r="AW631" s="225"/>
      <c r="AX631" s="32">
        <f t="shared" si="109"/>
        <v>13</v>
      </c>
      <c r="AY631" s="97">
        <f t="shared" si="103"/>
        <v>206.83</v>
      </c>
    </row>
    <row r="632" spans="1:51">
      <c r="A632" s="30"/>
      <c r="B632" s="221"/>
      <c r="C632" s="221"/>
      <c r="D632" s="221"/>
      <c r="E632" s="221"/>
      <c r="F632" s="221"/>
      <c r="G632" s="221"/>
      <c r="H632" s="221"/>
      <c r="I632" s="221"/>
      <c r="J632" s="221"/>
      <c r="K632" s="221"/>
      <c r="L632" s="221"/>
      <c r="M632" s="221"/>
      <c r="N632" s="221"/>
      <c r="O632" s="221"/>
      <c r="P632" s="221"/>
      <c r="Q632" s="221"/>
      <c r="R632" s="221"/>
      <c r="S632" s="221"/>
      <c r="T632" s="30"/>
      <c r="U632" s="31"/>
      <c r="V632" s="32"/>
      <c r="W632" s="284"/>
      <c r="X632" s="285"/>
      <c r="Y632" s="285"/>
      <c r="Z632" s="286"/>
      <c r="AA632" s="233"/>
      <c r="AB632" s="234"/>
      <c r="AC632" s="234"/>
      <c r="AD632" s="235"/>
      <c r="AE632" s="242"/>
      <c r="AF632" s="243"/>
      <c r="AG632" s="243"/>
      <c r="AH632" s="244"/>
      <c r="AI632" s="233"/>
      <c r="AJ632" s="234"/>
      <c r="AK632" s="234"/>
      <c r="AL632" s="235"/>
      <c r="AM632" s="261"/>
      <c r="AN632" s="262"/>
      <c r="AO632" s="263"/>
      <c r="AP632" s="223"/>
      <c r="AQ632" s="224"/>
      <c r="AR632" s="224"/>
      <c r="AS632" s="225"/>
      <c r="AT632" s="261"/>
      <c r="AU632" s="262"/>
      <c r="AV632" s="262"/>
      <c r="AW632" s="263"/>
      <c r="AX632" s="32"/>
      <c r="AY632" s="97">
        <f t="shared" si="103"/>
        <v>0</v>
      </c>
    </row>
    <row r="633" spans="1:51" ht="15.75">
      <c r="A633" s="45" t="s">
        <v>716</v>
      </c>
      <c r="B633" s="236" t="s">
        <v>792</v>
      </c>
      <c r="C633" s="236"/>
      <c r="D633" s="236"/>
      <c r="E633" s="236"/>
      <c r="F633" s="236"/>
      <c r="G633" s="236"/>
      <c r="H633" s="236"/>
      <c r="I633" s="236"/>
      <c r="J633" s="236"/>
      <c r="K633" s="236"/>
      <c r="L633" s="236"/>
      <c r="M633" s="236"/>
      <c r="N633" s="236"/>
      <c r="O633" s="236"/>
      <c r="P633" s="236"/>
      <c r="Q633" s="236"/>
      <c r="R633" s="236"/>
      <c r="S633" s="236"/>
      <c r="T633" s="45"/>
      <c r="U633" s="56"/>
      <c r="V633" s="27"/>
      <c r="W633" s="229">
        <f>SUM(W634)</f>
        <v>11774</v>
      </c>
      <c r="X633" s="229"/>
      <c r="Y633" s="229"/>
      <c r="Z633" s="229"/>
      <c r="AA633" s="255"/>
      <c r="AB633" s="256"/>
      <c r="AC633" s="256"/>
      <c r="AD633" s="257"/>
      <c r="AE633" s="258"/>
      <c r="AF633" s="259"/>
      <c r="AG633" s="259"/>
      <c r="AH633" s="260"/>
      <c r="AI633" s="255"/>
      <c r="AJ633" s="256"/>
      <c r="AK633" s="256"/>
      <c r="AL633" s="257"/>
      <c r="AM633" s="238">
        <f>SUM(AM634)</f>
        <v>0</v>
      </c>
      <c r="AN633" s="239"/>
      <c r="AO633" s="240"/>
      <c r="AP633" s="238">
        <f>SUM(AP634)</f>
        <v>0</v>
      </c>
      <c r="AQ633" s="239"/>
      <c r="AR633" s="239"/>
      <c r="AS633" s="240"/>
      <c r="AT633" s="238">
        <f>AM633+AP633</f>
        <v>0</v>
      </c>
      <c r="AU633" s="239"/>
      <c r="AV633" s="239"/>
      <c r="AW633" s="240"/>
      <c r="AX633" s="27"/>
      <c r="AY633" s="96">
        <f t="shared" si="103"/>
        <v>11774</v>
      </c>
    </row>
    <row r="634" spans="1:51">
      <c r="A634" s="30" t="s">
        <v>717</v>
      </c>
      <c r="B634" s="221" t="s">
        <v>793</v>
      </c>
      <c r="C634" s="221"/>
      <c r="D634" s="221"/>
      <c r="E634" s="221"/>
      <c r="F634" s="221"/>
      <c r="G634" s="221"/>
      <c r="H634" s="221"/>
      <c r="I634" s="221"/>
      <c r="J634" s="221"/>
      <c r="K634" s="221"/>
      <c r="L634" s="221"/>
      <c r="M634" s="221"/>
      <c r="N634" s="221"/>
      <c r="O634" s="221"/>
      <c r="P634" s="221"/>
      <c r="Q634" s="221"/>
      <c r="R634" s="221"/>
      <c r="S634" s="221"/>
      <c r="T634" s="30" t="s">
        <v>1059</v>
      </c>
      <c r="U634" s="31">
        <v>1400</v>
      </c>
      <c r="V634" s="32">
        <v>8.41</v>
      </c>
      <c r="W634" s="231">
        <f>U634*V634</f>
        <v>11774</v>
      </c>
      <c r="X634" s="231"/>
      <c r="Y634" s="231"/>
      <c r="Z634" s="231"/>
      <c r="AA634" s="233">
        <v>0</v>
      </c>
      <c r="AB634" s="234"/>
      <c r="AC634" s="234"/>
      <c r="AD634" s="235"/>
      <c r="AE634" s="242"/>
      <c r="AF634" s="243"/>
      <c r="AG634" s="243"/>
      <c r="AH634" s="244"/>
      <c r="AI634" s="233">
        <f>AA634+AE634</f>
        <v>0</v>
      </c>
      <c r="AJ634" s="234"/>
      <c r="AK634" s="234"/>
      <c r="AL634" s="235"/>
      <c r="AM634" s="223">
        <f>V634*AA634</f>
        <v>0</v>
      </c>
      <c r="AN634" s="224"/>
      <c r="AO634" s="225"/>
      <c r="AP634" s="223">
        <f>V634*AE634</f>
        <v>0</v>
      </c>
      <c r="AQ634" s="224"/>
      <c r="AR634" s="224"/>
      <c r="AS634" s="225"/>
      <c r="AT634" s="223">
        <f>AM634+AP634</f>
        <v>0</v>
      </c>
      <c r="AU634" s="224"/>
      <c r="AV634" s="224"/>
      <c r="AW634" s="225"/>
      <c r="AX634" s="32">
        <f>U634-AI634</f>
        <v>1400</v>
      </c>
      <c r="AY634" s="97">
        <f t="shared" si="103"/>
        <v>11774</v>
      </c>
    </row>
    <row r="635" spans="1:51">
      <c r="A635" s="30"/>
      <c r="B635" s="221"/>
      <c r="C635" s="221"/>
      <c r="D635" s="221"/>
      <c r="E635" s="221"/>
      <c r="F635" s="221"/>
      <c r="G635" s="221"/>
      <c r="H635" s="221"/>
      <c r="I635" s="221"/>
      <c r="J635" s="221"/>
      <c r="K635" s="221"/>
      <c r="L635" s="221"/>
      <c r="M635" s="221"/>
      <c r="N635" s="221"/>
      <c r="O635" s="221"/>
      <c r="P635" s="221"/>
      <c r="Q635" s="221"/>
      <c r="R635" s="221"/>
      <c r="S635" s="221"/>
      <c r="T635" s="30"/>
      <c r="U635" s="31"/>
      <c r="V635" s="32"/>
      <c r="W635" s="284"/>
      <c r="X635" s="285"/>
      <c r="Y635" s="285"/>
      <c r="Z635" s="286"/>
      <c r="AA635" s="233"/>
      <c r="AB635" s="234"/>
      <c r="AC635" s="234"/>
      <c r="AD635" s="235"/>
      <c r="AE635" s="242"/>
      <c r="AF635" s="243"/>
      <c r="AG635" s="243"/>
      <c r="AH635" s="244"/>
      <c r="AI635" s="233"/>
      <c r="AJ635" s="234"/>
      <c r="AK635" s="234"/>
      <c r="AL635" s="235"/>
      <c r="AM635" s="261"/>
      <c r="AN635" s="262"/>
      <c r="AO635" s="263"/>
      <c r="AP635" s="223"/>
      <c r="AQ635" s="224"/>
      <c r="AR635" s="224"/>
      <c r="AS635" s="225"/>
      <c r="AT635" s="261"/>
      <c r="AU635" s="262"/>
      <c r="AV635" s="262"/>
      <c r="AW635" s="263"/>
      <c r="AX635" s="32"/>
      <c r="AY635" s="97">
        <f t="shared" si="103"/>
        <v>0</v>
      </c>
    </row>
    <row r="636" spans="1:51" ht="15.75">
      <c r="A636" s="45" t="s">
        <v>718</v>
      </c>
      <c r="B636" s="236" t="s">
        <v>794</v>
      </c>
      <c r="C636" s="236"/>
      <c r="D636" s="236"/>
      <c r="E636" s="236"/>
      <c r="F636" s="236"/>
      <c r="G636" s="236"/>
      <c r="H636" s="236"/>
      <c r="I636" s="236"/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45"/>
      <c r="U636" s="56"/>
      <c r="V636" s="27"/>
      <c r="W636" s="229">
        <f>SUM(W637:W649)</f>
        <v>343270.57520000002</v>
      </c>
      <c r="X636" s="229"/>
      <c r="Y636" s="229"/>
      <c r="Z636" s="229"/>
      <c r="AA636" s="255"/>
      <c r="AB636" s="256"/>
      <c r="AC636" s="256"/>
      <c r="AD636" s="257"/>
      <c r="AE636" s="258"/>
      <c r="AF636" s="259"/>
      <c r="AG636" s="259"/>
      <c r="AH636" s="260"/>
      <c r="AI636" s="255"/>
      <c r="AJ636" s="256"/>
      <c r="AK636" s="256"/>
      <c r="AL636" s="257"/>
      <c r="AM636" s="238">
        <f>SUM(AM637:AM649)</f>
        <v>43054.456499999993</v>
      </c>
      <c r="AN636" s="239"/>
      <c r="AO636" s="240"/>
      <c r="AP636" s="238">
        <f>SUM(AP637:AS649)</f>
        <v>75938.049899999998</v>
      </c>
      <c r="AQ636" s="239"/>
      <c r="AR636" s="239"/>
      <c r="AS636" s="240"/>
      <c r="AT636" s="238">
        <f>AM636+AP636</f>
        <v>118992.50639999998</v>
      </c>
      <c r="AU636" s="239"/>
      <c r="AV636" s="239"/>
      <c r="AW636" s="240"/>
      <c r="AX636" s="27"/>
      <c r="AY636" s="96">
        <f t="shared" si="103"/>
        <v>224278.06880000004</v>
      </c>
    </row>
    <row r="637" spans="1:51">
      <c r="A637" s="30" t="s">
        <v>719</v>
      </c>
      <c r="B637" s="221" t="s">
        <v>621</v>
      </c>
      <c r="C637" s="221"/>
      <c r="D637" s="221"/>
      <c r="E637" s="221"/>
      <c r="F637" s="221"/>
      <c r="G637" s="221"/>
      <c r="H637" s="221"/>
      <c r="I637" s="221"/>
      <c r="J637" s="221"/>
      <c r="K637" s="221"/>
      <c r="L637" s="221"/>
      <c r="M637" s="221"/>
      <c r="N637" s="221"/>
      <c r="O637" s="221"/>
      <c r="P637" s="221"/>
      <c r="Q637" s="221"/>
      <c r="R637" s="221"/>
      <c r="S637" s="221"/>
      <c r="T637" s="30" t="s">
        <v>1060</v>
      </c>
      <c r="U637" s="31">
        <v>4200</v>
      </c>
      <c r="V637" s="32">
        <v>0.39</v>
      </c>
      <c r="W637" s="231">
        <f t="shared" ref="W637:W649" si="110">U637*V637</f>
        <v>1638</v>
      </c>
      <c r="X637" s="231"/>
      <c r="Y637" s="231"/>
      <c r="Z637" s="231"/>
      <c r="AA637" s="233">
        <v>0</v>
      </c>
      <c r="AB637" s="234"/>
      <c r="AC637" s="234"/>
      <c r="AD637" s="235"/>
      <c r="AE637" s="242">
        <v>1684</v>
      </c>
      <c r="AF637" s="243"/>
      <c r="AG637" s="243"/>
      <c r="AH637" s="244"/>
      <c r="AI637" s="233">
        <f t="shared" ref="AI637:AI649" si="111">AA637+AE637</f>
        <v>1684</v>
      </c>
      <c r="AJ637" s="234"/>
      <c r="AK637" s="234"/>
      <c r="AL637" s="235"/>
      <c r="AM637" s="223">
        <f t="shared" ref="AM637:AM649" si="112">V637*AA637</f>
        <v>0</v>
      </c>
      <c r="AN637" s="224"/>
      <c r="AO637" s="225"/>
      <c r="AP637" s="223">
        <f t="shared" ref="AP637:AP649" si="113">V637*AE637</f>
        <v>656.76</v>
      </c>
      <c r="AQ637" s="224"/>
      <c r="AR637" s="224"/>
      <c r="AS637" s="225"/>
      <c r="AT637" s="223">
        <f t="shared" ref="AT637:AT649" si="114">AM637+AP637</f>
        <v>656.76</v>
      </c>
      <c r="AU637" s="224"/>
      <c r="AV637" s="224"/>
      <c r="AW637" s="225"/>
      <c r="AX637" s="32">
        <f>U637-AI637</f>
        <v>2516</v>
      </c>
      <c r="AY637" s="97">
        <f t="shared" si="103"/>
        <v>981.24</v>
      </c>
    </row>
    <row r="638" spans="1:51">
      <c r="A638" s="30" t="s">
        <v>720</v>
      </c>
      <c r="B638" s="221" t="s">
        <v>622</v>
      </c>
      <c r="C638" s="221"/>
      <c r="D638" s="221"/>
      <c r="E638" s="221"/>
      <c r="F638" s="221"/>
      <c r="G638" s="221"/>
      <c r="H638" s="221"/>
      <c r="I638" s="221"/>
      <c r="J638" s="221"/>
      <c r="K638" s="221"/>
      <c r="L638" s="221"/>
      <c r="M638" s="221"/>
      <c r="N638" s="221"/>
      <c r="O638" s="221"/>
      <c r="P638" s="221"/>
      <c r="Q638" s="221"/>
      <c r="R638" s="221"/>
      <c r="S638" s="221"/>
      <c r="T638" s="30" t="s">
        <v>1060</v>
      </c>
      <c r="U638" s="31">
        <v>0</v>
      </c>
      <c r="V638" s="32">
        <v>0.34</v>
      </c>
      <c r="W638" s="231">
        <f t="shared" si="110"/>
        <v>0</v>
      </c>
      <c r="X638" s="231"/>
      <c r="Y638" s="231"/>
      <c r="Z638" s="231"/>
      <c r="AA638" s="233">
        <v>0</v>
      </c>
      <c r="AB638" s="234"/>
      <c r="AC638" s="234"/>
      <c r="AD638" s="235"/>
      <c r="AE638" s="242"/>
      <c r="AF638" s="243"/>
      <c r="AG638" s="243"/>
      <c r="AH638" s="244"/>
      <c r="AI638" s="233">
        <f t="shared" si="111"/>
        <v>0</v>
      </c>
      <c r="AJ638" s="234"/>
      <c r="AK638" s="234"/>
      <c r="AL638" s="235"/>
      <c r="AM638" s="223">
        <f t="shared" si="112"/>
        <v>0</v>
      </c>
      <c r="AN638" s="224"/>
      <c r="AO638" s="225"/>
      <c r="AP638" s="223">
        <f t="shared" si="113"/>
        <v>0</v>
      </c>
      <c r="AQ638" s="224"/>
      <c r="AR638" s="224"/>
      <c r="AS638" s="225"/>
      <c r="AT638" s="223">
        <f t="shared" si="114"/>
        <v>0</v>
      </c>
      <c r="AU638" s="224"/>
      <c r="AV638" s="224"/>
      <c r="AW638" s="225"/>
      <c r="AX638" s="32">
        <f t="shared" ref="AX638:AX649" si="115">U638-AI638</f>
        <v>0</v>
      </c>
      <c r="AY638" s="97">
        <f t="shared" si="103"/>
        <v>0</v>
      </c>
    </row>
    <row r="639" spans="1:51">
      <c r="A639" s="30" t="s">
        <v>721</v>
      </c>
      <c r="B639" s="221" t="s">
        <v>623</v>
      </c>
      <c r="C639" s="221"/>
      <c r="D639" s="221"/>
      <c r="E639" s="221"/>
      <c r="F639" s="221"/>
      <c r="G639" s="221"/>
      <c r="H639" s="221"/>
      <c r="I639" s="221"/>
      <c r="J639" s="221"/>
      <c r="K639" s="221"/>
      <c r="L639" s="221"/>
      <c r="M639" s="221"/>
      <c r="N639" s="221"/>
      <c r="O639" s="221"/>
      <c r="P639" s="221"/>
      <c r="Q639" s="221"/>
      <c r="R639" s="221"/>
      <c r="S639" s="221"/>
      <c r="T639" s="30" t="s">
        <v>1061</v>
      </c>
      <c r="U639" s="31">
        <v>3430</v>
      </c>
      <c r="V639" s="32">
        <v>3.38</v>
      </c>
      <c r="W639" s="231">
        <f t="shared" si="110"/>
        <v>11593.4</v>
      </c>
      <c r="X639" s="231"/>
      <c r="Y639" s="231"/>
      <c r="Z639" s="231"/>
      <c r="AA639" s="233">
        <v>0</v>
      </c>
      <c r="AB639" s="234"/>
      <c r="AC639" s="234"/>
      <c r="AD639" s="235"/>
      <c r="AE639" s="242">
        <v>501.3</v>
      </c>
      <c r="AF639" s="243"/>
      <c r="AG639" s="243"/>
      <c r="AH639" s="244"/>
      <c r="AI639" s="233">
        <f t="shared" si="111"/>
        <v>501.3</v>
      </c>
      <c r="AJ639" s="234"/>
      <c r="AK639" s="234"/>
      <c r="AL639" s="235"/>
      <c r="AM639" s="223">
        <f t="shared" si="112"/>
        <v>0</v>
      </c>
      <c r="AN639" s="224"/>
      <c r="AO639" s="225"/>
      <c r="AP639" s="223">
        <f t="shared" si="113"/>
        <v>1694.394</v>
      </c>
      <c r="AQ639" s="224"/>
      <c r="AR639" s="224"/>
      <c r="AS639" s="225"/>
      <c r="AT639" s="223">
        <f t="shared" si="114"/>
        <v>1694.394</v>
      </c>
      <c r="AU639" s="224"/>
      <c r="AV639" s="224"/>
      <c r="AW639" s="225"/>
      <c r="AX639" s="32">
        <f t="shared" si="115"/>
        <v>2928.7</v>
      </c>
      <c r="AY639" s="97">
        <f t="shared" si="103"/>
        <v>9899.0059999999994</v>
      </c>
    </row>
    <row r="640" spans="1:51">
      <c r="A640" s="30" t="s">
        <v>722</v>
      </c>
      <c r="B640" s="221" t="s">
        <v>1243</v>
      </c>
      <c r="C640" s="221"/>
      <c r="D640" s="221"/>
      <c r="E640" s="221"/>
      <c r="F640" s="221"/>
      <c r="G640" s="221"/>
      <c r="H640" s="221"/>
      <c r="I640" s="221"/>
      <c r="J640" s="221"/>
      <c r="K640" s="221"/>
      <c r="L640" s="221"/>
      <c r="M640" s="221"/>
      <c r="N640" s="221"/>
      <c r="O640" s="221"/>
      <c r="P640" s="221"/>
      <c r="Q640" s="221"/>
      <c r="R640" s="221"/>
      <c r="S640" s="221"/>
      <c r="T640" s="30" t="s">
        <v>1061</v>
      </c>
      <c r="U640" s="31">
        <v>5551</v>
      </c>
      <c r="V640" s="32">
        <v>1.18</v>
      </c>
      <c r="W640" s="231">
        <f t="shared" si="110"/>
        <v>6550.1799999999994</v>
      </c>
      <c r="X640" s="231"/>
      <c r="Y640" s="231"/>
      <c r="Z640" s="231"/>
      <c r="AA640" s="233">
        <v>0</v>
      </c>
      <c r="AB640" s="234"/>
      <c r="AC640" s="234"/>
      <c r="AD640" s="235"/>
      <c r="AE640" s="242">
        <v>1089.53</v>
      </c>
      <c r="AF640" s="243"/>
      <c r="AG640" s="243"/>
      <c r="AH640" s="244"/>
      <c r="AI640" s="233">
        <f t="shared" si="111"/>
        <v>1089.53</v>
      </c>
      <c r="AJ640" s="234"/>
      <c r="AK640" s="234"/>
      <c r="AL640" s="235"/>
      <c r="AM640" s="223">
        <f t="shared" si="112"/>
        <v>0</v>
      </c>
      <c r="AN640" s="224"/>
      <c r="AO640" s="225"/>
      <c r="AP640" s="223">
        <f t="shared" si="113"/>
        <v>1285.6453999999999</v>
      </c>
      <c r="AQ640" s="224"/>
      <c r="AR640" s="224"/>
      <c r="AS640" s="225"/>
      <c r="AT640" s="223">
        <f t="shared" si="114"/>
        <v>1285.6453999999999</v>
      </c>
      <c r="AU640" s="224"/>
      <c r="AV640" s="224"/>
      <c r="AW640" s="225"/>
      <c r="AX640" s="32">
        <f t="shared" si="115"/>
        <v>4461.47</v>
      </c>
      <c r="AY640" s="97">
        <f t="shared" si="103"/>
        <v>5264.534599999999</v>
      </c>
    </row>
    <row r="641" spans="1:51">
      <c r="A641" s="30" t="s">
        <v>723</v>
      </c>
      <c r="B641" s="221" t="s">
        <v>0</v>
      </c>
      <c r="C641" s="221"/>
      <c r="D641" s="221"/>
      <c r="E641" s="221"/>
      <c r="F641" s="221"/>
      <c r="G641" s="221"/>
      <c r="H641" s="221"/>
      <c r="I641" s="221"/>
      <c r="J641" s="221"/>
      <c r="K641" s="221"/>
      <c r="L641" s="221"/>
      <c r="M641" s="221"/>
      <c r="N641" s="221"/>
      <c r="O641" s="221"/>
      <c r="P641" s="221"/>
      <c r="Q641" s="221"/>
      <c r="R641" s="221"/>
      <c r="S641" s="221"/>
      <c r="T641" s="30" t="s">
        <v>33</v>
      </c>
      <c r="U641" s="31">
        <v>83967.52</v>
      </c>
      <c r="V641" s="32">
        <v>1.51</v>
      </c>
      <c r="W641" s="231">
        <f t="shared" si="110"/>
        <v>126790.95520000001</v>
      </c>
      <c r="X641" s="231"/>
      <c r="Y641" s="231"/>
      <c r="Z641" s="231"/>
      <c r="AA641" s="233">
        <v>0</v>
      </c>
      <c r="AB641" s="234"/>
      <c r="AC641" s="234"/>
      <c r="AD641" s="235"/>
      <c r="AE641" s="242">
        <v>16203.95</v>
      </c>
      <c r="AF641" s="243"/>
      <c r="AG641" s="243"/>
      <c r="AH641" s="244"/>
      <c r="AI641" s="233">
        <f t="shared" si="111"/>
        <v>16203.95</v>
      </c>
      <c r="AJ641" s="234"/>
      <c r="AK641" s="234"/>
      <c r="AL641" s="235"/>
      <c r="AM641" s="223">
        <f t="shared" si="112"/>
        <v>0</v>
      </c>
      <c r="AN641" s="224"/>
      <c r="AO641" s="225"/>
      <c r="AP641" s="223">
        <f t="shared" si="113"/>
        <v>24467.964500000002</v>
      </c>
      <c r="AQ641" s="224"/>
      <c r="AR641" s="224"/>
      <c r="AS641" s="225"/>
      <c r="AT641" s="223">
        <f t="shared" si="114"/>
        <v>24467.964500000002</v>
      </c>
      <c r="AU641" s="224"/>
      <c r="AV641" s="224"/>
      <c r="AW641" s="225"/>
      <c r="AX641" s="32">
        <f t="shared" si="115"/>
        <v>67763.570000000007</v>
      </c>
      <c r="AY641" s="97">
        <f t="shared" si="103"/>
        <v>102322.99070000001</v>
      </c>
    </row>
    <row r="642" spans="1:51">
      <c r="A642" s="30" t="s">
        <v>724</v>
      </c>
      <c r="B642" s="221" t="s">
        <v>624</v>
      </c>
      <c r="C642" s="221"/>
      <c r="D642" s="221"/>
      <c r="E642" s="221"/>
      <c r="F642" s="221"/>
      <c r="G642" s="221"/>
      <c r="H642" s="221"/>
      <c r="I642" s="221"/>
      <c r="J642" s="221"/>
      <c r="K642" s="221"/>
      <c r="L642" s="221"/>
      <c r="M642" s="221"/>
      <c r="N642" s="221"/>
      <c r="O642" s="221"/>
      <c r="P642" s="221"/>
      <c r="Q642" s="221"/>
      <c r="R642" s="221"/>
      <c r="S642" s="221"/>
      <c r="T642" s="30" t="s">
        <v>1061</v>
      </c>
      <c r="U642" s="31">
        <v>1029</v>
      </c>
      <c r="V642" s="32">
        <v>2.64</v>
      </c>
      <c r="W642" s="231">
        <f t="shared" si="110"/>
        <v>2716.56</v>
      </c>
      <c r="X642" s="231"/>
      <c r="Y642" s="231"/>
      <c r="Z642" s="231"/>
      <c r="AA642" s="233">
        <v>0</v>
      </c>
      <c r="AB642" s="234"/>
      <c r="AC642" s="234"/>
      <c r="AD642" s="235"/>
      <c r="AE642" s="242">
        <v>246.9</v>
      </c>
      <c r="AF642" s="243"/>
      <c r="AG642" s="243"/>
      <c r="AH642" s="244"/>
      <c r="AI642" s="233">
        <f t="shared" si="111"/>
        <v>246.9</v>
      </c>
      <c r="AJ642" s="234"/>
      <c r="AK642" s="234"/>
      <c r="AL642" s="235"/>
      <c r="AM642" s="223">
        <f t="shared" si="112"/>
        <v>0</v>
      </c>
      <c r="AN642" s="224"/>
      <c r="AO642" s="225"/>
      <c r="AP642" s="223">
        <f t="shared" si="113"/>
        <v>651.81600000000003</v>
      </c>
      <c r="AQ642" s="224"/>
      <c r="AR642" s="224"/>
      <c r="AS642" s="225"/>
      <c r="AT642" s="223">
        <f t="shared" si="114"/>
        <v>651.81600000000003</v>
      </c>
      <c r="AU642" s="224"/>
      <c r="AV642" s="224"/>
      <c r="AW642" s="225"/>
      <c r="AX642" s="32">
        <f t="shared" si="115"/>
        <v>782.1</v>
      </c>
      <c r="AY642" s="97">
        <f t="shared" si="103"/>
        <v>2064.7439999999997</v>
      </c>
    </row>
    <row r="643" spans="1:51">
      <c r="A643" s="30" t="s">
        <v>725</v>
      </c>
      <c r="B643" s="221" t="s">
        <v>625</v>
      </c>
      <c r="C643" s="221"/>
      <c r="D643" s="221"/>
      <c r="E643" s="221"/>
      <c r="F643" s="221"/>
      <c r="G643" s="221"/>
      <c r="H643" s="221"/>
      <c r="I643" s="221"/>
      <c r="J643" s="221"/>
      <c r="K643" s="221"/>
      <c r="L643" s="221"/>
      <c r="M643" s="221"/>
      <c r="N643" s="221"/>
      <c r="O643" s="221"/>
      <c r="P643" s="221"/>
      <c r="Q643" s="221"/>
      <c r="R643" s="221"/>
      <c r="S643" s="221"/>
      <c r="T643" s="30" t="s">
        <v>1060</v>
      </c>
      <c r="U643" s="31">
        <v>6860</v>
      </c>
      <c r="V643" s="32">
        <v>1.24</v>
      </c>
      <c r="W643" s="231">
        <f t="shared" si="110"/>
        <v>8506.4</v>
      </c>
      <c r="X643" s="231"/>
      <c r="Y643" s="231"/>
      <c r="Z643" s="231"/>
      <c r="AA643" s="233">
        <v>0</v>
      </c>
      <c r="AB643" s="234"/>
      <c r="AC643" s="234"/>
      <c r="AD643" s="235"/>
      <c r="AE643" s="242">
        <v>3368</v>
      </c>
      <c r="AF643" s="243"/>
      <c r="AG643" s="243"/>
      <c r="AH643" s="244"/>
      <c r="AI643" s="233">
        <f t="shared" si="111"/>
        <v>3368</v>
      </c>
      <c r="AJ643" s="234"/>
      <c r="AK643" s="234"/>
      <c r="AL643" s="235"/>
      <c r="AM643" s="223">
        <f t="shared" si="112"/>
        <v>0</v>
      </c>
      <c r="AN643" s="224"/>
      <c r="AO643" s="225"/>
      <c r="AP643" s="223">
        <f t="shared" si="113"/>
        <v>4176.32</v>
      </c>
      <c r="AQ643" s="224"/>
      <c r="AR643" s="224"/>
      <c r="AS643" s="225"/>
      <c r="AT643" s="223">
        <f t="shared" si="114"/>
        <v>4176.32</v>
      </c>
      <c r="AU643" s="224"/>
      <c r="AV643" s="224"/>
      <c r="AW643" s="225"/>
      <c r="AX643" s="32">
        <f t="shared" si="115"/>
        <v>3492</v>
      </c>
      <c r="AY643" s="97">
        <f t="shared" si="103"/>
        <v>4330.08</v>
      </c>
    </row>
    <row r="644" spans="1:51">
      <c r="A644" s="30" t="s">
        <v>726</v>
      </c>
      <c r="B644" s="221" t="s">
        <v>795</v>
      </c>
      <c r="C644" s="221"/>
      <c r="D644" s="221"/>
      <c r="E644" s="221"/>
      <c r="F644" s="221"/>
      <c r="G644" s="221"/>
      <c r="H644" s="221"/>
      <c r="I644" s="221"/>
      <c r="J644" s="221"/>
      <c r="K644" s="221"/>
      <c r="L644" s="221"/>
      <c r="M644" s="221"/>
      <c r="N644" s="221"/>
      <c r="O644" s="221"/>
      <c r="P644" s="221"/>
      <c r="Q644" s="221"/>
      <c r="R644" s="221"/>
      <c r="S644" s="221"/>
      <c r="T644" s="30" t="s">
        <v>1061</v>
      </c>
      <c r="U644" s="31">
        <v>1372</v>
      </c>
      <c r="V644" s="32">
        <v>44.55</v>
      </c>
      <c r="W644" s="231">
        <f t="shared" si="110"/>
        <v>61122.6</v>
      </c>
      <c r="X644" s="231"/>
      <c r="Y644" s="231"/>
      <c r="Z644" s="231"/>
      <c r="AA644" s="233">
        <v>966.43</v>
      </c>
      <c r="AB644" s="234"/>
      <c r="AC644" s="234"/>
      <c r="AD644" s="235"/>
      <c r="AE644" s="242"/>
      <c r="AF644" s="243"/>
      <c r="AG644" s="243"/>
      <c r="AH644" s="244"/>
      <c r="AI644" s="233">
        <f t="shared" si="111"/>
        <v>966.43</v>
      </c>
      <c r="AJ644" s="234"/>
      <c r="AK644" s="234"/>
      <c r="AL644" s="235"/>
      <c r="AM644" s="223">
        <f t="shared" si="112"/>
        <v>43054.456499999993</v>
      </c>
      <c r="AN644" s="224"/>
      <c r="AO644" s="225"/>
      <c r="AP644" s="223">
        <f t="shared" si="113"/>
        <v>0</v>
      </c>
      <c r="AQ644" s="224"/>
      <c r="AR644" s="224"/>
      <c r="AS644" s="225"/>
      <c r="AT644" s="223">
        <f t="shared" si="114"/>
        <v>43054.456499999993</v>
      </c>
      <c r="AU644" s="224"/>
      <c r="AV644" s="224"/>
      <c r="AW644" s="225"/>
      <c r="AX644" s="32">
        <f t="shared" si="115"/>
        <v>405.57000000000005</v>
      </c>
      <c r="AY644" s="97">
        <f t="shared" si="103"/>
        <v>18068.143500000006</v>
      </c>
    </row>
    <row r="645" spans="1:51">
      <c r="A645" s="30" t="s">
        <v>727</v>
      </c>
      <c r="B645" s="221" t="s">
        <v>0</v>
      </c>
      <c r="C645" s="221"/>
      <c r="D645" s="221"/>
      <c r="E645" s="221"/>
      <c r="F645" s="221"/>
      <c r="G645" s="221"/>
      <c r="H645" s="221"/>
      <c r="I645" s="221"/>
      <c r="J645" s="221"/>
      <c r="K645" s="221"/>
      <c r="L645" s="221"/>
      <c r="M645" s="221"/>
      <c r="N645" s="221"/>
      <c r="O645" s="221"/>
      <c r="P645" s="221"/>
      <c r="Q645" s="221"/>
      <c r="R645" s="221"/>
      <c r="S645" s="221"/>
      <c r="T645" s="30" t="s">
        <v>33</v>
      </c>
      <c r="U645" s="31">
        <v>0</v>
      </c>
      <c r="V645" s="32">
        <v>1.51</v>
      </c>
      <c r="W645" s="231">
        <f t="shared" si="110"/>
        <v>0</v>
      </c>
      <c r="X645" s="231"/>
      <c r="Y645" s="231"/>
      <c r="Z645" s="231"/>
      <c r="AA645" s="233">
        <v>0</v>
      </c>
      <c r="AB645" s="234"/>
      <c r="AC645" s="234"/>
      <c r="AD645" s="235"/>
      <c r="AE645" s="242"/>
      <c r="AF645" s="243"/>
      <c r="AG645" s="243"/>
      <c r="AH645" s="244"/>
      <c r="AI645" s="233">
        <f t="shared" si="111"/>
        <v>0</v>
      </c>
      <c r="AJ645" s="234"/>
      <c r="AK645" s="234"/>
      <c r="AL645" s="235"/>
      <c r="AM645" s="223">
        <f t="shared" si="112"/>
        <v>0</v>
      </c>
      <c r="AN645" s="224"/>
      <c r="AO645" s="225"/>
      <c r="AP645" s="223">
        <f t="shared" si="113"/>
        <v>0</v>
      </c>
      <c r="AQ645" s="224"/>
      <c r="AR645" s="224"/>
      <c r="AS645" s="225"/>
      <c r="AT645" s="223">
        <f t="shared" si="114"/>
        <v>0</v>
      </c>
      <c r="AU645" s="224"/>
      <c r="AV645" s="224"/>
      <c r="AW645" s="225"/>
      <c r="AX645" s="32">
        <f t="shared" si="115"/>
        <v>0</v>
      </c>
      <c r="AY645" s="97">
        <f t="shared" si="103"/>
        <v>0</v>
      </c>
    </row>
    <row r="646" spans="1:51">
      <c r="A646" s="30" t="s">
        <v>728</v>
      </c>
      <c r="B646" s="221" t="s">
        <v>626</v>
      </c>
      <c r="C646" s="221"/>
      <c r="D646" s="221"/>
      <c r="E646" s="221"/>
      <c r="F646" s="221"/>
      <c r="G646" s="221"/>
      <c r="H646" s="221"/>
      <c r="I646" s="221"/>
      <c r="J646" s="221"/>
      <c r="K646" s="221"/>
      <c r="L646" s="221"/>
      <c r="M646" s="221"/>
      <c r="N646" s="221"/>
      <c r="O646" s="221"/>
      <c r="P646" s="221"/>
      <c r="Q646" s="221"/>
      <c r="R646" s="221"/>
      <c r="S646" s="221"/>
      <c r="T646" s="30" t="s">
        <v>1060</v>
      </c>
      <c r="U646" s="31">
        <v>6860</v>
      </c>
      <c r="V646" s="32">
        <v>3.38</v>
      </c>
      <c r="W646" s="231">
        <f t="shared" si="110"/>
        <v>23186.799999999999</v>
      </c>
      <c r="X646" s="231"/>
      <c r="Y646" s="231"/>
      <c r="Z646" s="231"/>
      <c r="AA646" s="233">
        <v>0</v>
      </c>
      <c r="AB646" s="234"/>
      <c r="AC646" s="234"/>
      <c r="AD646" s="235"/>
      <c r="AE646" s="242">
        <v>3368</v>
      </c>
      <c r="AF646" s="243"/>
      <c r="AG646" s="243"/>
      <c r="AH646" s="244"/>
      <c r="AI646" s="233">
        <f t="shared" si="111"/>
        <v>3368</v>
      </c>
      <c r="AJ646" s="234"/>
      <c r="AK646" s="234"/>
      <c r="AL646" s="235"/>
      <c r="AM646" s="223">
        <f t="shared" si="112"/>
        <v>0</v>
      </c>
      <c r="AN646" s="224"/>
      <c r="AO646" s="225"/>
      <c r="AP646" s="223">
        <f t="shared" si="113"/>
        <v>11383.84</v>
      </c>
      <c r="AQ646" s="224"/>
      <c r="AR646" s="224"/>
      <c r="AS646" s="225"/>
      <c r="AT646" s="223">
        <f t="shared" si="114"/>
        <v>11383.84</v>
      </c>
      <c r="AU646" s="224"/>
      <c r="AV646" s="224"/>
      <c r="AW646" s="225"/>
      <c r="AX646" s="32">
        <f t="shared" si="115"/>
        <v>3492</v>
      </c>
      <c r="AY646" s="97">
        <f t="shared" si="103"/>
        <v>11802.96</v>
      </c>
    </row>
    <row r="647" spans="1:51">
      <c r="A647" s="30" t="s">
        <v>729</v>
      </c>
      <c r="B647" s="221" t="s">
        <v>627</v>
      </c>
      <c r="C647" s="221"/>
      <c r="D647" s="221"/>
      <c r="E647" s="221"/>
      <c r="F647" s="221"/>
      <c r="G647" s="221"/>
      <c r="H647" s="221"/>
      <c r="I647" s="221"/>
      <c r="J647" s="221"/>
      <c r="K647" s="221"/>
      <c r="L647" s="221"/>
      <c r="M647" s="221"/>
      <c r="N647" s="221"/>
      <c r="O647" s="221"/>
      <c r="P647" s="221"/>
      <c r="Q647" s="221"/>
      <c r="R647" s="221"/>
      <c r="S647" s="221"/>
      <c r="T647" s="30" t="s">
        <v>630</v>
      </c>
      <c r="U647" s="31">
        <v>6440</v>
      </c>
      <c r="V647" s="32">
        <v>10.15</v>
      </c>
      <c r="W647" s="231">
        <f t="shared" si="110"/>
        <v>65366</v>
      </c>
      <c r="X647" s="231"/>
      <c r="Y647" s="231"/>
      <c r="Z647" s="231"/>
      <c r="AA647" s="233">
        <v>0</v>
      </c>
      <c r="AB647" s="234"/>
      <c r="AC647" s="234"/>
      <c r="AD647" s="235"/>
      <c r="AE647" s="242">
        <v>3115.4</v>
      </c>
      <c r="AF647" s="243"/>
      <c r="AG647" s="243"/>
      <c r="AH647" s="244"/>
      <c r="AI647" s="233">
        <f t="shared" si="111"/>
        <v>3115.4</v>
      </c>
      <c r="AJ647" s="234"/>
      <c r="AK647" s="234"/>
      <c r="AL647" s="235"/>
      <c r="AM647" s="223">
        <f t="shared" si="112"/>
        <v>0</v>
      </c>
      <c r="AN647" s="224"/>
      <c r="AO647" s="225"/>
      <c r="AP647" s="223">
        <f t="shared" si="113"/>
        <v>31621.31</v>
      </c>
      <c r="AQ647" s="224"/>
      <c r="AR647" s="224"/>
      <c r="AS647" s="225"/>
      <c r="AT647" s="223">
        <f t="shared" si="114"/>
        <v>31621.31</v>
      </c>
      <c r="AU647" s="224"/>
      <c r="AV647" s="224"/>
      <c r="AW647" s="225"/>
      <c r="AX647" s="32">
        <f t="shared" si="115"/>
        <v>3324.6</v>
      </c>
      <c r="AY647" s="97">
        <f t="shared" si="103"/>
        <v>33744.69</v>
      </c>
    </row>
    <row r="648" spans="1:51">
      <c r="A648" s="30" t="s">
        <v>730</v>
      </c>
      <c r="B648" s="221" t="s">
        <v>323</v>
      </c>
      <c r="C648" s="221"/>
      <c r="D648" s="221"/>
      <c r="E648" s="221"/>
      <c r="F648" s="221"/>
      <c r="G648" s="221"/>
      <c r="H648" s="221"/>
      <c r="I648" s="221"/>
      <c r="J648" s="221"/>
      <c r="K648" s="221"/>
      <c r="L648" s="221"/>
      <c r="M648" s="221"/>
      <c r="N648" s="221"/>
      <c r="O648" s="221"/>
      <c r="P648" s="221"/>
      <c r="Q648" s="221"/>
      <c r="R648" s="221"/>
      <c r="S648" s="221"/>
      <c r="T648" s="30" t="s">
        <v>1059</v>
      </c>
      <c r="U648" s="31">
        <v>1400</v>
      </c>
      <c r="V648" s="32">
        <v>22.18</v>
      </c>
      <c r="W648" s="231">
        <f t="shared" si="110"/>
        <v>31052</v>
      </c>
      <c r="X648" s="231"/>
      <c r="Y648" s="231"/>
      <c r="Z648" s="231"/>
      <c r="AA648" s="233">
        <v>0</v>
      </c>
      <c r="AB648" s="234"/>
      <c r="AC648" s="234"/>
      <c r="AD648" s="235"/>
      <c r="AE648" s="242"/>
      <c r="AF648" s="243"/>
      <c r="AG648" s="243"/>
      <c r="AH648" s="244"/>
      <c r="AI648" s="233">
        <f t="shared" si="111"/>
        <v>0</v>
      </c>
      <c r="AJ648" s="234"/>
      <c r="AK648" s="234"/>
      <c r="AL648" s="235"/>
      <c r="AM648" s="223">
        <f t="shared" si="112"/>
        <v>0</v>
      </c>
      <c r="AN648" s="224"/>
      <c r="AO648" s="225"/>
      <c r="AP648" s="223">
        <f t="shared" si="113"/>
        <v>0</v>
      </c>
      <c r="AQ648" s="224"/>
      <c r="AR648" s="224"/>
      <c r="AS648" s="225"/>
      <c r="AT648" s="223">
        <f t="shared" si="114"/>
        <v>0</v>
      </c>
      <c r="AU648" s="224"/>
      <c r="AV648" s="224"/>
      <c r="AW648" s="225"/>
      <c r="AX648" s="32">
        <f t="shared" si="115"/>
        <v>1400</v>
      </c>
      <c r="AY648" s="97">
        <f t="shared" si="103"/>
        <v>31052</v>
      </c>
    </row>
    <row r="649" spans="1:51">
      <c r="A649" s="30" t="s">
        <v>731</v>
      </c>
      <c r="B649" s="221" t="s">
        <v>628</v>
      </c>
      <c r="C649" s="221"/>
      <c r="D649" s="221"/>
      <c r="E649" s="221"/>
      <c r="F649" s="221"/>
      <c r="G649" s="221"/>
      <c r="H649" s="221"/>
      <c r="I649" s="221"/>
      <c r="J649" s="221"/>
      <c r="K649" s="221"/>
      <c r="L649" s="221"/>
      <c r="M649" s="221"/>
      <c r="N649" s="221"/>
      <c r="O649" s="221"/>
      <c r="P649" s="221"/>
      <c r="Q649" s="221"/>
      <c r="R649" s="221"/>
      <c r="S649" s="221"/>
      <c r="T649" s="30" t="s">
        <v>1061</v>
      </c>
      <c r="U649" s="31">
        <v>756</v>
      </c>
      <c r="V649" s="32">
        <v>6.28</v>
      </c>
      <c r="W649" s="231">
        <f t="shared" si="110"/>
        <v>4747.68</v>
      </c>
      <c r="X649" s="231"/>
      <c r="Y649" s="231"/>
      <c r="Z649" s="231"/>
      <c r="AA649" s="233">
        <v>0</v>
      </c>
      <c r="AB649" s="234"/>
      <c r="AC649" s="234"/>
      <c r="AD649" s="235"/>
      <c r="AE649" s="242"/>
      <c r="AF649" s="243"/>
      <c r="AG649" s="243"/>
      <c r="AH649" s="244"/>
      <c r="AI649" s="233">
        <f t="shared" si="111"/>
        <v>0</v>
      </c>
      <c r="AJ649" s="234"/>
      <c r="AK649" s="234"/>
      <c r="AL649" s="235"/>
      <c r="AM649" s="223">
        <f t="shared" si="112"/>
        <v>0</v>
      </c>
      <c r="AN649" s="224"/>
      <c r="AO649" s="225"/>
      <c r="AP649" s="223">
        <f t="shared" si="113"/>
        <v>0</v>
      </c>
      <c r="AQ649" s="224"/>
      <c r="AR649" s="224"/>
      <c r="AS649" s="225"/>
      <c r="AT649" s="223">
        <f t="shared" si="114"/>
        <v>0</v>
      </c>
      <c r="AU649" s="224"/>
      <c r="AV649" s="224"/>
      <c r="AW649" s="225"/>
      <c r="AX649" s="32">
        <f t="shared" si="115"/>
        <v>756</v>
      </c>
      <c r="AY649" s="97">
        <f t="shared" si="103"/>
        <v>4747.68</v>
      </c>
    </row>
    <row r="650" spans="1:51">
      <c r="A650" s="30"/>
      <c r="B650" s="221"/>
      <c r="C650" s="221"/>
      <c r="D650" s="221"/>
      <c r="E650" s="221"/>
      <c r="F650" s="221"/>
      <c r="G650" s="221"/>
      <c r="H650" s="221"/>
      <c r="I650" s="221"/>
      <c r="J650" s="221"/>
      <c r="K650" s="221"/>
      <c r="L650" s="221"/>
      <c r="M650" s="221"/>
      <c r="N650" s="221"/>
      <c r="O650" s="221"/>
      <c r="P650" s="221"/>
      <c r="Q650" s="221"/>
      <c r="R650" s="221"/>
      <c r="S650" s="221"/>
      <c r="T650" s="30"/>
      <c r="U650" s="31"/>
      <c r="V650" s="32"/>
      <c r="W650" s="284"/>
      <c r="X650" s="285"/>
      <c r="Y650" s="285"/>
      <c r="Z650" s="286"/>
      <c r="AA650" s="233"/>
      <c r="AB650" s="234"/>
      <c r="AC650" s="234"/>
      <c r="AD650" s="235"/>
      <c r="AE650" s="242"/>
      <c r="AF650" s="243"/>
      <c r="AG650" s="243"/>
      <c r="AH650" s="244"/>
      <c r="AI650" s="233"/>
      <c r="AJ650" s="234"/>
      <c r="AK650" s="234"/>
      <c r="AL650" s="235"/>
      <c r="AM650" s="261"/>
      <c r="AN650" s="262"/>
      <c r="AO650" s="263"/>
      <c r="AP650" s="223"/>
      <c r="AQ650" s="224"/>
      <c r="AR650" s="224"/>
      <c r="AS650" s="225"/>
      <c r="AT650" s="261"/>
      <c r="AU650" s="262"/>
      <c r="AV650" s="262"/>
      <c r="AW650" s="263"/>
      <c r="AX650" s="32"/>
      <c r="AY650" s="97">
        <f t="shared" si="103"/>
        <v>0</v>
      </c>
    </row>
    <row r="651" spans="1:51" ht="15.75">
      <c r="A651" s="57">
        <v>0</v>
      </c>
      <c r="B651" s="248" t="s">
        <v>796</v>
      </c>
      <c r="C651" s="248"/>
      <c r="D651" s="248"/>
      <c r="E651" s="248"/>
      <c r="F651" s="248"/>
      <c r="G651" s="248"/>
      <c r="H651" s="248"/>
      <c r="I651" s="248"/>
      <c r="J651" s="248"/>
      <c r="K651" s="248"/>
      <c r="L651" s="248"/>
      <c r="M651" s="248"/>
      <c r="N651" s="248"/>
      <c r="O651" s="248"/>
      <c r="P651" s="248"/>
      <c r="Q651" s="248"/>
      <c r="R651" s="248"/>
      <c r="S651" s="248"/>
      <c r="T651" s="57"/>
      <c r="U651" s="58"/>
      <c r="V651" s="59"/>
      <c r="W651" s="317">
        <f>W652+W660</f>
        <v>1870098.8945999998</v>
      </c>
      <c r="X651" s="318"/>
      <c r="Y651" s="318"/>
      <c r="Z651" s="319"/>
      <c r="AA651" s="320"/>
      <c r="AB651" s="321"/>
      <c r="AC651" s="321"/>
      <c r="AD651" s="322"/>
      <c r="AE651" s="323"/>
      <c r="AF651" s="324"/>
      <c r="AG651" s="324"/>
      <c r="AH651" s="325"/>
      <c r="AI651" s="320"/>
      <c r="AJ651" s="321"/>
      <c r="AK651" s="321"/>
      <c r="AL651" s="322"/>
      <c r="AM651" s="326">
        <f>AM652+AM660</f>
        <v>0</v>
      </c>
      <c r="AN651" s="327"/>
      <c r="AO651" s="328"/>
      <c r="AP651" s="314">
        <f>AP652+AP660</f>
        <v>0</v>
      </c>
      <c r="AQ651" s="315"/>
      <c r="AR651" s="315"/>
      <c r="AS651" s="316"/>
      <c r="AT651" s="314">
        <f t="shared" ref="AT651:AT661" si="116">AM651+AP651</f>
        <v>0</v>
      </c>
      <c r="AU651" s="315"/>
      <c r="AV651" s="315"/>
      <c r="AW651" s="316"/>
      <c r="AX651" s="60"/>
      <c r="AY651" s="100">
        <f t="shared" si="103"/>
        <v>1870098.8945999998</v>
      </c>
    </row>
    <row r="652" spans="1:51" ht="15.75">
      <c r="A652" s="49">
        <v>1</v>
      </c>
      <c r="B652" s="237" t="s">
        <v>797</v>
      </c>
      <c r="C652" s="237"/>
      <c r="D652" s="237"/>
      <c r="E652" s="237"/>
      <c r="F652" s="237"/>
      <c r="G652" s="237"/>
      <c r="H652" s="237"/>
      <c r="I652" s="237"/>
      <c r="J652" s="237"/>
      <c r="K652" s="237"/>
      <c r="L652" s="237"/>
      <c r="M652" s="237"/>
      <c r="N652" s="237"/>
      <c r="O652" s="237"/>
      <c r="P652" s="237"/>
      <c r="Q652" s="237"/>
      <c r="R652" s="237"/>
      <c r="S652" s="237"/>
      <c r="T652" s="49"/>
      <c r="U652" s="23"/>
      <c r="V652" s="53"/>
      <c r="W652" s="302">
        <f>W653+W657</f>
        <v>38294.370000000003</v>
      </c>
      <c r="X652" s="303"/>
      <c r="Y652" s="303"/>
      <c r="Z652" s="304"/>
      <c r="AA652" s="249"/>
      <c r="AB652" s="250"/>
      <c r="AC652" s="250"/>
      <c r="AD652" s="251"/>
      <c r="AE652" s="252"/>
      <c r="AF652" s="253"/>
      <c r="AG652" s="253"/>
      <c r="AH652" s="254"/>
      <c r="AI652" s="249"/>
      <c r="AJ652" s="250"/>
      <c r="AK652" s="250"/>
      <c r="AL652" s="251"/>
      <c r="AM652" s="265">
        <f>AM653+AM657</f>
        <v>0</v>
      </c>
      <c r="AN652" s="266"/>
      <c r="AO652" s="267"/>
      <c r="AP652" s="268">
        <f>AP653+AP657</f>
        <v>0</v>
      </c>
      <c r="AQ652" s="269"/>
      <c r="AR652" s="269"/>
      <c r="AS652" s="270"/>
      <c r="AT652" s="268">
        <f t="shared" si="116"/>
        <v>0</v>
      </c>
      <c r="AU652" s="269"/>
      <c r="AV652" s="269"/>
      <c r="AW652" s="270"/>
      <c r="AX652" s="22"/>
      <c r="AY652" s="95">
        <f t="shared" si="103"/>
        <v>38294.370000000003</v>
      </c>
    </row>
    <row r="653" spans="1:51" ht="15.75">
      <c r="A653" s="45" t="s">
        <v>1064</v>
      </c>
      <c r="B653" s="236" t="s">
        <v>1125</v>
      </c>
      <c r="C653" s="236"/>
      <c r="D653" s="236"/>
      <c r="E653" s="236"/>
      <c r="F653" s="236"/>
      <c r="G653" s="236"/>
      <c r="H653" s="236"/>
      <c r="I653" s="236"/>
      <c r="J653" s="236"/>
      <c r="K653" s="236"/>
      <c r="L653" s="236"/>
      <c r="M653" s="236"/>
      <c r="N653" s="236"/>
      <c r="O653" s="236"/>
      <c r="P653" s="236"/>
      <c r="Q653" s="236"/>
      <c r="R653" s="236"/>
      <c r="S653" s="236"/>
      <c r="T653" s="45"/>
      <c r="U653" s="56"/>
      <c r="V653" s="55"/>
      <c r="W653" s="229">
        <f>SUM(W654:W656)</f>
        <v>5003.37</v>
      </c>
      <c r="X653" s="229"/>
      <c r="Y653" s="229"/>
      <c r="Z653" s="229"/>
      <c r="AA653" s="255"/>
      <c r="AB653" s="256"/>
      <c r="AC653" s="256"/>
      <c r="AD653" s="257"/>
      <c r="AE653" s="258"/>
      <c r="AF653" s="259"/>
      <c r="AG653" s="259"/>
      <c r="AH653" s="260"/>
      <c r="AI653" s="255"/>
      <c r="AJ653" s="256"/>
      <c r="AK653" s="256"/>
      <c r="AL653" s="257"/>
      <c r="AM653" s="238">
        <f>SUM(AM654:AM656)</f>
        <v>0</v>
      </c>
      <c r="AN653" s="239"/>
      <c r="AO653" s="240"/>
      <c r="AP653" s="238">
        <f>SUM(AP654:AS656)</f>
        <v>0</v>
      </c>
      <c r="AQ653" s="239"/>
      <c r="AR653" s="239"/>
      <c r="AS653" s="240"/>
      <c r="AT653" s="238">
        <f t="shared" si="116"/>
        <v>0</v>
      </c>
      <c r="AU653" s="239"/>
      <c r="AV653" s="239"/>
      <c r="AW653" s="240"/>
      <c r="AX653" s="27"/>
      <c r="AY653" s="96">
        <f t="shared" si="103"/>
        <v>5003.37</v>
      </c>
    </row>
    <row r="654" spans="1:51">
      <c r="A654" s="30" t="s">
        <v>1065</v>
      </c>
      <c r="B654" s="221" t="s">
        <v>1126</v>
      </c>
      <c r="C654" s="221"/>
      <c r="D654" s="221"/>
      <c r="E654" s="221"/>
      <c r="F654" s="221"/>
      <c r="G654" s="221"/>
      <c r="H654" s="221"/>
      <c r="I654" s="221"/>
      <c r="J654" s="221"/>
      <c r="K654" s="221"/>
      <c r="L654" s="221"/>
      <c r="M654" s="221"/>
      <c r="N654" s="221"/>
      <c r="O654" s="221"/>
      <c r="P654" s="221"/>
      <c r="Q654" s="221"/>
      <c r="R654" s="221"/>
      <c r="S654" s="221"/>
      <c r="T654" s="30" t="s">
        <v>1139</v>
      </c>
      <c r="U654" s="31">
        <v>0</v>
      </c>
      <c r="V654" s="32">
        <v>99800</v>
      </c>
      <c r="W654" s="231">
        <f>U654*V654</f>
        <v>0</v>
      </c>
      <c r="X654" s="231"/>
      <c r="Y654" s="231"/>
      <c r="Z654" s="231"/>
      <c r="AA654" s="233">
        <v>0</v>
      </c>
      <c r="AB654" s="234"/>
      <c r="AC654" s="234"/>
      <c r="AD654" s="235"/>
      <c r="AE654" s="242"/>
      <c r="AF654" s="243"/>
      <c r="AG654" s="243"/>
      <c r="AH654" s="244"/>
      <c r="AI654" s="233">
        <f>AA654+AE654</f>
        <v>0</v>
      </c>
      <c r="AJ654" s="234"/>
      <c r="AK654" s="234"/>
      <c r="AL654" s="235"/>
      <c r="AM654" s="223">
        <f>V654*AA654</f>
        <v>0</v>
      </c>
      <c r="AN654" s="224"/>
      <c r="AO654" s="225"/>
      <c r="AP654" s="223">
        <f>V654*AE654</f>
        <v>0</v>
      </c>
      <c r="AQ654" s="224"/>
      <c r="AR654" s="224"/>
      <c r="AS654" s="225"/>
      <c r="AT654" s="223">
        <f t="shared" si="116"/>
        <v>0</v>
      </c>
      <c r="AU654" s="224"/>
      <c r="AV654" s="224"/>
      <c r="AW654" s="225"/>
      <c r="AX654" s="32">
        <f>U654-AI654</f>
        <v>0</v>
      </c>
      <c r="AY654" s="97">
        <f t="shared" si="103"/>
        <v>0</v>
      </c>
    </row>
    <row r="655" spans="1:51">
      <c r="A655" s="30" t="s">
        <v>1066</v>
      </c>
      <c r="B655" s="221" t="s">
        <v>1127</v>
      </c>
      <c r="C655" s="221"/>
      <c r="D655" s="221"/>
      <c r="E655" s="221"/>
      <c r="F655" s="221"/>
      <c r="G655" s="221"/>
      <c r="H655" s="221"/>
      <c r="I655" s="221"/>
      <c r="J655" s="221"/>
      <c r="K655" s="221"/>
      <c r="L655" s="221"/>
      <c r="M655" s="221"/>
      <c r="N655" s="221"/>
      <c r="O655" s="221"/>
      <c r="P655" s="221"/>
      <c r="Q655" s="221"/>
      <c r="R655" s="221"/>
      <c r="S655" s="221"/>
      <c r="T655" s="30" t="s">
        <v>1139</v>
      </c>
      <c r="U655" s="31">
        <v>0</v>
      </c>
      <c r="V655" s="32">
        <v>24900</v>
      </c>
      <c r="W655" s="231">
        <f>U655*V655</f>
        <v>0</v>
      </c>
      <c r="X655" s="231"/>
      <c r="Y655" s="231"/>
      <c r="Z655" s="231"/>
      <c r="AA655" s="233">
        <v>0</v>
      </c>
      <c r="AB655" s="234"/>
      <c r="AC655" s="234"/>
      <c r="AD655" s="235"/>
      <c r="AE655" s="242"/>
      <c r="AF655" s="243"/>
      <c r="AG655" s="243"/>
      <c r="AH655" s="244"/>
      <c r="AI655" s="233">
        <f>AA655+AE655</f>
        <v>0</v>
      </c>
      <c r="AJ655" s="234"/>
      <c r="AK655" s="234"/>
      <c r="AL655" s="235"/>
      <c r="AM655" s="223">
        <f>V655*AA655</f>
        <v>0</v>
      </c>
      <c r="AN655" s="224"/>
      <c r="AO655" s="225"/>
      <c r="AP655" s="223">
        <f>V655*AE655</f>
        <v>0</v>
      </c>
      <c r="AQ655" s="224"/>
      <c r="AR655" s="224"/>
      <c r="AS655" s="225"/>
      <c r="AT655" s="223">
        <f t="shared" si="116"/>
        <v>0</v>
      </c>
      <c r="AU655" s="224"/>
      <c r="AV655" s="224"/>
      <c r="AW655" s="225"/>
      <c r="AX655" s="32">
        <f>U655-AI655</f>
        <v>0</v>
      </c>
      <c r="AY655" s="97">
        <f t="shared" si="103"/>
        <v>0</v>
      </c>
    </row>
    <row r="656" spans="1:51">
      <c r="A656" s="30" t="s">
        <v>1067</v>
      </c>
      <c r="B656" s="221" t="s">
        <v>1128</v>
      </c>
      <c r="C656" s="221"/>
      <c r="D656" s="221"/>
      <c r="E656" s="221"/>
      <c r="F656" s="221"/>
      <c r="G656" s="221"/>
      <c r="H656" s="221"/>
      <c r="I656" s="221"/>
      <c r="J656" s="221"/>
      <c r="K656" s="221"/>
      <c r="L656" s="221"/>
      <c r="M656" s="221"/>
      <c r="N656" s="221"/>
      <c r="O656" s="221"/>
      <c r="P656" s="221"/>
      <c r="Q656" s="221"/>
      <c r="R656" s="221"/>
      <c r="S656" s="221"/>
      <c r="T656" s="30" t="s">
        <v>1060</v>
      </c>
      <c r="U656" s="31">
        <v>27</v>
      </c>
      <c r="V656" s="32">
        <v>185.31</v>
      </c>
      <c r="W656" s="231">
        <f>U656*V656</f>
        <v>5003.37</v>
      </c>
      <c r="X656" s="231"/>
      <c r="Y656" s="231"/>
      <c r="Z656" s="231"/>
      <c r="AA656" s="233">
        <v>0</v>
      </c>
      <c r="AB656" s="234"/>
      <c r="AC656" s="234"/>
      <c r="AD656" s="235"/>
      <c r="AE656" s="242"/>
      <c r="AF656" s="243"/>
      <c r="AG656" s="243"/>
      <c r="AH656" s="244"/>
      <c r="AI656" s="233">
        <f>AA656+AE656</f>
        <v>0</v>
      </c>
      <c r="AJ656" s="234"/>
      <c r="AK656" s="234"/>
      <c r="AL656" s="235"/>
      <c r="AM656" s="223">
        <f>V656*AA656</f>
        <v>0</v>
      </c>
      <c r="AN656" s="224"/>
      <c r="AO656" s="225"/>
      <c r="AP656" s="223">
        <f>V656*AE656</f>
        <v>0</v>
      </c>
      <c r="AQ656" s="224"/>
      <c r="AR656" s="224"/>
      <c r="AS656" s="225"/>
      <c r="AT656" s="223">
        <f t="shared" si="116"/>
        <v>0</v>
      </c>
      <c r="AU656" s="224"/>
      <c r="AV656" s="224"/>
      <c r="AW656" s="225"/>
      <c r="AX656" s="32">
        <f>U656-AI656</f>
        <v>27</v>
      </c>
      <c r="AY656" s="97">
        <f t="shared" si="103"/>
        <v>5003.37</v>
      </c>
    </row>
    <row r="657" spans="1:51" ht="15.75">
      <c r="A657" s="45" t="s">
        <v>1068</v>
      </c>
      <c r="B657" s="236" t="s">
        <v>1129</v>
      </c>
      <c r="C657" s="236"/>
      <c r="D657" s="236"/>
      <c r="E657" s="236"/>
      <c r="F657" s="236"/>
      <c r="G657" s="236"/>
      <c r="H657" s="236"/>
      <c r="I657" s="236"/>
      <c r="J657" s="236"/>
      <c r="K657" s="236"/>
      <c r="L657" s="236"/>
      <c r="M657" s="236"/>
      <c r="N657" s="236"/>
      <c r="O657" s="236"/>
      <c r="P657" s="236"/>
      <c r="Q657" s="236"/>
      <c r="R657" s="236"/>
      <c r="S657" s="236"/>
      <c r="T657" s="45"/>
      <c r="U657" s="26"/>
      <c r="V657" s="27"/>
      <c r="W657" s="311">
        <v>33291</v>
      </c>
      <c r="X657" s="312"/>
      <c r="Y657" s="312"/>
      <c r="Z657" s="313"/>
      <c r="AA657" s="255"/>
      <c r="AB657" s="256"/>
      <c r="AC657" s="256"/>
      <c r="AD657" s="257"/>
      <c r="AE657" s="258"/>
      <c r="AF657" s="259"/>
      <c r="AG657" s="259"/>
      <c r="AH657" s="260"/>
      <c r="AI657" s="255"/>
      <c r="AJ657" s="256"/>
      <c r="AK657" s="256"/>
      <c r="AL657" s="257"/>
      <c r="AM657" s="238">
        <f>SUM(AM658:AM659)</f>
        <v>0</v>
      </c>
      <c r="AN657" s="239"/>
      <c r="AO657" s="240"/>
      <c r="AP657" s="238">
        <f>AP658</f>
        <v>0</v>
      </c>
      <c r="AQ657" s="239"/>
      <c r="AR657" s="239"/>
      <c r="AS657" s="240"/>
      <c r="AT657" s="238">
        <f t="shared" si="116"/>
        <v>0</v>
      </c>
      <c r="AU657" s="239"/>
      <c r="AV657" s="239"/>
      <c r="AW657" s="240"/>
      <c r="AX657" s="27"/>
      <c r="AY657" s="96">
        <f t="shared" si="103"/>
        <v>33291</v>
      </c>
    </row>
    <row r="658" spans="1:51" ht="15.75">
      <c r="A658" s="44" t="s">
        <v>1069</v>
      </c>
      <c r="B658" s="246" t="s">
        <v>1130</v>
      </c>
      <c r="C658" s="246"/>
      <c r="D658" s="246"/>
      <c r="E658" s="246"/>
      <c r="F658" s="246"/>
      <c r="G658" s="246"/>
      <c r="H658" s="246"/>
      <c r="I658" s="246"/>
      <c r="J658" s="246"/>
      <c r="K658" s="246"/>
      <c r="L658" s="246"/>
      <c r="M658" s="246"/>
      <c r="N658" s="246"/>
      <c r="O658" s="246"/>
      <c r="P658" s="246"/>
      <c r="Q658" s="246"/>
      <c r="R658" s="246"/>
      <c r="S658" s="246"/>
      <c r="T658" s="44"/>
      <c r="U658" s="31"/>
      <c r="V658" s="32"/>
      <c r="W658" s="282">
        <f>SUM(W659)</f>
        <v>33291</v>
      </c>
      <c r="X658" s="282"/>
      <c r="Y658" s="282"/>
      <c r="Z658" s="282"/>
      <c r="AA658" s="275"/>
      <c r="AB658" s="276"/>
      <c r="AC658" s="276"/>
      <c r="AD658" s="277"/>
      <c r="AE658" s="305"/>
      <c r="AF658" s="306"/>
      <c r="AG658" s="306"/>
      <c r="AH658" s="307"/>
      <c r="AI658" s="275"/>
      <c r="AJ658" s="276"/>
      <c r="AK658" s="276"/>
      <c r="AL658" s="277"/>
      <c r="AM658" s="308"/>
      <c r="AN658" s="309"/>
      <c r="AO658" s="310"/>
      <c r="AP658" s="272">
        <f>SUM(AP659)</f>
        <v>0</v>
      </c>
      <c r="AQ658" s="273"/>
      <c r="AR658" s="273"/>
      <c r="AS658" s="274"/>
      <c r="AT658" s="223">
        <f t="shared" si="116"/>
        <v>0</v>
      </c>
      <c r="AU658" s="224"/>
      <c r="AV658" s="224"/>
      <c r="AW658" s="225"/>
      <c r="AX658" s="32">
        <f t="shared" ref="AX658:AX719" si="117">U658-AI658</f>
        <v>0</v>
      </c>
      <c r="AY658" s="97">
        <f t="shared" si="103"/>
        <v>33291</v>
      </c>
    </row>
    <row r="659" spans="1:51">
      <c r="A659" s="30" t="s">
        <v>1071</v>
      </c>
      <c r="B659" s="221" t="s">
        <v>1132</v>
      </c>
      <c r="C659" s="221"/>
      <c r="D659" s="221"/>
      <c r="E659" s="221"/>
      <c r="F659" s="221"/>
      <c r="G659" s="221"/>
      <c r="H659" s="221"/>
      <c r="I659" s="221"/>
      <c r="J659" s="221"/>
      <c r="K659" s="221"/>
      <c r="L659" s="221"/>
      <c r="M659" s="221"/>
      <c r="N659" s="221"/>
      <c r="O659" s="221"/>
      <c r="P659" s="221"/>
      <c r="Q659" s="221"/>
      <c r="R659" s="221"/>
      <c r="S659" s="221"/>
      <c r="T659" s="30" t="s">
        <v>1059</v>
      </c>
      <c r="U659" s="31">
        <v>7398</v>
      </c>
      <c r="V659" s="32">
        <v>4.5</v>
      </c>
      <c r="W659" s="231">
        <f>U659*V659</f>
        <v>33291</v>
      </c>
      <c r="X659" s="231"/>
      <c r="Y659" s="231"/>
      <c r="Z659" s="231"/>
      <c r="AA659" s="233">
        <v>0</v>
      </c>
      <c r="AB659" s="234"/>
      <c r="AC659" s="234"/>
      <c r="AD659" s="235"/>
      <c r="AE659" s="242"/>
      <c r="AF659" s="243"/>
      <c r="AG659" s="243"/>
      <c r="AH659" s="244"/>
      <c r="AI659" s="233">
        <f>AA659+AE659</f>
        <v>0</v>
      </c>
      <c r="AJ659" s="234"/>
      <c r="AK659" s="234"/>
      <c r="AL659" s="235"/>
      <c r="AM659" s="223">
        <f>V659*AA659</f>
        <v>0</v>
      </c>
      <c r="AN659" s="224"/>
      <c r="AO659" s="225"/>
      <c r="AP659" s="223">
        <f>V659*AE659</f>
        <v>0</v>
      </c>
      <c r="AQ659" s="224"/>
      <c r="AR659" s="224"/>
      <c r="AS659" s="225"/>
      <c r="AT659" s="223">
        <f t="shared" si="116"/>
        <v>0</v>
      </c>
      <c r="AU659" s="224"/>
      <c r="AV659" s="224"/>
      <c r="AW659" s="225"/>
      <c r="AX659" s="32">
        <f>U659-AI659</f>
        <v>7398</v>
      </c>
      <c r="AY659" s="97">
        <f t="shared" si="103"/>
        <v>33291</v>
      </c>
    </row>
    <row r="660" spans="1:51" ht="15.75">
      <c r="A660" s="49">
        <v>2</v>
      </c>
      <c r="B660" s="237" t="s">
        <v>146</v>
      </c>
      <c r="C660" s="237"/>
      <c r="D660" s="237"/>
      <c r="E660" s="237"/>
      <c r="F660" s="237"/>
      <c r="G660" s="237"/>
      <c r="H660" s="237"/>
      <c r="I660" s="237"/>
      <c r="J660" s="237"/>
      <c r="K660" s="237"/>
      <c r="L660" s="237"/>
      <c r="M660" s="237"/>
      <c r="N660" s="237"/>
      <c r="O660" s="237"/>
      <c r="P660" s="237"/>
      <c r="Q660" s="237"/>
      <c r="R660" s="237"/>
      <c r="S660" s="237"/>
      <c r="T660" s="49"/>
      <c r="U660" s="21"/>
      <c r="V660" s="22"/>
      <c r="W660" s="302">
        <f>W661+W716</f>
        <v>1831804.5245999997</v>
      </c>
      <c r="X660" s="303"/>
      <c r="Y660" s="303"/>
      <c r="Z660" s="304"/>
      <c r="AA660" s="249"/>
      <c r="AB660" s="250"/>
      <c r="AC660" s="250"/>
      <c r="AD660" s="251"/>
      <c r="AE660" s="252"/>
      <c r="AF660" s="253"/>
      <c r="AG660" s="253"/>
      <c r="AH660" s="254"/>
      <c r="AI660" s="249"/>
      <c r="AJ660" s="250"/>
      <c r="AK660" s="250"/>
      <c r="AL660" s="251"/>
      <c r="AM660" s="265">
        <f>AM661+AM716</f>
        <v>0</v>
      </c>
      <c r="AN660" s="266"/>
      <c r="AO660" s="267"/>
      <c r="AP660" s="268">
        <f>AP661+AP716</f>
        <v>0</v>
      </c>
      <c r="AQ660" s="269"/>
      <c r="AR660" s="269"/>
      <c r="AS660" s="270"/>
      <c r="AT660" s="268">
        <f t="shared" si="116"/>
        <v>0</v>
      </c>
      <c r="AU660" s="269"/>
      <c r="AV660" s="269"/>
      <c r="AW660" s="270"/>
      <c r="AX660" s="22"/>
      <c r="AY660" s="95">
        <f t="shared" si="103"/>
        <v>1831804.5245999997</v>
      </c>
    </row>
    <row r="661" spans="1:51" ht="15.75">
      <c r="A661" s="45" t="s">
        <v>1141</v>
      </c>
      <c r="B661" s="236" t="s">
        <v>798</v>
      </c>
      <c r="C661" s="236"/>
      <c r="D661" s="236"/>
      <c r="E661" s="236"/>
      <c r="F661" s="236"/>
      <c r="G661" s="236"/>
      <c r="H661" s="236"/>
      <c r="I661" s="236"/>
      <c r="J661" s="236"/>
      <c r="K661" s="236"/>
      <c r="L661" s="236"/>
      <c r="M661" s="236"/>
      <c r="N661" s="236"/>
      <c r="O661" s="236"/>
      <c r="P661" s="236"/>
      <c r="Q661" s="236"/>
      <c r="R661" s="236"/>
      <c r="S661" s="236"/>
      <c r="T661" s="45"/>
      <c r="U661" s="26"/>
      <c r="V661" s="27"/>
      <c r="W661" s="229">
        <f>SUM(W662:W714)</f>
        <v>1778326.4445999996</v>
      </c>
      <c r="X661" s="229"/>
      <c r="Y661" s="229"/>
      <c r="Z661" s="229"/>
      <c r="AA661" s="255"/>
      <c r="AB661" s="256"/>
      <c r="AC661" s="256"/>
      <c r="AD661" s="257"/>
      <c r="AE661" s="258"/>
      <c r="AF661" s="259"/>
      <c r="AG661" s="259"/>
      <c r="AH661" s="260"/>
      <c r="AI661" s="255"/>
      <c r="AJ661" s="256"/>
      <c r="AK661" s="256"/>
      <c r="AL661" s="257"/>
      <c r="AM661" s="238">
        <f>SUM(AM662:AM714)</f>
        <v>0</v>
      </c>
      <c r="AN661" s="239"/>
      <c r="AO661" s="240"/>
      <c r="AP661" s="238">
        <f>SUM(AP662:AS714)</f>
        <v>0</v>
      </c>
      <c r="AQ661" s="239"/>
      <c r="AR661" s="239"/>
      <c r="AS661" s="240"/>
      <c r="AT661" s="238">
        <f t="shared" si="116"/>
        <v>0</v>
      </c>
      <c r="AU661" s="239"/>
      <c r="AV661" s="239"/>
      <c r="AW661" s="240"/>
      <c r="AX661" s="27"/>
      <c r="AY661" s="96">
        <f t="shared" si="103"/>
        <v>1778326.4445999996</v>
      </c>
    </row>
    <row r="662" spans="1:51">
      <c r="A662" s="30" t="s">
        <v>1142</v>
      </c>
      <c r="B662" s="221" t="s">
        <v>1088</v>
      </c>
      <c r="C662" s="221"/>
      <c r="D662" s="221"/>
      <c r="E662" s="221"/>
      <c r="F662" s="221"/>
      <c r="G662" s="221"/>
      <c r="H662" s="221"/>
      <c r="I662" s="221"/>
      <c r="J662" s="221"/>
      <c r="K662" s="221"/>
      <c r="L662" s="221"/>
      <c r="M662" s="221"/>
      <c r="N662" s="221"/>
      <c r="O662" s="221"/>
      <c r="P662" s="221"/>
      <c r="Q662" s="221"/>
      <c r="R662" s="221"/>
      <c r="S662" s="221"/>
      <c r="T662" s="30" t="s">
        <v>1059</v>
      </c>
      <c r="U662" s="31">
        <v>7398</v>
      </c>
      <c r="V662" s="32">
        <v>1.33</v>
      </c>
      <c r="W662" s="231">
        <f t="shared" ref="W662:W714" si="118">U662*V662</f>
        <v>9839.34</v>
      </c>
      <c r="X662" s="231"/>
      <c r="Y662" s="231"/>
      <c r="Z662" s="231"/>
      <c r="AA662" s="233">
        <v>0</v>
      </c>
      <c r="AB662" s="234"/>
      <c r="AC662" s="234"/>
      <c r="AD662" s="235"/>
      <c r="AE662" s="242"/>
      <c r="AF662" s="243"/>
      <c r="AG662" s="243"/>
      <c r="AH662" s="244"/>
      <c r="AI662" s="233">
        <f t="shared" ref="AI662:AI714" si="119">AA662+AE662</f>
        <v>0</v>
      </c>
      <c r="AJ662" s="234"/>
      <c r="AK662" s="234"/>
      <c r="AL662" s="235"/>
      <c r="AM662" s="223">
        <f t="shared" ref="AM662:AM714" si="120">V662*AA662</f>
        <v>0</v>
      </c>
      <c r="AN662" s="224"/>
      <c r="AO662" s="225"/>
      <c r="AP662" s="223">
        <f t="shared" ref="AP662:AP714" si="121">V662*AE662</f>
        <v>0</v>
      </c>
      <c r="AQ662" s="224"/>
      <c r="AR662" s="224"/>
      <c r="AS662" s="225"/>
      <c r="AT662" s="223">
        <f t="shared" ref="AT662:AT714" si="122">AM662+AP662</f>
        <v>0</v>
      </c>
      <c r="AU662" s="224"/>
      <c r="AV662" s="224"/>
      <c r="AW662" s="225"/>
      <c r="AX662" s="32">
        <f t="shared" si="117"/>
        <v>7398</v>
      </c>
      <c r="AY662" s="97">
        <f t="shared" si="103"/>
        <v>9839.34</v>
      </c>
    </row>
    <row r="663" spans="1:51">
      <c r="A663" s="30" t="s">
        <v>1143</v>
      </c>
      <c r="B663" s="221" t="s">
        <v>1223</v>
      </c>
      <c r="C663" s="221"/>
      <c r="D663" s="221"/>
      <c r="E663" s="221"/>
      <c r="F663" s="221"/>
      <c r="G663" s="221"/>
      <c r="H663" s="221"/>
      <c r="I663" s="221"/>
      <c r="J663" s="221"/>
      <c r="K663" s="221"/>
      <c r="L663" s="221"/>
      <c r="M663" s="221"/>
      <c r="N663" s="221"/>
      <c r="O663" s="221"/>
      <c r="P663" s="221"/>
      <c r="Q663" s="221"/>
      <c r="R663" s="221"/>
      <c r="S663" s="221"/>
      <c r="T663" s="30" t="s">
        <v>31</v>
      </c>
      <c r="U663" s="31">
        <v>7.4</v>
      </c>
      <c r="V663" s="32">
        <v>522.98</v>
      </c>
      <c r="W663" s="231">
        <f t="shared" si="118"/>
        <v>3870.0520000000001</v>
      </c>
      <c r="X663" s="231"/>
      <c r="Y663" s="231"/>
      <c r="Z663" s="231"/>
      <c r="AA663" s="233">
        <v>0</v>
      </c>
      <c r="AB663" s="234"/>
      <c r="AC663" s="234"/>
      <c r="AD663" s="235"/>
      <c r="AE663" s="242"/>
      <c r="AF663" s="243"/>
      <c r="AG663" s="243"/>
      <c r="AH663" s="244"/>
      <c r="AI663" s="233">
        <f t="shared" si="119"/>
        <v>0</v>
      </c>
      <c r="AJ663" s="234"/>
      <c r="AK663" s="234"/>
      <c r="AL663" s="235"/>
      <c r="AM663" s="223">
        <f t="shared" si="120"/>
        <v>0</v>
      </c>
      <c r="AN663" s="224"/>
      <c r="AO663" s="225"/>
      <c r="AP663" s="223">
        <f t="shared" si="121"/>
        <v>0</v>
      </c>
      <c r="AQ663" s="224"/>
      <c r="AR663" s="224"/>
      <c r="AS663" s="225"/>
      <c r="AT663" s="223">
        <f t="shared" si="122"/>
        <v>0</v>
      </c>
      <c r="AU663" s="224"/>
      <c r="AV663" s="224"/>
      <c r="AW663" s="225"/>
      <c r="AX663" s="32">
        <f t="shared" si="117"/>
        <v>7.4</v>
      </c>
      <c r="AY663" s="97">
        <f t="shared" si="103"/>
        <v>3870.0520000000001</v>
      </c>
    </row>
    <row r="664" spans="1:51">
      <c r="A664" s="30" t="s">
        <v>1144</v>
      </c>
      <c r="B664" s="221" t="s">
        <v>1224</v>
      </c>
      <c r="C664" s="221"/>
      <c r="D664" s="221"/>
      <c r="E664" s="221"/>
      <c r="F664" s="221"/>
      <c r="G664" s="221"/>
      <c r="H664" s="221"/>
      <c r="I664" s="221"/>
      <c r="J664" s="221"/>
      <c r="K664" s="221"/>
      <c r="L664" s="221"/>
      <c r="M664" s="221"/>
      <c r="N664" s="221"/>
      <c r="O664" s="221"/>
      <c r="P664" s="221"/>
      <c r="Q664" s="221"/>
      <c r="R664" s="221"/>
      <c r="S664" s="221"/>
      <c r="T664" s="30" t="s">
        <v>32</v>
      </c>
      <c r="U664" s="31">
        <v>120</v>
      </c>
      <c r="V664" s="32">
        <v>0.81</v>
      </c>
      <c r="W664" s="231">
        <f t="shared" si="118"/>
        <v>97.2</v>
      </c>
      <c r="X664" s="231"/>
      <c r="Y664" s="231"/>
      <c r="Z664" s="231"/>
      <c r="AA664" s="233">
        <v>0</v>
      </c>
      <c r="AB664" s="234"/>
      <c r="AC664" s="234"/>
      <c r="AD664" s="235"/>
      <c r="AE664" s="242"/>
      <c r="AF664" s="243"/>
      <c r="AG664" s="243"/>
      <c r="AH664" s="244"/>
      <c r="AI664" s="233">
        <f t="shared" si="119"/>
        <v>0</v>
      </c>
      <c r="AJ664" s="234"/>
      <c r="AK664" s="234"/>
      <c r="AL664" s="235"/>
      <c r="AM664" s="223">
        <f t="shared" si="120"/>
        <v>0</v>
      </c>
      <c r="AN664" s="224"/>
      <c r="AO664" s="225"/>
      <c r="AP664" s="223">
        <f t="shared" si="121"/>
        <v>0</v>
      </c>
      <c r="AQ664" s="224"/>
      <c r="AR664" s="224"/>
      <c r="AS664" s="225"/>
      <c r="AT664" s="223">
        <f t="shared" si="122"/>
        <v>0</v>
      </c>
      <c r="AU664" s="224"/>
      <c r="AV664" s="224"/>
      <c r="AW664" s="225"/>
      <c r="AX664" s="32">
        <f t="shared" si="117"/>
        <v>120</v>
      </c>
      <c r="AY664" s="97">
        <f t="shared" si="103"/>
        <v>97.2</v>
      </c>
    </row>
    <row r="665" spans="1:51">
      <c r="A665" s="30" t="s">
        <v>1145</v>
      </c>
      <c r="B665" s="221" t="s">
        <v>1089</v>
      </c>
      <c r="C665" s="221"/>
      <c r="D665" s="221"/>
      <c r="E665" s="221"/>
      <c r="F665" s="221"/>
      <c r="G665" s="221"/>
      <c r="H665" s="221"/>
      <c r="I665" s="221"/>
      <c r="J665" s="221"/>
      <c r="K665" s="221"/>
      <c r="L665" s="221"/>
      <c r="M665" s="221"/>
      <c r="N665" s="221"/>
      <c r="O665" s="221"/>
      <c r="P665" s="221"/>
      <c r="Q665" s="221"/>
      <c r="R665" s="221"/>
      <c r="S665" s="221"/>
      <c r="T665" s="30" t="s">
        <v>32</v>
      </c>
      <c r="U665" s="31">
        <v>120</v>
      </c>
      <c r="V665" s="32">
        <v>1.37</v>
      </c>
      <c r="W665" s="231">
        <f t="shared" si="118"/>
        <v>164.4</v>
      </c>
      <c r="X665" s="231"/>
      <c r="Y665" s="231"/>
      <c r="Z665" s="231"/>
      <c r="AA665" s="233">
        <v>0</v>
      </c>
      <c r="AB665" s="234"/>
      <c r="AC665" s="234"/>
      <c r="AD665" s="235"/>
      <c r="AE665" s="242"/>
      <c r="AF665" s="243"/>
      <c r="AG665" s="243"/>
      <c r="AH665" s="244"/>
      <c r="AI665" s="233">
        <f t="shared" si="119"/>
        <v>0</v>
      </c>
      <c r="AJ665" s="234"/>
      <c r="AK665" s="234"/>
      <c r="AL665" s="235"/>
      <c r="AM665" s="223">
        <f t="shared" si="120"/>
        <v>0</v>
      </c>
      <c r="AN665" s="224"/>
      <c r="AO665" s="225"/>
      <c r="AP665" s="223">
        <f t="shared" si="121"/>
        <v>0</v>
      </c>
      <c r="AQ665" s="224"/>
      <c r="AR665" s="224"/>
      <c r="AS665" s="225"/>
      <c r="AT665" s="223">
        <f t="shared" si="122"/>
        <v>0</v>
      </c>
      <c r="AU665" s="224"/>
      <c r="AV665" s="224"/>
      <c r="AW665" s="225"/>
      <c r="AX665" s="32">
        <f t="shared" si="117"/>
        <v>120</v>
      </c>
      <c r="AY665" s="97">
        <f t="shared" si="103"/>
        <v>164.4</v>
      </c>
    </row>
    <row r="666" spans="1:51">
      <c r="A666" s="30" t="s">
        <v>1146</v>
      </c>
      <c r="B666" s="221" t="s">
        <v>1225</v>
      </c>
      <c r="C666" s="221"/>
      <c r="D666" s="221"/>
      <c r="E666" s="221"/>
      <c r="F666" s="221"/>
      <c r="G666" s="221"/>
      <c r="H666" s="221"/>
      <c r="I666" s="221"/>
      <c r="J666" s="221"/>
      <c r="K666" s="221"/>
      <c r="L666" s="221"/>
      <c r="M666" s="221"/>
      <c r="N666" s="221"/>
      <c r="O666" s="221"/>
      <c r="P666" s="221"/>
      <c r="Q666" s="221"/>
      <c r="R666" s="221"/>
      <c r="S666" s="221"/>
      <c r="T666" s="30" t="s">
        <v>1060</v>
      </c>
      <c r="U666" s="31">
        <v>6</v>
      </c>
      <c r="V666" s="32">
        <v>32.72</v>
      </c>
      <c r="W666" s="231">
        <f t="shared" si="118"/>
        <v>196.32</v>
      </c>
      <c r="X666" s="231"/>
      <c r="Y666" s="231"/>
      <c r="Z666" s="231"/>
      <c r="AA666" s="233">
        <v>0</v>
      </c>
      <c r="AB666" s="234"/>
      <c r="AC666" s="234"/>
      <c r="AD666" s="235"/>
      <c r="AE666" s="242"/>
      <c r="AF666" s="243"/>
      <c r="AG666" s="243"/>
      <c r="AH666" s="244"/>
      <c r="AI666" s="233">
        <f t="shared" si="119"/>
        <v>0</v>
      </c>
      <c r="AJ666" s="234"/>
      <c r="AK666" s="234"/>
      <c r="AL666" s="235"/>
      <c r="AM666" s="223">
        <f t="shared" si="120"/>
        <v>0</v>
      </c>
      <c r="AN666" s="224"/>
      <c r="AO666" s="225"/>
      <c r="AP666" s="223">
        <f t="shared" si="121"/>
        <v>0</v>
      </c>
      <c r="AQ666" s="224"/>
      <c r="AR666" s="224"/>
      <c r="AS666" s="225"/>
      <c r="AT666" s="223">
        <f t="shared" si="122"/>
        <v>0</v>
      </c>
      <c r="AU666" s="224"/>
      <c r="AV666" s="224"/>
      <c r="AW666" s="225"/>
      <c r="AX666" s="32">
        <f t="shared" si="117"/>
        <v>6</v>
      </c>
      <c r="AY666" s="97">
        <f t="shared" si="103"/>
        <v>196.32</v>
      </c>
    </row>
    <row r="667" spans="1:51">
      <c r="A667" s="30" t="s">
        <v>1147</v>
      </c>
      <c r="B667" s="221" t="s">
        <v>1090</v>
      </c>
      <c r="C667" s="221"/>
      <c r="D667" s="221"/>
      <c r="E667" s="221"/>
      <c r="F667" s="221"/>
      <c r="G667" s="221"/>
      <c r="H667" s="221"/>
      <c r="I667" s="221"/>
      <c r="J667" s="221"/>
      <c r="K667" s="221"/>
      <c r="L667" s="221"/>
      <c r="M667" s="221"/>
      <c r="N667" s="221"/>
      <c r="O667" s="221"/>
      <c r="P667" s="221"/>
      <c r="Q667" s="221"/>
      <c r="R667" s="221"/>
      <c r="S667" s="221"/>
      <c r="T667" s="30" t="s">
        <v>1060</v>
      </c>
      <c r="U667" s="31">
        <v>6</v>
      </c>
      <c r="V667" s="32">
        <v>25.32</v>
      </c>
      <c r="W667" s="231">
        <f t="shared" si="118"/>
        <v>151.92000000000002</v>
      </c>
      <c r="X667" s="231"/>
      <c r="Y667" s="231"/>
      <c r="Z667" s="231"/>
      <c r="AA667" s="233">
        <v>0</v>
      </c>
      <c r="AB667" s="234"/>
      <c r="AC667" s="234"/>
      <c r="AD667" s="235"/>
      <c r="AE667" s="242"/>
      <c r="AF667" s="243"/>
      <c r="AG667" s="243"/>
      <c r="AH667" s="244"/>
      <c r="AI667" s="233">
        <f t="shared" si="119"/>
        <v>0</v>
      </c>
      <c r="AJ667" s="234"/>
      <c r="AK667" s="234"/>
      <c r="AL667" s="235"/>
      <c r="AM667" s="223">
        <f t="shared" si="120"/>
        <v>0</v>
      </c>
      <c r="AN667" s="224"/>
      <c r="AO667" s="225"/>
      <c r="AP667" s="223">
        <f t="shared" si="121"/>
        <v>0</v>
      </c>
      <c r="AQ667" s="224"/>
      <c r="AR667" s="224"/>
      <c r="AS667" s="225"/>
      <c r="AT667" s="223">
        <f t="shared" si="122"/>
        <v>0</v>
      </c>
      <c r="AU667" s="224"/>
      <c r="AV667" s="224"/>
      <c r="AW667" s="225"/>
      <c r="AX667" s="32">
        <f t="shared" si="117"/>
        <v>6</v>
      </c>
      <c r="AY667" s="97">
        <f t="shared" si="103"/>
        <v>151.92000000000002</v>
      </c>
    </row>
    <row r="668" spans="1:51">
      <c r="A668" s="30" t="s">
        <v>1148</v>
      </c>
      <c r="B668" s="221" t="s">
        <v>1227</v>
      </c>
      <c r="C668" s="221"/>
      <c r="D668" s="221"/>
      <c r="E668" s="221"/>
      <c r="F668" s="221"/>
      <c r="G668" s="221"/>
      <c r="H668" s="221"/>
      <c r="I668" s="221"/>
      <c r="J668" s="221"/>
      <c r="K668" s="221"/>
      <c r="L668" s="221"/>
      <c r="M668" s="221"/>
      <c r="N668" s="221"/>
      <c r="O668" s="221"/>
      <c r="P668" s="221"/>
      <c r="Q668" s="221"/>
      <c r="R668" s="221"/>
      <c r="S668" s="221"/>
      <c r="T668" s="30" t="s">
        <v>32</v>
      </c>
      <c r="U668" s="31">
        <v>300</v>
      </c>
      <c r="V668" s="32">
        <v>1.66</v>
      </c>
      <c r="W668" s="231">
        <f t="shared" si="118"/>
        <v>498</v>
      </c>
      <c r="X668" s="231"/>
      <c r="Y668" s="231"/>
      <c r="Z668" s="231"/>
      <c r="AA668" s="233">
        <v>0</v>
      </c>
      <c r="AB668" s="234"/>
      <c r="AC668" s="234"/>
      <c r="AD668" s="235"/>
      <c r="AE668" s="242"/>
      <c r="AF668" s="243"/>
      <c r="AG668" s="243"/>
      <c r="AH668" s="244"/>
      <c r="AI668" s="233">
        <f t="shared" si="119"/>
        <v>0</v>
      </c>
      <c r="AJ668" s="234"/>
      <c r="AK668" s="234"/>
      <c r="AL668" s="235"/>
      <c r="AM668" s="223">
        <f t="shared" si="120"/>
        <v>0</v>
      </c>
      <c r="AN668" s="224"/>
      <c r="AO668" s="225"/>
      <c r="AP668" s="223">
        <f t="shared" si="121"/>
        <v>0</v>
      </c>
      <c r="AQ668" s="224"/>
      <c r="AR668" s="224"/>
      <c r="AS668" s="225"/>
      <c r="AT668" s="223">
        <f t="shared" si="122"/>
        <v>0</v>
      </c>
      <c r="AU668" s="224"/>
      <c r="AV668" s="224"/>
      <c r="AW668" s="225"/>
      <c r="AX668" s="32">
        <f t="shared" si="117"/>
        <v>300</v>
      </c>
      <c r="AY668" s="97">
        <f t="shared" si="103"/>
        <v>498</v>
      </c>
    </row>
    <row r="669" spans="1:51">
      <c r="A669" s="30" t="s">
        <v>1149</v>
      </c>
      <c r="B669" s="221" t="s">
        <v>1228</v>
      </c>
      <c r="C669" s="221"/>
      <c r="D669" s="221"/>
      <c r="E669" s="221"/>
      <c r="F669" s="221"/>
      <c r="G669" s="221"/>
      <c r="H669" s="221"/>
      <c r="I669" s="221"/>
      <c r="J669" s="221"/>
      <c r="K669" s="221"/>
      <c r="L669" s="221"/>
      <c r="M669" s="221"/>
      <c r="N669" s="221"/>
      <c r="O669" s="221"/>
      <c r="P669" s="221"/>
      <c r="Q669" s="221"/>
      <c r="R669" s="221"/>
      <c r="S669" s="221"/>
      <c r="T669" s="30" t="s">
        <v>32</v>
      </c>
      <c r="U669" s="31">
        <v>448</v>
      </c>
      <c r="V669" s="32">
        <v>0.43</v>
      </c>
      <c r="W669" s="231">
        <f t="shared" si="118"/>
        <v>192.64</v>
      </c>
      <c r="X669" s="231"/>
      <c r="Y669" s="231"/>
      <c r="Z669" s="231"/>
      <c r="AA669" s="233">
        <v>0</v>
      </c>
      <c r="AB669" s="234"/>
      <c r="AC669" s="234"/>
      <c r="AD669" s="235"/>
      <c r="AE669" s="242"/>
      <c r="AF669" s="243"/>
      <c r="AG669" s="243"/>
      <c r="AH669" s="244"/>
      <c r="AI669" s="233">
        <f t="shared" si="119"/>
        <v>0</v>
      </c>
      <c r="AJ669" s="234"/>
      <c r="AK669" s="234"/>
      <c r="AL669" s="235"/>
      <c r="AM669" s="223">
        <f t="shared" si="120"/>
        <v>0</v>
      </c>
      <c r="AN669" s="224"/>
      <c r="AO669" s="225"/>
      <c r="AP669" s="223">
        <f t="shared" si="121"/>
        <v>0</v>
      </c>
      <c r="AQ669" s="224"/>
      <c r="AR669" s="224"/>
      <c r="AS669" s="225"/>
      <c r="AT669" s="223">
        <f t="shared" si="122"/>
        <v>0</v>
      </c>
      <c r="AU669" s="224"/>
      <c r="AV669" s="224"/>
      <c r="AW669" s="225"/>
      <c r="AX669" s="32">
        <f t="shared" si="117"/>
        <v>448</v>
      </c>
      <c r="AY669" s="97">
        <f t="shared" si="103"/>
        <v>192.64</v>
      </c>
    </row>
    <row r="670" spans="1:51">
      <c r="A670" s="30" t="s">
        <v>1150</v>
      </c>
      <c r="B670" s="221" t="s">
        <v>1231</v>
      </c>
      <c r="C670" s="221"/>
      <c r="D670" s="221"/>
      <c r="E670" s="221"/>
      <c r="F670" s="221"/>
      <c r="G670" s="221"/>
      <c r="H670" s="221"/>
      <c r="I670" s="221"/>
      <c r="J670" s="221"/>
      <c r="K670" s="221"/>
      <c r="L670" s="221"/>
      <c r="M670" s="221"/>
      <c r="N670" s="221"/>
      <c r="O670" s="221"/>
      <c r="P670" s="221"/>
      <c r="Q670" s="221"/>
      <c r="R670" s="221"/>
      <c r="S670" s="221"/>
      <c r="T670" s="30" t="s">
        <v>1061</v>
      </c>
      <c r="U670" s="31">
        <v>6697</v>
      </c>
      <c r="V670" s="32">
        <v>5.58</v>
      </c>
      <c r="W670" s="231">
        <f t="shared" si="118"/>
        <v>37369.26</v>
      </c>
      <c r="X670" s="231"/>
      <c r="Y670" s="231"/>
      <c r="Z670" s="231"/>
      <c r="AA670" s="233">
        <v>0</v>
      </c>
      <c r="AB670" s="234"/>
      <c r="AC670" s="234"/>
      <c r="AD670" s="235"/>
      <c r="AE670" s="242"/>
      <c r="AF670" s="243"/>
      <c r="AG670" s="243"/>
      <c r="AH670" s="244"/>
      <c r="AI670" s="233">
        <f t="shared" si="119"/>
        <v>0</v>
      </c>
      <c r="AJ670" s="234"/>
      <c r="AK670" s="234"/>
      <c r="AL670" s="235"/>
      <c r="AM670" s="223">
        <f t="shared" si="120"/>
        <v>0</v>
      </c>
      <c r="AN670" s="224"/>
      <c r="AO670" s="225"/>
      <c r="AP670" s="223">
        <f t="shared" si="121"/>
        <v>0</v>
      </c>
      <c r="AQ670" s="224"/>
      <c r="AR670" s="224"/>
      <c r="AS670" s="225"/>
      <c r="AT670" s="223">
        <f t="shared" si="122"/>
        <v>0</v>
      </c>
      <c r="AU670" s="224"/>
      <c r="AV670" s="224"/>
      <c r="AW670" s="225"/>
      <c r="AX670" s="32">
        <f t="shared" si="117"/>
        <v>6697</v>
      </c>
      <c r="AY670" s="97">
        <f t="shared" si="103"/>
        <v>37369.26</v>
      </c>
    </row>
    <row r="671" spans="1:51">
      <c r="A671" s="30" t="s">
        <v>1151</v>
      </c>
      <c r="B671" s="221" t="s">
        <v>799</v>
      </c>
      <c r="C671" s="221"/>
      <c r="D671" s="221"/>
      <c r="E671" s="221"/>
      <c r="F671" s="221"/>
      <c r="G671" s="221"/>
      <c r="H671" s="221"/>
      <c r="I671" s="221"/>
      <c r="J671" s="221"/>
      <c r="K671" s="221"/>
      <c r="L671" s="221"/>
      <c r="M671" s="221"/>
      <c r="N671" s="221"/>
      <c r="O671" s="221"/>
      <c r="P671" s="221"/>
      <c r="Q671" s="221"/>
      <c r="R671" s="221"/>
      <c r="S671" s="221"/>
      <c r="T671" s="30" t="s">
        <v>1061</v>
      </c>
      <c r="U671" s="31">
        <v>507</v>
      </c>
      <c r="V671" s="32">
        <v>6.72</v>
      </c>
      <c r="W671" s="231">
        <f t="shared" si="118"/>
        <v>3407.04</v>
      </c>
      <c r="X671" s="231"/>
      <c r="Y671" s="231"/>
      <c r="Z671" s="231"/>
      <c r="AA671" s="233">
        <v>0</v>
      </c>
      <c r="AB671" s="234"/>
      <c r="AC671" s="234"/>
      <c r="AD671" s="235"/>
      <c r="AE671" s="242"/>
      <c r="AF671" s="243"/>
      <c r="AG671" s="243"/>
      <c r="AH671" s="244"/>
      <c r="AI671" s="233">
        <f t="shared" si="119"/>
        <v>0</v>
      </c>
      <c r="AJ671" s="234"/>
      <c r="AK671" s="234"/>
      <c r="AL671" s="235"/>
      <c r="AM671" s="223">
        <f t="shared" si="120"/>
        <v>0</v>
      </c>
      <c r="AN671" s="224"/>
      <c r="AO671" s="225"/>
      <c r="AP671" s="223">
        <f t="shared" si="121"/>
        <v>0</v>
      </c>
      <c r="AQ671" s="224"/>
      <c r="AR671" s="224"/>
      <c r="AS671" s="225"/>
      <c r="AT671" s="223">
        <f t="shared" si="122"/>
        <v>0</v>
      </c>
      <c r="AU671" s="224"/>
      <c r="AV671" s="224"/>
      <c r="AW671" s="225"/>
      <c r="AX671" s="32">
        <f t="shared" si="117"/>
        <v>507</v>
      </c>
      <c r="AY671" s="97">
        <f t="shared" ref="AY671:AY735" si="123">W671-AT671</f>
        <v>3407.04</v>
      </c>
    </row>
    <row r="672" spans="1:51">
      <c r="A672" s="30" t="s">
        <v>1152</v>
      </c>
      <c r="B672" s="221" t="s">
        <v>800</v>
      </c>
      <c r="C672" s="221"/>
      <c r="D672" s="221"/>
      <c r="E672" s="221"/>
      <c r="F672" s="221"/>
      <c r="G672" s="221"/>
      <c r="H672" s="221"/>
      <c r="I672" s="221"/>
      <c r="J672" s="221"/>
      <c r="K672" s="221"/>
      <c r="L672" s="221"/>
      <c r="M672" s="221"/>
      <c r="N672" s="221"/>
      <c r="O672" s="221"/>
      <c r="P672" s="221"/>
      <c r="Q672" s="221"/>
      <c r="R672" s="221"/>
      <c r="S672" s="221"/>
      <c r="T672" s="30" t="s">
        <v>1061</v>
      </c>
      <c r="U672" s="31">
        <v>960</v>
      </c>
      <c r="V672" s="32">
        <v>7.89</v>
      </c>
      <c r="W672" s="231">
        <f t="shared" si="118"/>
        <v>7574.4</v>
      </c>
      <c r="X672" s="231"/>
      <c r="Y672" s="231"/>
      <c r="Z672" s="231"/>
      <c r="AA672" s="233">
        <v>0</v>
      </c>
      <c r="AB672" s="234"/>
      <c r="AC672" s="234"/>
      <c r="AD672" s="235"/>
      <c r="AE672" s="242"/>
      <c r="AF672" s="243"/>
      <c r="AG672" s="243"/>
      <c r="AH672" s="244"/>
      <c r="AI672" s="233">
        <f t="shared" si="119"/>
        <v>0</v>
      </c>
      <c r="AJ672" s="234"/>
      <c r="AK672" s="234"/>
      <c r="AL672" s="235"/>
      <c r="AM672" s="223">
        <f t="shared" si="120"/>
        <v>0</v>
      </c>
      <c r="AN672" s="224"/>
      <c r="AO672" s="225"/>
      <c r="AP672" s="223">
        <f t="shared" si="121"/>
        <v>0</v>
      </c>
      <c r="AQ672" s="224"/>
      <c r="AR672" s="224"/>
      <c r="AS672" s="225"/>
      <c r="AT672" s="223">
        <f t="shared" si="122"/>
        <v>0</v>
      </c>
      <c r="AU672" s="224"/>
      <c r="AV672" s="224"/>
      <c r="AW672" s="225"/>
      <c r="AX672" s="32">
        <f t="shared" si="117"/>
        <v>960</v>
      </c>
      <c r="AY672" s="97">
        <f t="shared" si="123"/>
        <v>7574.4</v>
      </c>
    </row>
    <row r="673" spans="1:51">
      <c r="A673" s="30" t="s">
        <v>1153</v>
      </c>
      <c r="B673" s="221" t="s">
        <v>801</v>
      </c>
      <c r="C673" s="221"/>
      <c r="D673" s="221"/>
      <c r="E673" s="221"/>
      <c r="F673" s="221"/>
      <c r="G673" s="221"/>
      <c r="H673" s="221"/>
      <c r="I673" s="221"/>
      <c r="J673" s="221"/>
      <c r="K673" s="221"/>
      <c r="L673" s="221"/>
      <c r="M673" s="221"/>
      <c r="N673" s="221"/>
      <c r="O673" s="221"/>
      <c r="P673" s="221"/>
      <c r="Q673" s="221"/>
      <c r="R673" s="221"/>
      <c r="S673" s="221"/>
      <c r="T673" s="30" t="s">
        <v>1061</v>
      </c>
      <c r="U673" s="31">
        <v>640</v>
      </c>
      <c r="V673" s="32">
        <v>9.4499999999999993</v>
      </c>
      <c r="W673" s="231">
        <f t="shared" si="118"/>
        <v>6048</v>
      </c>
      <c r="X673" s="231"/>
      <c r="Y673" s="231"/>
      <c r="Z673" s="231"/>
      <c r="AA673" s="233">
        <v>0</v>
      </c>
      <c r="AB673" s="234"/>
      <c r="AC673" s="234"/>
      <c r="AD673" s="235"/>
      <c r="AE673" s="242"/>
      <c r="AF673" s="243"/>
      <c r="AG673" s="243"/>
      <c r="AH673" s="244"/>
      <c r="AI673" s="233">
        <f t="shared" si="119"/>
        <v>0</v>
      </c>
      <c r="AJ673" s="234"/>
      <c r="AK673" s="234"/>
      <c r="AL673" s="235"/>
      <c r="AM673" s="223">
        <f t="shared" si="120"/>
        <v>0</v>
      </c>
      <c r="AN673" s="224"/>
      <c r="AO673" s="225"/>
      <c r="AP673" s="223">
        <f t="shared" si="121"/>
        <v>0</v>
      </c>
      <c r="AQ673" s="224"/>
      <c r="AR673" s="224"/>
      <c r="AS673" s="225"/>
      <c r="AT673" s="223">
        <f t="shared" si="122"/>
        <v>0</v>
      </c>
      <c r="AU673" s="224"/>
      <c r="AV673" s="224"/>
      <c r="AW673" s="225"/>
      <c r="AX673" s="32">
        <f t="shared" si="117"/>
        <v>640</v>
      </c>
      <c r="AY673" s="97">
        <f t="shared" si="123"/>
        <v>6048</v>
      </c>
    </row>
    <row r="674" spans="1:51">
      <c r="A674" s="30" t="s">
        <v>1154</v>
      </c>
      <c r="B674" s="221" t="s">
        <v>869</v>
      </c>
      <c r="C674" s="221"/>
      <c r="D674" s="221"/>
      <c r="E674" s="221"/>
      <c r="F674" s="221"/>
      <c r="G674" s="221"/>
      <c r="H674" s="221"/>
      <c r="I674" s="221"/>
      <c r="J674" s="221"/>
      <c r="K674" s="221"/>
      <c r="L674" s="221"/>
      <c r="M674" s="221"/>
      <c r="N674" s="221"/>
      <c r="O674" s="221"/>
      <c r="P674" s="221"/>
      <c r="Q674" s="221"/>
      <c r="R674" s="221"/>
      <c r="S674" s="221"/>
      <c r="T674" s="30" t="s">
        <v>1061</v>
      </c>
      <c r="U674" s="31">
        <v>1575</v>
      </c>
      <c r="V674" s="32">
        <v>16.739999999999998</v>
      </c>
      <c r="W674" s="231">
        <f t="shared" si="118"/>
        <v>26365.499999999996</v>
      </c>
      <c r="X674" s="231"/>
      <c r="Y674" s="231"/>
      <c r="Z674" s="231"/>
      <c r="AA674" s="233">
        <v>0</v>
      </c>
      <c r="AB674" s="234"/>
      <c r="AC674" s="234"/>
      <c r="AD674" s="235"/>
      <c r="AE674" s="242"/>
      <c r="AF674" s="243"/>
      <c r="AG674" s="243"/>
      <c r="AH674" s="244"/>
      <c r="AI674" s="233">
        <f t="shared" si="119"/>
        <v>0</v>
      </c>
      <c r="AJ674" s="234"/>
      <c r="AK674" s="234"/>
      <c r="AL674" s="235"/>
      <c r="AM674" s="223">
        <f t="shared" si="120"/>
        <v>0</v>
      </c>
      <c r="AN674" s="224"/>
      <c r="AO674" s="225"/>
      <c r="AP674" s="223">
        <f t="shared" si="121"/>
        <v>0</v>
      </c>
      <c r="AQ674" s="224"/>
      <c r="AR674" s="224"/>
      <c r="AS674" s="225"/>
      <c r="AT674" s="223">
        <f t="shared" si="122"/>
        <v>0</v>
      </c>
      <c r="AU674" s="224"/>
      <c r="AV674" s="224"/>
      <c r="AW674" s="225"/>
      <c r="AX674" s="32">
        <f t="shared" si="117"/>
        <v>1575</v>
      </c>
      <c r="AY674" s="97">
        <f t="shared" si="123"/>
        <v>26365.499999999996</v>
      </c>
    </row>
    <row r="675" spans="1:51">
      <c r="A675" s="30" t="s">
        <v>1155</v>
      </c>
      <c r="B675" s="221" t="s">
        <v>1230</v>
      </c>
      <c r="C675" s="221"/>
      <c r="D675" s="221"/>
      <c r="E675" s="221"/>
      <c r="F675" s="221"/>
      <c r="G675" s="221"/>
      <c r="H675" s="221"/>
      <c r="I675" s="221"/>
      <c r="J675" s="221"/>
      <c r="K675" s="221"/>
      <c r="L675" s="221"/>
      <c r="M675" s="221"/>
      <c r="N675" s="221"/>
      <c r="O675" s="221"/>
      <c r="P675" s="221"/>
      <c r="Q675" s="221"/>
      <c r="R675" s="221"/>
      <c r="S675" s="221"/>
      <c r="T675" s="30" t="s">
        <v>1061</v>
      </c>
      <c r="U675" s="31">
        <v>1519</v>
      </c>
      <c r="V675" s="32">
        <v>20.75</v>
      </c>
      <c r="W675" s="231">
        <f t="shared" si="118"/>
        <v>31519.25</v>
      </c>
      <c r="X675" s="231"/>
      <c r="Y675" s="231"/>
      <c r="Z675" s="231"/>
      <c r="AA675" s="233">
        <v>0</v>
      </c>
      <c r="AB675" s="234"/>
      <c r="AC675" s="234"/>
      <c r="AD675" s="235"/>
      <c r="AE675" s="242"/>
      <c r="AF675" s="243"/>
      <c r="AG675" s="243"/>
      <c r="AH675" s="244"/>
      <c r="AI675" s="233">
        <f t="shared" si="119"/>
        <v>0</v>
      </c>
      <c r="AJ675" s="234"/>
      <c r="AK675" s="234"/>
      <c r="AL675" s="235"/>
      <c r="AM675" s="223">
        <f t="shared" si="120"/>
        <v>0</v>
      </c>
      <c r="AN675" s="224"/>
      <c r="AO675" s="225"/>
      <c r="AP675" s="223">
        <f t="shared" si="121"/>
        <v>0</v>
      </c>
      <c r="AQ675" s="224"/>
      <c r="AR675" s="224"/>
      <c r="AS675" s="225"/>
      <c r="AT675" s="223">
        <f t="shared" si="122"/>
        <v>0</v>
      </c>
      <c r="AU675" s="224"/>
      <c r="AV675" s="224"/>
      <c r="AW675" s="225"/>
      <c r="AX675" s="32">
        <f t="shared" si="117"/>
        <v>1519</v>
      </c>
      <c r="AY675" s="97">
        <f t="shared" si="123"/>
        <v>31519.25</v>
      </c>
    </row>
    <row r="676" spans="1:51">
      <c r="A676" s="30" t="s">
        <v>1156</v>
      </c>
      <c r="B676" s="221" t="s">
        <v>1240</v>
      </c>
      <c r="C676" s="221"/>
      <c r="D676" s="221"/>
      <c r="E676" s="221"/>
      <c r="F676" s="221"/>
      <c r="G676" s="221"/>
      <c r="H676" s="221"/>
      <c r="I676" s="221"/>
      <c r="J676" s="221"/>
      <c r="K676" s="221"/>
      <c r="L676" s="221"/>
      <c r="M676" s="221"/>
      <c r="N676" s="221"/>
      <c r="O676" s="221"/>
      <c r="P676" s="221"/>
      <c r="Q676" s="221"/>
      <c r="R676" s="221"/>
      <c r="S676" s="221"/>
      <c r="T676" s="30" t="s">
        <v>1061</v>
      </c>
      <c r="U676" s="31">
        <v>897</v>
      </c>
      <c r="V676" s="32">
        <v>95.53</v>
      </c>
      <c r="W676" s="231">
        <f t="shared" si="118"/>
        <v>85690.41</v>
      </c>
      <c r="X676" s="231"/>
      <c r="Y676" s="231"/>
      <c r="Z676" s="231"/>
      <c r="AA676" s="233">
        <v>0</v>
      </c>
      <c r="AB676" s="234"/>
      <c r="AC676" s="234"/>
      <c r="AD676" s="235"/>
      <c r="AE676" s="242"/>
      <c r="AF676" s="243"/>
      <c r="AG676" s="243"/>
      <c r="AH676" s="244"/>
      <c r="AI676" s="233">
        <f t="shared" si="119"/>
        <v>0</v>
      </c>
      <c r="AJ676" s="234"/>
      <c r="AK676" s="234"/>
      <c r="AL676" s="235"/>
      <c r="AM676" s="223">
        <f t="shared" si="120"/>
        <v>0</v>
      </c>
      <c r="AN676" s="224"/>
      <c r="AO676" s="225"/>
      <c r="AP676" s="223">
        <f t="shared" si="121"/>
        <v>0</v>
      </c>
      <c r="AQ676" s="224"/>
      <c r="AR676" s="224"/>
      <c r="AS676" s="225"/>
      <c r="AT676" s="223">
        <f t="shared" si="122"/>
        <v>0</v>
      </c>
      <c r="AU676" s="224"/>
      <c r="AV676" s="224"/>
      <c r="AW676" s="225"/>
      <c r="AX676" s="32">
        <f t="shared" si="117"/>
        <v>897</v>
      </c>
      <c r="AY676" s="97">
        <f t="shared" si="123"/>
        <v>85690.41</v>
      </c>
    </row>
    <row r="677" spans="1:51">
      <c r="A677" s="30" t="s">
        <v>1157</v>
      </c>
      <c r="B677" s="221" t="s">
        <v>1241</v>
      </c>
      <c r="C677" s="221"/>
      <c r="D677" s="221"/>
      <c r="E677" s="221"/>
      <c r="F677" s="221"/>
      <c r="G677" s="221"/>
      <c r="H677" s="221"/>
      <c r="I677" s="221"/>
      <c r="J677" s="221"/>
      <c r="K677" s="221"/>
      <c r="L677" s="221"/>
      <c r="M677" s="221"/>
      <c r="N677" s="221"/>
      <c r="O677" s="221"/>
      <c r="P677" s="221"/>
      <c r="Q677" s="221"/>
      <c r="R677" s="221"/>
      <c r="S677" s="221"/>
      <c r="T677" s="30" t="s">
        <v>1060</v>
      </c>
      <c r="U677" s="31">
        <v>5551</v>
      </c>
      <c r="V677" s="32">
        <v>2.72</v>
      </c>
      <c r="W677" s="231">
        <f t="shared" si="118"/>
        <v>15098.720000000001</v>
      </c>
      <c r="X677" s="231"/>
      <c r="Y677" s="231"/>
      <c r="Z677" s="231"/>
      <c r="AA677" s="233">
        <v>0</v>
      </c>
      <c r="AB677" s="234"/>
      <c r="AC677" s="234"/>
      <c r="AD677" s="235"/>
      <c r="AE677" s="242"/>
      <c r="AF677" s="243"/>
      <c r="AG677" s="243"/>
      <c r="AH677" s="244"/>
      <c r="AI677" s="233">
        <f t="shared" si="119"/>
        <v>0</v>
      </c>
      <c r="AJ677" s="234"/>
      <c r="AK677" s="234"/>
      <c r="AL677" s="235"/>
      <c r="AM677" s="223">
        <f t="shared" si="120"/>
        <v>0</v>
      </c>
      <c r="AN677" s="224"/>
      <c r="AO677" s="225"/>
      <c r="AP677" s="223">
        <f t="shared" si="121"/>
        <v>0</v>
      </c>
      <c r="AQ677" s="224"/>
      <c r="AR677" s="224"/>
      <c r="AS677" s="225"/>
      <c r="AT677" s="223">
        <f t="shared" si="122"/>
        <v>0</v>
      </c>
      <c r="AU677" s="224"/>
      <c r="AV677" s="224"/>
      <c r="AW677" s="225"/>
      <c r="AX677" s="32">
        <f t="shared" si="117"/>
        <v>5551</v>
      </c>
      <c r="AY677" s="97">
        <f t="shared" si="123"/>
        <v>15098.720000000001</v>
      </c>
    </row>
    <row r="678" spans="1:51">
      <c r="A678" s="30" t="s">
        <v>1158</v>
      </c>
      <c r="B678" s="221" t="s">
        <v>870</v>
      </c>
      <c r="C678" s="221"/>
      <c r="D678" s="221"/>
      <c r="E678" s="221"/>
      <c r="F678" s="221"/>
      <c r="G678" s="221"/>
      <c r="H678" s="221"/>
      <c r="I678" s="221"/>
      <c r="J678" s="221"/>
      <c r="K678" s="221"/>
      <c r="L678" s="221"/>
      <c r="M678" s="221"/>
      <c r="N678" s="221"/>
      <c r="O678" s="221"/>
      <c r="P678" s="221"/>
      <c r="Q678" s="221"/>
      <c r="R678" s="221"/>
      <c r="S678" s="221"/>
      <c r="T678" s="30" t="s">
        <v>1061</v>
      </c>
      <c r="U678" s="31">
        <v>6844</v>
      </c>
      <c r="V678" s="32">
        <v>10.66</v>
      </c>
      <c r="W678" s="231">
        <f t="shared" si="118"/>
        <v>72957.040000000008</v>
      </c>
      <c r="X678" s="231"/>
      <c r="Y678" s="231"/>
      <c r="Z678" s="231"/>
      <c r="AA678" s="233">
        <v>0</v>
      </c>
      <c r="AB678" s="234"/>
      <c r="AC678" s="234"/>
      <c r="AD678" s="235"/>
      <c r="AE678" s="242"/>
      <c r="AF678" s="243"/>
      <c r="AG678" s="243"/>
      <c r="AH678" s="244"/>
      <c r="AI678" s="233">
        <f t="shared" si="119"/>
        <v>0</v>
      </c>
      <c r="AJ678" s="234"/>
      <c r="AK678" s="234"/>
      <c r="AL678" s="235"/>
      <c r="AM678" s="223">
        <f t="shared" si="120"/>
        <v>0</v>
      </c>
      <c r="AN678" s="224"/>
      <c r="AO678" s="225"/>
      <c r="AP678" s="223">
        <f t="shared" si="121"/>
        <v>0</v>
      </c>
      <c r="AQ678" s="224"/>
      <c r="AR678" s="224"/>
      <c r="AS678" s="225"/>
      <c r="AT678" s="223">
        <f t="shared" si="122"/>
        <v>0</v>
      </c>
      <c r="AU678" s="224"/>
      <c r="AV678" s="224"/>
      <c r="AW678" s="225"/>
      <c r="AX678" s="32">
        <f t="shared" si="117"/>
        <v>6844</v>
      </c>
      <c r="AY678" s="97">
        <f t="shared" si="123"/>
        <v>72957.040000000008</v>
      </c>
    </row>
    <row r="679" spans="1:51">
      <c r="A679" s="30" t="s">
        <v>1159</v>
      </c>
      <c r="B679" s="221" t="s">
        <v>1243</v>
      </c>
      <c r="C679" s="221"/>
      <c r="D679" s="221"/>
      <c r="E679" s="221"/>
      <c r="F679" s="221"/>
      <c r="G679" s="221"/>
      <c r="H679" s="221"/>
      <c r="I679" s="221"/>
      <c r="J679" s="221"/>
      <c r="K679" s="221"/>
      <c r="L679" s="221"/>
      <c r="M679" s="221"/>
      <c r="N679" s="221"/>
      <c r="O679" s="221"/>
      <c r="P679" s="221"/>
      <c r="Q679" s="221"/>
      <c r="R679" s="221"/>
      <c r="S679" s="221"/>
      <c r="T679" s="30" t="s">
        <v>1061</v>
      </c>
      <c r="U679" s="31">
        <v>3978</v>
      </c>
      <c r="V679" s="32">
        <v>1.18</v>
      </c>
      <c r="W679" s="231">
        <f t="shared" si="118"/>
        <v>4694.04</v>
      </c>
      <c r="X679" s="231"/>
      <c r="Y679" s="231"/>
      <c r="Z679" s="231"/>
      <c r="AA679" s="233">
        <v>0</v>
      </c>
      <c r="AB679" s="234"/>
      <c r="AC679" s="234"/>
      <c r="AD679" s="235"/>
      <c r="AE679" s="242"/>
      <c r="AF679" s="243"/>
      <c r="AG679" s="243"/>
      <c r="AH679" s="244"/>
      <c r="AI679" s="233">
        <f t="shared" si="119"/>
        <v>0</v>
      </c>
      <c r="AJ679" s="234"/>
      <c r="AK679" s="234"/>
      <c r="AL679" s="235"/>
      <c r="AM679" s="223">
        <f t="shared" si="120"/>
        <v>0</v>
      </c>
      <c r="AN679" s="224"/>
      <c r="AO679" s="225"/>
      <c r="AP679" s="223">
        <f t="shared" si="121"/>
        <v>0</v>
      </c>
      <c r="AQ679" s="224"/>
      <c r="AR679" s="224"/>
      <c r="AS679" s="225"/>
      <c r="AT679" s="223">
        <f t="shared" si="122"/>
        <v>0</v>
      </c>
      <c r="AU679" s="224"/>
      <c r="AV679" s="224"/>
      <c r="AW679" s="225"/>
      <c r="AX679" s="32">
        <f t="shared" si="117"/>
        <v>3978</v>
      </c>
      <c r="AY679" s="97">
        <f t="shared" si="123"/>
        <v>4694.04</v>
      </c>
    </row>
    <row r="680" spans="1:51">
      <c r="A680" s="30" t="s">
        <v>1160</v>
      </c>
      <c r="B680" s="221" t="s">
        <v>0</v>
      </c>
      <c r="C680" s="221"/>
      <c r="D680" s="221"/>
      <c r="E680" s="221"/>
      <c r="F680" s="221"/>
      <c r="G680" s="221"/>
      <c r="H680" s="221"/>
      <c r="I680" s="221"/>
      <c r="J680" s="221"/>
      <c r="K680" s="221"/>
      <c r="L680" s="221"/>
      <c r="M680" s="221"/>
      <c r="N680" s="221"/>
      <c r="O680" s="221"/>
      <c r="P680" s="221"/>
      <c r="Q680" s="221"/>
      <c r="R680" s="221"/>
      <c r="S680" s="221"/>
      <c r="T680" s="30" t="s">
        <v>33</v>
      </c>
      <c r="U680" s="31">
        <v>29571.26</v>
      </c>
      <c r="V680" s="32">
        <v>1.51</v>
      </c>
      <c r="W680" s="231">
        <f t="shared" si="118"/>
        <v>44652.602599999998</v>
      </c>
      <c r="X680" s="231"/>
      <c r="Y680" s="231"/>
      <c r="Z680" s="231"/>
      <c r="AA680" s="233">
        <v>0</v>
      </c>
      <c r="AB680" s="234"/>
      <c r="AC680" s="234"/>
      <c r="AD680" s="235"/>
      <c r="AE680" s="242"/>
      <c r="AF680" s="243"/>
      <c r="AG680" s="243"/>
      <c r="AH680" s="244"/>
      <c r="AI680" s="233">
        <f t="shared" si="119"/>
        <v>0</v>
      </c>
      <c r="AJ680" s="234"/>
      <c r="AK680" s="234"/>
      <c r="AL680" s="235"/>
      <c r="AM680" s="223">
        <f t="shared" si="120"/>
        <v>0</v>
      </c>
      <c r="AN680" s="224"/>
      <c r="AO680" s="225"/>
      <c r="AP680" s="223">
        <f t="shared" si="121"/>
        <v>0</v>
      </c>
      <c r="AQ680" s="224"/>
      <c r="AR680" s="224"/>
      <c r="AS680" s="225"/>
      <c r="AT680" s="223">
        <f t="shared" si="122"/>
        <v>0</v>
      </c>
      <c r="AU680" s="224"/>
      <c r="AV680" s="224"/>
      <c r="AW680" s="225"/>
      <c r="AX680" s="32">
        <f t="shared" si="117"/>
        <v>29571.26</v>
      </c>
      <c r="AY680" s="97">
        <f t="shared" si="123"/>
        <v>44652.602599999998</v>
      </c>
    </row>
    <row r="681" spans="1:51">
      <c r="A681" s="30" t="s">
        <v>1161</v>
      </c>
      <c r="B681" s="221" t="s">
        <v>1</v>
      </c>
      <c r="C681" s="221"/>
      <c r="D681" s="221"/>
      <c r="E681" s="221"/>
      <c r="F681" s="221"/>
      <c r="G681" s="221"/>
      <c r="H681" s="221"/>
      <c r="I681" s="221"/>
      <c r="J681" s="221"/>
      <c r="K681" s="221"/>
      <c r="L681" s="221"/>
      <c r="M681" s="221"/>
      <c r="N681" s="221"/>
      <c r="O681" s="221"/>
      <c r="P681" s="221"/>
      <c r="Q681" s="221"/>
      <c r="R681" s="221"/>
      <c r="S681" s="221"/>
      <c r="T681" s="30" t="s">
        <v>1061</v>
      </c>
      <c r="U681" s="31">
        <v>300</v>
      </c>
      <c r="V681" s="32">
        <v>1.8</v>
      </c>
      <c r="W681" s="231">
        <f t="shared" si="118"/>
        <v>540</v>
      </c>
      <c r="X681" s="231"/>
      <c r="Y681" s="231"/>
      <c r="Z681" s="231"/>
      <c r="AA681" s="233">
        <v>0</v>
      </c>
      <c r="AB681" s="234"/>
      <c r="AC681" s="234"/>
      <c r="AD681" s="235"/>
      <c r="AE681" s="242"/>
      <c r="AF681" s="243"/>
      <c r="AG681" s="243"/>
      <c r="AH681" s="244"/>
      <c r="AI681" s="233">
        <f t="shared" si="119"/>
        <v>0</v>
      </c>
      <c r="AJ681" s="234"/>
      <c r="AK681" s="234"/>
      <c r="AL681" s="235"/>
      <c r="AM681" s="223">
        <f t="shared" si="120"/>
        <v>0</v>
      </c>
      <c r="AN681" s="224"/>
      <c r="AO681" s="225"/>
      <c r="AP681" s="223">
        <f t="shared" si="121"/>
        <v>0</v>
      </c>
      <c r="AQ681" s="224"/>
      <c r="AR681" s="224"/>
      <c r="AS681" s="225"/>
      <c r="AT681" s="223">
        <f t="shared" si="122"/>
        <v>0</v>
      </c>
      <c r="AU681" s="224"/>
      <c r="AV681" s="224"/>
      <c r="AW681" s="225"/>
      <c r="AX681" s="32">
        <f t="shared" si="117"/>
        <v>300</v>
      </c>
      <c r="AY681" s="97">
        <f t="shared" si="123"/>
        <v>540</v>
      </c>
    </row>
    <row r="682" spans="1:51">
      <c r="A682" s="30" t="s">
        <v>1162</v>
      </c>
      <c r="B682" s="221" t="s">
        <v>2</v>
      </c>
      <c r="C682" s="221"/>
      <c r="D682" s="221"/>
      <c r="E682" s="221"/>
      <c r="F682" s="221"/>
      <c r="G682" s="221"/>
      <c r="H682" s="221"/>
      <c r="I682" s="221"/>
      <c r="J682" s="221"/>
      <c r="K682" s="221"/>
      <c r="L682" s="221"/>
      <c r="M682" s="221"/>
      <c r="N682" s="221"/>
      <c r="O682" s="221"/>
      <c r="P682" s="221"/>
      <c r="Q682" s="221"/>
      <c r="R682" s="221"/>
      <c r="S682" s="221"/>
      <c r="T682" s="30" t="s">
        <v>1061</v>
      </c>
      <c r="U682" s="31">
        <v>320</v>
      </c>
      <c r="V682" s="32">
        <v>1.89</v>
      </c>
      <c r="W682" s="231">
        <f t="shared" si="118"/>
        <v>604.79999999999995</v>
      </c>
      <c r="X682" s="231"/>
      <c r="Y682" s="231"/>
      <c r="Z682" s="231"/>
      <c r="AA682" s="233">
        <v>0</v>
      </c>
      <c r="AB682" s="234"/>
      <c r="AC682" s="234"/>
      <c r="AD682" s="235"/>
      <c r="AE682" s="242"/>
      <c r="AF682" s="243"/>
      <c r="AG682" s="243"/>
      <c r="AH682" s="244"/>
      <c r="AI682" s="233">
        <f t="shared" si="119"/>
        <v>0</v>
      </c>
      <c r="AJ682" s="234"/>
      <c r="AK682" s="234"/>
      <c r="AL682" s="235"/>
      <c r="AM682" s="223">
        <f t="shared" si="120"/>
        <v>0</v>
      </c>
      <c r="AN682" s="224"/>
      <c r="AO682" s="225"/>
      <c r="AP682" s="223">
        <f t="shared" si="121"/>
        <v>0</v>
      </c>
      <c r="AQ682" s="224"/>
      <c r="AR682" s="224"/>
      <c r="AS682" s="225"/>
      <c r="AT682" s="223">
        <f t="shared" si="122"/>
        <v>0</v>
      </c>
      <c r="AU682" s="224"/>
      <c r="AV682" s="224"/>
      <c r="AW682" s="225"/>
      <c r="AX682" s="32">
        <f t="shared" si="117"/>
        <v>320</v>
      </c>
      <c r="AY682" s="97">
        <f t="shared" si="123"/>
        <v>604.79999999999995</v>
      </c>
    </row>
    <row r="683" spans="1:51">
      <c r="A683" s="30" t="s">
        <v>1163</v>
      </c>
      <c r="B683" s="221" t="s">
        <v>3</v>
      </c>
      <c r="C683" s="221"/>
      <c r="D683" s="221"/>
      <c r="E683" s="221"/>
      <c r="F683" s="221"/>
      <c r="G683" s="221"/>
      <c r="H683" s="221"/>
      <c r="I683" s="221"/>
      <c r="J683" s="221"/>
      <c r="K683" s="221"/>
      <c r="L683" s="221"/>
      <c r="M683" s="221"/>
      <c r="N683" s="221"/>
      <c r="O683" s="221"/>
      <c r="P683" s="221"/>
      <c r="Q683" s="221"/>
      <c r="R683" s="221"/>
      <c r="S683" s="221"/>
      <c r="T683" s="30" t="s">
        <v>1060</v>
      </c>
      <c r="U683" s="31">
        <v>9176</v>
      </c>
      <c r="V683" s="32">
        <v>5.67</v>
      </c>
      <c r="W683" s="231">
        <f t="shared" si="118"/>
        <v>52027.92</v>
      </c>
      <c r="X683" s="231"/>
      <c r="Y683" s="231"/>
      <c r="Z683" s="231"/>
      <c r="AA683" s="233">
        <v>0</v>
      </c>
      <c r="AB683" s="234"/>
      <c r="AC683" s="234"/>
      <c r="AD683" s="235"/>
      <c r="AE683" s="242"/>
      <c r="AF683" s="243"/>
      <c r="AG683" s="243"/>
      <c r="AH683" s="244"/>
      <c r="AI683" s="233">
        <f t="shared" si="119"/>
        <v>0</v>
      </c>
      <c r="AJ683" s="234"/>
      <c r="AK683" s="234"/>
      <c r="AL683" s="235"/>
      <c r="AM683" s="223">
        <f t="shared" si="120"/>
        <v>0</v>
      </c>
      <c r="AN683" s="224"/>
      <c r="AO683" s="225"/>
      <c r="AP683" s="223">
        <f t="shared" si="121"/>
        <v>0</v>
      </c>
      <c r="AQ683" s="224"/>
      <c r="AR683" s="224"/>
      <c r="AS683" s="225"/>
      <c r="AT683" s="223">
        <f t="shared" si="122"/>
        <v>0</v>
      </c>
      <c r="AU683" s="224"/>
      <c r="AV683" s="224"/>
      <c r="AW683" s="225"/>
      <c r="AX683" s="32">
        <f t="shared" si="117"/>
        <v>9176</v>
      </c>
      <c r="AY683" s="97">
        <f t="shared" si="123"/>
        <v>52027.92</v>
      </c>
    </row>
    <row r="684" spans="1:51">
      <c r="A684" s="30" t="s">
        <v>1164</v>
      </c>
      <c r="B684" s="221" t="s">
        <v>4</v>
      </c>
      <c r="C684" s="221"/>
      <c r="D684" s="221"/>
      <c r="E684" s="221"/>
      <c r="F684" s="221"/>
      <c r="G684" s="221"/>
      <c r="H684" s="221"/>
      <c r="I684" s="221"/>
      <c r="J684" s="221"/>
      <c r="K684" s="221"/>
      <c r="L684" s="221"/>
      <c r="M684" s="221"/>
      <c r="N684" s="221"/>
      <c r="O684" s="221"/>
      <c r="P684" s="221"/>
      <c r="Q684" s="221"/>
      <c r="R684" s="221"/>
      <c r="S684" s="221"/>
      <c r="T684" s="30" t="s">
        <v>1060</v>
      </c>
      <c r="U684" s="31">
        <v>5500</v>
      </c>
      <c r="V684" s="32">
        <v>12.42</v>
      </c>
      <c r="W684" s="231">
        <f t="shared" si="118"/>
        <v>68310</v>
      </c>
      <c r="X684" s="231"/>
      <c r="Y684" s="231"/>
      <c r="Z684" s="231"/>
      <c r="AA684" s="233">
        <v>0</v>
      </c>
      <c r="AB684" s="234"/>
      <c r="AC684" s="234"/>
      <c r="AD684" s="235"/>
      <c r="AE684" s="242"/>
      <c r="AF684" s="243"/>
      <c r="AG684" s="243"/>
      <c r="AH684" s="244"/>
      <c r="AI684" s="233">
        <f t="shared" si="119"/>
        <v>0</v>
      </c>
      <c r="AJ684" s="234"/>
      <c r="AK684" s="234"/>
      <c r="AL684" s="235"/>
      <c r="AM684" s="223">
        <f t="shared" si="120"/>
        <v>0</v>
      </c>
      <c r="AN684" s="224"/>
      <c r="AO684" s="225"/>
      <c r="AP684" s="223">
        <f t="shared" si="121"/>
        <v>0</v>
      </c>
      <c r="AQ684" s="224"/>
      <c r="AR684" s="224"/>
      <c r="AS684" s="225"/>
      <c r="AT684" s="223">
        <f t="shared" si="122"/>
        <v>0</v>
      </c>
      <c r="AU684" s="224"/>
      <c r="AV684" s="224"/>
      <c r="AW684" s="225"/>
      <c r="AX684" s="32">
        <f t="shared" si="117"/>
        <v>5500</v>
      </c>
      <c r="AY684" s="97">
        <f t="shared" si="123"/>
        <v>68310</v>
      </c>
    </row>
    <row r="685" spans="1:51">
      <c r="A685" s="30" t="s">
        <v>1165</v>
      </c>
      <c r="B685" s="221" t="s">
        <v>5</v>
      </c>
      <c r="C685" s="221"/>
      <c r="D685" s="221"/>
      <c r="E685" s="221"/>
      <c r="F685" s="221"/>
      <c r="G685" s="221"/>
      <c r="H685" s="221"/>
      <c r="I685" s="221"/>
      <c r="J685" s="221"/>
      <c r="K685" s="221"/>
      <c r="L685" s="221"/>
      <c r="M685" s="221"/>
      <c r="N685" s="221"/>
      <c r="O685" s="221"/>
      <c r="P685" s="221"/>
      <c r="Q685" s="221"/>
      <c r="R685" s="221"/>
      <c r="S685" s="221"/>
      <c r="T685" s="30" t="s">
        <v>1060</v>
      </c>
      <c r="U685" s="31">
        <v>3680</v>
      </c>
      <c r="V685" s="32">
        <v>31.15</v>
      </c>
      <c r="W685" s="231">
        <f t="shared" si="118"/>
        <v>114632</v>
      </c>
      <c r="X685" s="231"/>
      <c r="Y685" s="231"/>
      <c r="Z685" s="231"/>
      <c r="AA685" s="233">
        <v>0</v>
      </c>
      <c r="AB685" s="234"/>
      <c r="AC685" s="234"/>
      <c r="AD685" s="235"/>
      <c r="AE685" s="242"/>
      <c r="AF685" s="243"/>
      <c r="AG685" s="243"/>
      <c r="AH685" s="244"/>
      <c r="AI685" s="233">
        <f t="shared" si="119"/>
        <v>0</v>
      </c>
      <c r="AJ685" s="234"/>
      <c r="AK685" s="234"/>
      <c r="AL685" s="235"/>
      <c r="AM685" s="223">
        <f t="shared" si="120"/>
        <v>0</v>
      </c>
      <c r="AN685" s="224"/>
      <c r="AO685" s="225"/>
      <c r="AP685" s="223">
        <f t="shared" si="121"/>
        <v>0</v>
      </c>
      <c r="AQ685" s="224"/>
      <c r="AR685" s="224"/>
      <c r="AS685" s="225"/>
      <c r="AT685" s="223">
        <f t="shared" si="122"/>
        <v>0</v>
      </c>
      <c r="AU685" s="224"/>
      <c r="AV685" s="224"/>
      <c r="AW685" s="225"/>
      <c r="AX685" s="32">
        <f t="shared" si="117"/>
        <v>3680</v>
      </c>
      <c r="AY685" s="97">
        <f t="shared" si="123"/>
        <v>114632</v>
      </c>
    </row>
    <row r="686" spans="1:51">
      <c r="A686" s="30" t="s">
        <v>1166</v>
      </c>
      <c r="B686" s="221" t="s">
        <v>148</v>
      </c>
      <c r="C686" s="221"/>
      <c r="D686" s="221"/>
      <c r="E686" s="221"/>
      <c r="F686" s="221"/>
      <c r="G686" s="221"/>
      <c r="H686" s="221"/>
      <c r="I686" s="221"/>
      <c r="J686" s="221"/>
      <c r="K686" s="221"/>
      <c r="L686" s="221"/>
      <c r="M686" s="221"/>
      <c r="N686" s="221"/>
      <c r="O686" s="221"/>
      <c r="P686" s="221"/>
      <c r="Q686" s="221"/>
      <c r="R686" s="221"/>
      <c r="S686" s="221"/>
      <c r="T686" s="30" t="s">
        <v>1060</v>
      </c>
      <c r="U686" s="31">
        <v>90</v>
      </c>
      <c r="V686" s="32">
        <v>94.85</v>
      </c>
      <c r="W686" s="231">
        <f t="shared" si="118"/>
        <v>8536.5</v>
      </c>
      <c r="X686" s="231"/>
      <c r="Y686" s="231"/>
      <c r="Z686" s="231"/>
      <c r="AA686" s="233">
        <v>0</v>
      </c>
      <c r="AB686" s="234"/>
      <c r="AC686" s="234"/>
      <c r="AD686" s="235"/>
      <c r="AE686" s="242"/>
      <c r="AF686" s="243"/>
      <c r="AG686" s="243"/>
      <c r="AH686" s="244"/>
      <c r="AI686" s="233">
        <f t="shared" si="119"/>
        <v>0</v>
      </c>
      <c r="AJ686" s="234"/>
      <c r="AK686" s="234"/>
      <c r="AL686" s="235"/>
      <c r="AM686" s="223">
        <f t="shared" si="120"/>
        <v>0</v>
      </c>
      <c r="AN686" s="224"/>
      <c r="AO686" s="225"/>
      <c r="AP686" s="223">
        <f t="shared" si="121"/>
        <v>0</v>
      </c>
      <c r="AQ686" s="224"/>
      <c r="AR686" s="224"/>
      <c r="AS686" s="225"/>
      <c r="AT686" s="223">
        <f t="shared" si="122"/>
        <v>0</v>
      </c>
      <c r="AU686" s="224"/>
      <c r="AV686" s="224"/>
      <c r="AW686" s="225"/>
      <c r="AX686" s="32">
        <f t="shared" si="117"/>
        <v>90</v>
      </c>
      <c r="AY686" s="97">
        <f t="shared" si="123"/>
        <v>8536.5</v>
      </c>
    </row>
    <row r="687" spans="1:51">
      <c r="A687" s="30" t="s">
        <v>1167</v>
      </c>
      <c r="B687" s="221" t="s">
        <v>7</v>
      </c>
      <c r="C687" s="221"/>
      <c r="D687" s="221"/>
      <c r="E687" s="221"/>
      <c r="F687" s="221"/>
      <c r="G687" s="221"/>
      <c r="H687" s="221"/>
      <c r="I687" s="221"/>
      <c r="J687" s="221"/>
      <c r="K687" s="221"/>
      <c r="L687" s="221"/>
      <c r="M687" s="221"/>
      <c r="N687" s="221"/>
      <c r="O687" s="221"/>
      <c r="P687" s="221"/>
      <c r="Q687" s="221"/>
      <c r="R687" s="221"/>
      <c r="S687" s="221"/>
      <c r="T687" s="30" t="s">
        <v>1062</v>
      </c>
      <c r="U687" s="31">
        <v>185</v>
      </c>
      <c r="V687" s="32">
        <v>1.05</v>
      </c>
      <c r="W687" s="231">
        <f t="shared" si="118"/>
        <v>194.25</v>
      </c>
      <c r="X687" s="231"/>
      <c r="Y687" s="231"/>
      <c r="Z687" s="231"/>
      <c r="AA687" s="233">
        <v>0</v>
      </c>
      <c r="AB687" s="234"/>
      <c r="AC687" s="234"/>
      <c r="AD687" s="235"/>
      <c r="AE687" s="242"/>
      <c r="AF687" s="243"/>
      <c r="AG687" s="243"/>
      <c r="AH687" s="244"/>
      <c r="AI687" s="233">
        <f t="shared" si="119"/>
        <v>0</v>
      </c>
      <c r="AJ687" s="234"/>
      <c r="AK687" s="234"/>
      <c r="AL687" s="235"/>
      <c r="AM687" s="223">
        <f t="shared" si="120"/>
        <v>0</v>
      </c>
      <c r="AN687" s="224"/>
      <c r="AO687" s="225"/>
      <c r="AP687" s="223">
        <f t="shared" si="121"/>
        <v>0</v>
      </c>
      <c r="AQ687" s="224"/>
      <c r="AR687" s="224"/>
      <c r="AS687" s="225"/>
      <c r="AT687" s="223">
        <f t="shared" si="122"/>
        <v>0</v>
      </c>
      <c r="AU687" s="224"/>
      <c r="AV687" s="224"/>
      <c r="AW687" s="225"/>
      <c r="AX687" s="32">
        <f t="shared" si="117"/>
        <v>185</v>
      </c>
      <c r="AY687" s="97">
        <f t="shared" si="123"/>
        <v>194.25</v>
      </c>
    </row>
    <row r="688" spans="1:51">
      <c r="A688" s="30" t="s">
        <v>1168</v>
      </c>
      <c r="B688" s="221" t="s">
        <v>8</v>
      </c>
      <c r="C688" s="221"/>
      <c r="D688" s="221"/>
      <c r="E688" s="221"/>
      <c r="F688" s="221"/>
      <c r="G688" s="221"/>
      <c r="H688" s="221"/>
      <c r="I688" s="221"/>
      <c r="J688" s="221"/>
      <c r="K688" s="221"/>
      <c r="L688" s="221"/>
      <c r="M688" s="221"/>
      <c r="N688" s="221"/>
      <c r="O688" s="221"/>
      <c r="P688" s="221"/>
      <c r="Q688" s="221"/>
      <c r="R688" s="221"/>
      <c r="S688" s="221"/>
      <c r="T688" s="30" t="s">
        <v>1061</v>
      </c>
      <c r="U688" s="31">
        <v>49</v>
      </c>
      <c r="V688" s="32">
        <v>72.91</v>
      </c>
      <c r="W688" s="231">
        <f t="shared" si="118"/>
        <v>3572.5899999999997</v>
      </c>
      <c r="X688" s="231"/>
      <c r="Y688" s="231"/>
      <c r="Z688" s="231"/>
      <c r="AA688" s="233">
        <v>0</v>
      </c>
      <c r="AB688" s="234"/>
      <c r="AC688" s="234"/>
      <c r="AD688" s="235"/>
      <c r="AE688" s="242"/>
      <c r="AF688" s="243"/>
      <c r="AG688" s="243"/>
      <c r="AH688" s="244"/>
      <c r="AI688" s="233">
        <f t="shared" si="119"/>
        <v>0</v>
      </c>
      <c r="AJ688" s="234"/>
      <c r="AK688" s="234"/>
      <c r="AL688" s="235"/>
      <c r="AM688" s="223">
        <f t="shared" si="120"/>
        <v>0</v>
      </c>
      <c r="AN688" s="224"/>
      <c r="AO688" s="225"/>
      <c r="AP688" s="223">
        <f t="shared" si="121"/>
        <v>0</v>
      </c>
      <c r="AQ688" s="224"/>
      <c r="AR688" s="224"/>
      <c r="AS688" s="225"/>
      <c r="AT688" s="223">
        <f t="shared" si="122"/>
        <v>0</v>
      </c>
      <c r="AU688" s="224"/>
      <c r="AV688" s="224"/>
      <c r="AW688" s="225"/>
      <c r="AX688" s="32">
        <f t="shared" si="117"/>
        <v>49</v>
      </c>
      <c r="AY688" s="97">
        <f t="shared" si="123"/>
        <v>3572.5899999999997</v>
      </c>
    </row>
    <row r="689" spans="1:51">
      <c r="A689" s="30" t="s">
        <v>1169</v>
      </c>
      <c r="B689" s="221" t="s">
        <v>11</v>
      </c>
      <c r="C689" s="221"/>
      <c r="D689" s="221"/>
      <c r="E689" s="221"/>
      <c r="F689" s="221"/>
      <c r="G689" s="221"/>
      <c r="H689" s="221"/>
      <c r="I689" s="221"/>
      <c r="J689" s="221"/>
      <c r="K689" s="221"/>
      <c r="L689" s="221"/>
      <c r="M689" s="221"/>
      <c r="N689" s="221"/>
      <c r="O689" s="221"/>
      <c r="P689" s="221"/>
      <c r="Q689" s="221"/>
      <c r="R689" s="221"/>
      <c r="S689" s="221"/>
      <c r="T689" s="30" t="s">
        <v>1059</v>
      </c>
      <c r="U689" s="31">
        <v>107</v>
      </c>
      <c r="V689" s="32">
        <v>18.36</v>
      </c>
      <c r="W689" s="231">
        <f t="shared" si="118"/>
        <v>1964.52</v>
      </c>
      <c r="X689" s="231"/>
      <c r="Y689" s="231"/>
      <c r="Z689" s="231"/>
      <c r="AA689" s="233">
        <v>0</v>
      </c>
      <c r="AB689" s="234"/>
      <c r="AC689" s="234"/>
      <c r="AD689" s="235"/>
      <c r="AE689" s="242"/>
      <c r="AF689" s="243"/>
      <c r="AG689" s="243"/>
      <c r="AH689" s="244"/>
      <c r="AI689" s="233">
        <f t="shared" si="119"/>
        <v>0</v>
      </c>
      <c r="AJ689" s="234"/>
      <c r="AK689" s="234"/>
      <c r="AL689" s="235"/>
      <c r="AM689" s="223">
        <f t="shared" si="120"/>
        <v>0</v>
      </c>
      <c r="AN689" s="224"/>
      <c r="AO689" s="225"/>
      <c r="AP689" s="223">
        <f t="shared" si="121"/>
        <v>0</v>
      </c>
      <c r="AQ689" s="224"/>
      <c r="AR689" s="224"/>
      <c r="AS689" s="225"/>
      <c r="AT689" s="223">
        <f t="shared" si="122"/>
        <v>0</v>
      </c>
      <c r="AU689" s="224"/>
      <c r="AV689" s="224"/>
      <c r="AW689" s="225"/>
      <c r="AX689" s="32">
        <f t="shared" si="117"/>
        <v>107</v>
      </c>
      <c r="AY689" s="97">
        <f t="shared" si="123"/>
        <v>1964.52</v>
      </c>
    </row>
    <row r="690" spans="1:51">
      <c r="A690" s="30" t="s">
        <v>1170</v>
      </c>
      <c r="B690" s="221" t="s">
        <v>871</v>
      </c>
      <c r="C690" s="221"/>
      <c r="D690" s="221"/>
      <c r="E690" s="221"/>
      <c r="F690" s="221"/>
      <c r="G690" s="221"/>
      <c r="H690" s="221"/>
      <c r="I690" s="221"/>
      <c r="J690" s="221"/>
      <c r="K690" s="221"/>
      <c r="L690" s="221"/>
      <c r="M690" s="221"/>
      <c r="N690" s="221"/>
      <c r="O690" s="221"/>
      <c r="P690" s="221"/>
      <c r="Q690" s="221"/>
      <c r="R690" s="221"/>
      <c r="S690" s="221"/>
      <c r="T690" s="30" t="s">
        <v>1140</v>
      </c>
      <c r="U690" s="31">
        <v>56</v>
      </c>
      <c r="V690" s="32">
        <v>248.08</v>
      </c>
      <c r="W690" s="231">
        <f t="shared" si="118"/>
        <v>13892.480000000001</v>
      </c>
      <c r="X690" s="231"/>
      <c r="Y690" s="231"/>
      <c r="Z690" s="231"/>
      <c r="AA690" s="233">
        <v>0</v>
      </c>
      <c r="AB690" s="234"/>
      <c r="AC690" s="234"/>
      <c r="AD690" s="235"/>
      <c r="AE690" s="242"/>
      <c r="AF690" s="243"/>
      <c r="AG690" s="243"/>
      <c r="AH690" s="244"/>
      <c r="AI690" s="233">
        <f t="shared" si="119"/>
        <v>0</v>
      </c>
      <c r="AJ690" s="234"/>
      <c r="AK690" s="234"/>
      <c r="AL690" s="235"/>
      <c r="AM690" s="223">
        <f t="shared" si="120"/>
        <v>0</v>
      </c>
      <c r="AN690" s="224"/>
      <c r="AO690" s="225"/>
      <c r="AP690" s="223">
        <f t="shared" si="121"/>
        <v>0</v>
      </c>
      <c r="AQ690" s="224"/>
      <c r="AR690" s="224"/>
      <c r="AS690" s="225"/>
      <c r="AT690" s="223">
        <f t="shared" si="122"/>
        <v>0</v>
      </c>
      <c r="AU690" s="224"/>
      <c r="AV690" s="224"/>
      <c r="AW690" s="225"/>
      <c r="AX690" s="32">
        <f t="shared" si="117"/>
        <v>56</v>
      </c>
      <c r="AY690" s="97">
        <f t="shared" si="123"/>
        <v>13892.480000000001</v>
      </c>
    </row>
    <row r="691" spans="1:51">
      <c r="A691" s="30" t="s">
        <v>1171</v>
      </c>
      <c r="B691" s="221" t="s">
        <v>872</v>
      </c>
      <c r="C691" s="221"/>
      <c r="D691" s="221"/>
      <c r="E691" s="221"/>
      <c r="F691" s="221"/>
      <c r="G691" s="221"/>
      <c r="H691" s="221"/>
      <c r="I691" s="221"/>
      <c r="J691" s="221"/>
      <c r="K691" s="221"/>
      <c r="L691" s="221"/>
      <c r="M691" s="221"/>
      <c r="N691" s="221"/>
      <c r="O691" s="221"/>
      <c r="P691" s="221"/>
      <c r="Q691" s="221"/>
      <c r="R691" s="221"/>
      <c r="S691" s="221"/>
      <c r="T691" s="30" t="s">
        <v>1059</v>
      </c>
      <c r="U691" s="31">
        <v>14</v>
      </c>
      <c r="V691" s="32">
        <v>146.11000000000001</v>
      </c>
      <c r="W691" s="231">
        <f t="shared" si="118"/>
        <v>2045.5400000000002</v>
      </c>
      <c r="X691" s="231"/>
      <c r="Y691" s="231"/>
      <c r="Z691" s="231"/>
      <c r="AA691" s="233">
        <v>0</v>
      </c>
      <c r="AB691" s="234"/>
      <c r="AC691" s="234"/>
      <c r="AD691" s="235"/>
      <c r="AE691" s="242"/>
      <c r="AF691" s="243"/>
      <c r="AG691" s="243"/>
      <c r="AH691" s="244"/>
      <c r="AI691" s="233">
        <f t="shared" si="119"/>
        <v>0</v>
      </c>
      <c r="AJ691" s="234"/>
      <c r="AK691" s="234"/>
      <c r="AL691" s="235"/>
      <c r="AM691" s="223">
        <f t="shared" si="120"/>
        <v>0</v>
      </c>
      <c r="AN691" s="224"/>
      <c r="AO691" s="225"/>
      <c r="AP691" s="223">
        <f t="shared" si="121"/>
        <v>0</v>
      </c>
      <c r="AQ691" s="224"/>
      <c r="AR691" s="224"/>
      <c r="AS691" s="225"/>
      <c r="AT691" s="223">
        <f t="shared" si="122"/>
        <v>0</v>
      </c>
      <c r="AU691" s="224"/>
      <c r="AV691" s="224"/>
      <c r="AW691" s="225"/>
      <c r="AX691" s="32">
        <f t="shared" si="117"/>
        <v>14</v>
      </c>
      <c r="AY691" s="97">
        <f t="shared" si="123"/>
        <v>2045.5400000000002</v>
      </c>
    </row>
    <row r="692" spans="1:51">
      <c r="A692" s="30" t="s">
        <v>1174</v>
      </c>
      <c r="B692" s="221" t="s">
        <v>1102</v>
      </c>
      <c r="C692" s="221"/>
      <c r="D692" s="221"/>
      <c r="E692" s="221"/>
      <c r="F692" s="221"/>
      <c r="G692" s="221"/>
      <c r="H692" s="221"/>
      <c r="I692" s="221"/>
      <c r="J692" s="221"/>
      <c r="K692" s="221"/>
      <c r="L692" s="221"/>
      <c r="M692" s="221"/>
      <c r="N692" s="221"/>
      <c r="O692" s="221"/>
      <c r="P692" s="221"/>
      <c r="Q692" s="221"/>
      <c r="R692" s="221"/>
      <c r="S692" s="221"/>
      <c r="T692" s="30" t="s">
        <v>1140</v>
      </c>
      <c r="U692" s="31">
        <v>166</v>
      </c>
      <c r="V692" s="32">
        <v>625.47</v>
      </c>
      <c r="W692" s="231">
        <f t="shared" si="118"/>
        <v>103828.02</v>
      </c>
      <c r="X692" s="231"/>
      <c r="Y692" s="231"/>
      <c r="Z692" s="231"/>
      <c r="AA692" s="233">
        <v>0</v>
      </c>
      <c r="AB692" s="234"/>
      <c r="AC692" s="234"/>
      <c r="AD692" s="235"/>
      <c r="AE692" s="242"/>
      <c r="AF692" s="243"/>
      <c r="AG692" s="243"/>
      <c r="AH692" s="244"/>
      <c r="AI692" s="233">
        <f t="shared" si="119"/>
        <v>0</v>
      </c>
      <c r="AJ692" s="234"/>
      <c r="AK692" s="234"/>
      <c r="AL692" s="235"/>
      <c r="AM692" s="223">
        <f t="shared" si="120"/>
        <v>0</v>
      </c>
      <c r="AN692" s="224"/>
      <c r="AO692" s="225"/>
      <c r="AP692" s="223">
        <f t="shared" si="121"/>
        <v>0</v>
      </c>
      <c r="AQ692" s="224"/>
      <c r="AR692" s="224"/>
      <c r="AS692" s="225"/>
      <c r="AT692" s="223">
        <f t="shared" si="122"/>
        <v>0</v>
      </c>
      <c r="AU692" s="224"/>
      <c r="AV692" s="224"/>
      <c r="AW692" s="225"/>
      <c r="AX692" s="32">
        <f t="shared" si="117"/>
        <v>166</v>
      </c>
      <c r="AY692" s="97">
        <f t="shared" si="123"/>
        <v>103828.02</v>
      </c>
    </row>
    <row r="693" spans="1:51">
      <c r="A693" s="30" t="s">
        <v>1176</v>
      </c>
      <c r="B693" s="221" t="s">
        <v>873</v>
      </c>
      <c r="C693" s="221"/>
      <c r="D693" s="221"/>
      <c r="E693" s="221"/>
      <c r="F693" s="221"/>
      <c r="G693" s="221"/>
      <c r="H693" s="221"/>
      <c r="I693" s="221"/>
      <c r="J693" s="221"/>
      <c r="K693" s="221"/>
      <c r="L693" s="221"/>
      <c r="M693" s="221"/>
      <c r="N693" s="221"/>
      <c r="O693" s="221"/>
      <c r="P693" s="221"/>
      <c r="Q693" s="221"/>
      <c r="R693" s="221"/>
      <c r="S693" s="221"/>
      <c r="T693" s="30" t="s">
        <v>1059</v>
      </c>
      <c r="U693" s="31">
        <v>42</v>
      </c>
      <c r="V693" s="32">
        <v>222.33</v>
      </c>
      <c r="W693" s="231">
        <f t="shared" si="118"/>
        <v>9337.86</v>
      </c>
      <c r="X693" s="231"/>
      <c r="Y693" s="231"/>
      <c r="Z693" s="231"/>
      <c r="AA693" s="233">
        <v>0</v>
      </c>
      <c r="AB693" s="234"/>
      <c r="AC693" s="234"/>
      <c r="AD693" s="235"/>
      <c r="AE693" s="242"/>
      <c r="AF693" s="243"/>
      <c r="AG693" s="243"/>
      <c r="AH693" s="244"/>
      <c r="AI693" s="233">
        <f t="shared" si="119"/>
        <v>0</v>
      </c>
      <c r="AJ693" s="234"/>
      <c r="AK693" s="234"/>
      <c r="AL693" s="235"/>
      <c r="AM693" s="223">
        <f t="shared" si="120"/>
        <v>0</v>
      </c>
      <c r="AN693" s="224"/>
      <c r="AO693" s="225"/>
      <c r="AP693" s="223">
        <f t="shared" si="121"/>
        <v>0</v>
      </c>
      <c r="AQ693" s="224"/>
      <c r="AR693" s="224"/>
      <c r="AS693" s="225"/>
      <c r="AT693" s="223">
        <f t="shared" si="122"/>
        <v>0</v>
      </c>
      <c r="AU693" s="224"/>
      <c r="AV693" s="224"/>
      <c r="AW693" s="225"/>
      <c r="AX693" s="32">
        <f t="shared" si="117"/>
        <v>42</v>
      </c>
      <c r="AY693" s="97">
        <f t="shared" si="123"/>
        <v>9337.86</v>
      </c>
    </row>
    <row r="694" spans="1:51">
      <c r="A694" s="30" t="s">
        <v>1179</v>
      </c>
      <c r="B694" s="221" t="s">
        <v>19</v>
      </c>
      <c r="C694" s="221"/>
      <c r="D694" s="221"/>
      <c r="E694" s="221"/>
      <c r="F694" s="221"/>
      <c r="G694" s="221"/>
      <c r="H694" s="221"/>
      <c r="I694" s="221"/>
      <c r="J694" s="221"/>
      <c r="K694" s="221"/>
      <c r="L694" s="221"/>
      <c r="M694" s="221"/>
      <c r="N694" s="221"/>
      <c r="O694" s="221"/>
      <c r="P694" s="221"/>
      <c r="Q694" s="221"/>
      <c r="R694" s="221"/>
      <c r="S694" s="221"/>
      <c r="T694" s="30" t="s">
        <v>1059</v>
      </c>
      <c r="U694" s="31">
        <v>885</v>
      </c>
      <c r="V694" s="32">
        <v>18.21</v>
      </c>
      <c r="W694" s="231">
        <f t="shared" si="118"/>
        <v>16115.85</v>
      </c>
      <c r="X694" s="231"/>
      <c r="Y694" s="231"/>
      <c r="Z694" s="231"/>
      <c r="AA694" s="233">
        <v>0</v>
      </c>
      <c r="AB694" s="234"/>
      <c r="AC694" s="234"/>
      <c r="AD694" s="235"/>
      <c r="AE694" s="242"/>
      <c r="AF694" s="243"/>
      <c r="AG694" s="243"/>
      <c r="AH694" s="244"/>
      <c r="AI694" s="233">
        <f t="shared" si="119"/>
        <v>0</v>
      </c>
      <c r="AJ694" s="234"/>
      <c r="AK694" s="234"/>
      <c r="AL694" s="235"/>
      <c r="AM694" s="223">
        <f t="shared" si="120"/>
        <v>0</v>
      </c>
      <c r="AN694" s="224"/>
      <c r="AO694" s="225"/>
      <c r="AP694" s="223">
        <f t="shared" si="121"/>
        <v>0</v>
      </c>
      <c r="AQ694" s="224"/>
      <c r="AR694" s="224"/>
      <c r="AS694" s="225"/>
      <c r="AT694" s="223">
        <f t="shared" si="122"/>
        <v>0</v>
      </c>
      <c r="AU694" s="224"/>
      <c r="AV694" s="224"/>
      <c r="AW694" s="225"/>
      <c r="AX694" s="32">
        <f t="shared" si="117"/>
        <v>885</v>
      </c>
      <c r="AY694" s="97">
        <f t="shared" si="123"/>
        <v>16115.85</v>
      </c>
    </row>
    <row r="695" spans="1:51">
      <c r="A695" s="30" t="s">
        <v>1180</v>
      </c>
      <c r="B695" s="221" t="s">
        <v>20</v>
      </c>
      <c r="C695" s="221"/>
      <c r="D695" s="221"/>
      <c r="E695" s="221"/>
      <c r="F695" s="221"/>
      <c r="G695" s="221"/>
      <c r="H695" s="221"/>
      <c r="I695" s="221"/>
      <c r="J695" s="221"/>
      <c r="K695" s="221"/>
      <c r="L695" s="221"/>
      <c r="M695" s="221"/>
      <c r="N695" s="221"/>
      <c r="O695" s="221"/>
      <c r="P695" s="221"/>
      <c r="Q695" s="221"/>
      <c r="R695" s="221"/>
      <c r="S695" s="221"/>
      <c r="T695" s="30" t="s">
        <v>1059</v>
      </c>
      <c r="U695" s="31">
        <v>885</v>
      </c>
      <c r="V695" s="32">
        <v>4.55</v>
      </c>
      <c r="W695" s="231">
        <f t="shared" si="118"/>
        <v>4026.75</v>
      </c>
      <c r="X695" s="231"/>
      <c r="Y695" s="231"/>
      <c r="Z695" s="231"/>
      <c r="AA695" s="233">
        <v>0</v>
      </c>
      <c r="AB695" s="234"/>
      <c r="AC695" s="234"/>
      <c r="AD695" s="235"/>
      <c r="AE695" s="242"/>
      <c r="AF695" s="243"/>
      <c r="AG695" s="243"/>
      <c r="AH695" s="244"/>
      <c r="AI695" s="233">
        <f t="shared" si="119"/>
        <v>0</v>
      </c>
      <c r="AJ695" s="234"/>
      <c r="AK695" s="234"/>
      <c r="AL695" s="235"/>
      <c r="AM695" s="223">
        <f t="shared" si="120"/>
        <v>0</v>
      </c>
      <c r="AN695" s="224"/>
      <c r="AO695" s="225"/>
      <c r="AP695" s="223">
        <f t="shared" si="121"/>
        <v>0</v>
      </c>
      <c r="AQ695" s="224"/>
      <c r="AR695" s="224"/>
      <c r="AS695" s="225"/>
      <c r="AT695" s="223">
        <f t="shared" si="122"/>
        <v>0</v>
      </c>
      <c r="AU695" s="224"/>
      <c r="AV695" s="224"/>
      <c r="AW695" s="225"/>
      <c r="AX695" s="32">
        <f t="shared" si="117"/>
        <v>885</v>
      </c>
      <c r="AY695" s="97">
        <f t="shared" si="123"/>
        <v>4026.75</v>
      </c>
    </row>
    <row r="696" spans="1:51">
      <c r="A696" s="30" t="s">
        <v>1183</v>
      </c>
      <c r="B696" s="221" t="s">
        <v>154</v>
      </c>
      <c r="C696" s="221"/>
      <c r="D696" s="221"/>
      <c r="E696" s="221"/>
      <c r="F696" s="221"/>
      <c r="G696" s="221"/>
      <c r="H696" s="221"/>
      <c r="I696" s="221"/>
      <c r="J696" s="221"/>
      <c r="K696" s="221"/>
      <c r="L696" s="221"/>
      <c r="M696" s="221"/>
      <c r="N696" s="221"/>
      <c r="O696" s="221"/>
      <c r="P696" s="221"/>
      <c r="Q696" s="221"/>
      <c r="R696" s="221"/>
      <c r="S696" s="221"/>
      <c r="T696" s="30" t="s">
        <v>1059</v>
      </c>
      <c r="U696" s="31">
        <v>807.7</v>
      </c>
      <c r="V696" s="32">
        <v>53.55</v>
      </c>
      <c r="W696" s="231">
        <f t="shared" si="118"/>
        <v>43252.334999999999</v>
      </c>
      <c r="X696" s="231"/>
      <c r="Y696" s="231"/>
      <c r="Z696" s="231"/>
      <c r="AA696" s="233">
        <v>0</v>
      </c>
      <c r="AB696" s="234"/>
      <c r="AC696" s="234"/>
      <c r="AD696" s="235"/>
      <c r="AE696" s="242"/>
      <c r="AF696" s="243"/>
      <c r="AG696" s="243"/>
      <c r="AH696" s="244"/>
      <c r="AI696" s="233">
        <f t="shared" si="119"/>
        <v>0</v>
      </c>
      <c r="AJ696" s="234"/>
      <c r="AK696" s="234"/>
      <c r="AL696" s="235"/>
      <c r="AM696" s="223">
        <f t="shared" si="120"/>
        <v>0</v>
      </c>
      <c r="AN696" s="224"/>
      <c r="AO696" s="225"/>
      <c r="AP696" s="223">
        <f t="shared" si="121"/>
        <v>0</v>
      </c>
      <c r="AQ696" s="224"/>
      <c r="AR696" s="224"/>
      <c r="AS696" s="225"/>
      <c r="AT696" s="223">
        <f t="shared" si="122"/>
        <v>0</v>
      </c>
      <c r="AU696" s="224"/>
      <c r="AV696" s="224"/>
      <c r="AW696" s="225"/>
      <c r="AX696" s="32">
        <f t="shared" si="117"/>
        <v>807.7</v>
      </c>
      <c r="AY696" s="97">
        <f t="shared" si="123"/>
        <v>43252.334999999999</v>
      </c>
    </row>
    <row r="697" spans="1:51">
      <c r="A697" s="30" t="s">
        <v>732</v>
      </c>
      <c r="B697" s="221" t="s">
        <v>24</v>
      </c>
      <c r="C697" s="221"/>
      <c r="D697" s="221"/>
      <c r="E697" s="221"/>
      <c r="F697" s="221"/>
      <c r="G697" s="221"/>
      <c r="H697" s="221"/>
      <c r="I697" s="221"/>
      <c r="J697" s="221"/>
      <c r="K697" s="221"/>
      <c r="L697" s="221"/>
      <c r="M697" s="221"/>
      <c r="N697" s="221"/>
      <c r="O697" s="221"/>
      <c r="P697" s="221"/>
      <c r="Q697" s="221"/>
      <c r="R697" s="221"/>
      <c r="S697" s="221"/>
      <c r="T697" s="30" t="s">
        <v>1059</v>
      </c>
      <c r="U697" s="31">
        <v>807.7</v>
      </c>
      <c r="V697" s="32">
        <v>13.39</v>
      </c>
      <c r="W697" s="231">
        <f t="shared" si="118"/>
        <v>10815.103000000001</v>
      </c>
      <c r="X697" s="231"/>
      <c r="Y697" s="231"/>
      <c r="Z697" s="231"/>
      <c r="AA697" s="233">
        <v>0</v>
      </c>
      <c r="AB697" s="234"/>
      <c r="AC697" s="234"/>
      <c r="AD697" s="235"/>
      <c r="AE697" s="242"/>
      <c r="AF697" s="243"/>
      <c r="AG697" s="243"/>
      <c r="AH697" s="244"/>
      <c r="AI697" s="233">
        <f t="shared" si="119"/>
        <v>0</v>
      </c>
      <c r="AJ697" s="234"/>
      <c r="AK697" s="234"/>
      <c r="AL697" s="235"/>
      <c r="AM697" s="223">
        <f t="shared" si="120"/>
        <v>0</v>
      </c>
      <c r="AN697" s="224"/>
      <c r="AO697" s="225"/>
      <c r="AP697" s="223">
        <f t="shared" si="121"/>
        <v>0</v>
      </c>
      <c r="AQ697" s="224"/>
      <c r="AR697" s="224"/>
      <c r="AS697" s="225"/>
      <c r="AT697" s="223">
        <f t="shared" si="122"/>
        <v>0</v>
      </c>
      <c r="AU697" s="224"/>
      <c r="AV697" s="224"/>
      <c r="AW697" s="225"/>
      <c r="AX697" s="32">
        <f t="shared" si="117"/>
        <v>807.7</v>
      </c>
      <c r="AY697" s="97">
        <f t="shared" si="123"/>
        <v>10815.103000000001</v>
      </c>
    </row>
    <row r="698" spans="1:51">
      <c r="A698" s="30" t="s">
        <v>733</v>
      </c>
      <c r="B698" s="221" t="s">
        <v>156</v>
      </c>
      <c r="C698" s="221"/>
      <c r="D698" s="221"/>
      <c r="E698" s="221"/>
      <c r="F698" s="221"/>
      <c r="G698" s="221"/>
      <c r="H698" s="221"/>
      <c r="I698" s="221"/>
      <c r="J698" s="221"/>
      <c r="K698" s="221"/>
      <c r="L698" s="221"/>
      <c r="M698" s="221"/>
      <c r="N698" s="221"/>
      <c r="O698" s="221"/>
      <c r="P698" s="221"/>
      <c r="Q698" s="221"/>
      <c r="R698" s="221"/>
      <c r="S698" s="221"/>
      <c r="T698" s="30" t="s">
        <v>1059</v>
      </c>
      <c r="U698" s="31">
        <v>1364.45</v>
      </c>
      <c r="V698" s="32">
        <v>91.15</v>
      </c>
      <c r="W698" s="231">
        <f t="shared" si="118"/>
        <v>124369.61750000001</v>
      </c>
      <c r="X698" s="231"/>
      <c r="Y698" s="231"/>
      <c r="Z698" s="231"/>
      <c r="AA698" s="233">
        <v>0</v>
      </c>
      <c r="AB698" s="234"/>
      <c r="AC698" s="234"/>
      <c r="AD698" s="235"/>
      <c r="AE698" s="242"/>
      <c r="AF698" s="243"/>
      <c r="AG698" s="243"/>
      <c r="AH698" s="244"/>
      <c r="AI698" s="233">
        <f t="shared" si="119"/>
        <v>0</v>
      </c>
      <c r="AJ698" s="234"/>
      <c r="AK698" s="234"/>
      <c r="AL698" s="235"/>
      <c r="AM698" s="223">
        <f t="shared" si="120"/>
        <v>0</v>
      </c>
      <c r="AN698" s="224"/>
      <c r="AO698" s="225"/>
      <c r="AP698" s="223">
        <f t="shared" si="121"/>
        <v>0</v>
      </c>
      <c r="AQ698" s="224"/>
      <c r="AR698" s="224"/>
      <c r="AS698" s="225"/>
      <c r="AT698" s="223">
        <f t="shared" si="122"/>
        <v>0</v>
      </c>
      <c r="AU698" s="224"/>
      <c r="AV698" s="224"/>
      <c r="AW698" s="225"/>
      <c r="AX698" s="32">
        <f t="shared" si="117"/>
        <v>1364.45</v>
      </c>
      <c r="AY698" s="97">
        <f t="shared" si="123"/>
        <v>124369.61750000001</v>
      </c>
    </row>
    <row r="699" spans="1:51">
      <c r="A699" s="30" t="s">
        <v>734</v>
      </c>
      <c r="B699" s="221" t="s">
        <v>25</v>
      </c>
      <c r="C699" s="221"/>
      <c r="D699" s="221"/>
      <c r="E699" s="221"/>
      <c r="F699" s="221"/>
      <c r="G699" s="221"/>
      <c r="H699" s="221"/>
      <c r="I699" s="221"/>
      <c r="J699" s="221"/>
      <c r="K699" s="221"/>
      <c r="L699" s="221"/>
      <c r="M699" s="221"/>
      <c r="N699" s="221"/>
      <c r="O699" s="221"/>
      <c r="P699" s="221"/>
      <c r="Q699" s="221"/>
      <c r="R699" s="221"/>
      <c r="S699" s="221"/>
      <c r="T699" s="30" t="s">
        <v>1059</v>
      </c>
      <c r="U699" s="31">
        <v>1364.45</v>
      </c>
      <c r="V699" s="32">
        <v>22.79</v>
      </c>
      <c r="W699" s="231">
        <f t="shared" si="118"/>
        <v>31095.815500000001</v>
      </c>
      <c r="X699" s="231"/>
      <c r="Y699" s="231"/>
      <c r="Z699" s="231"/>
      <c r="AA699" s="233">
        <v>0</v>
      </c>
      <c r="AB699" s="234"/>
      <c r="AC699" s="234"/>
      <c r="AD699" s="235"/>
      <c r="AE699" s="242"/>
      <c r="AF699" s="243"/>
      <c r="AG699" s="243"/>
      <c r="AH699" s="244"/>
      <c r="AI699" s="233">
        <f t="shared" si="119"/>
        <v>0</v>
      </c>
      <c r="AJ699" s="234"/>
      <c r="AK699" s="234"/>
      <c r="AL699" s="235"/>
      <c r="AM699" s="223">
        <f t="shared" si="120"/>
        <v>0</v>
      </c>
      <c r="AN699" s="224"/>
      <c r="AO699" s="225"/>
      <c r="AP699" s="223">
        <f t="shared" si="121"/>
        <v>0</v>
      </c>
      <c r="AQ699" s="224"/>
      <c r="AR699" s="224"/>
      <c r="AS699" s="225"/>
      <c r="AT699" s="223">
        <f t="shared" si="122"/>
        <v>0</v>
      </c>
      <c r="AU699" s="224"/>
      <c r="AV699" s="224"/>
      <c r="AW699" s="225"/>
      <c r="AX699" s="32">
        <f t="shared" si="117"/>
        <v>1364.45</v>
      </c>
      <c r="AY699" s="97">
        <f t="shared" si="123"/>
        <v>31095.815500000001</v>
      </c>
    </row>
    <row r="700" spans="1:51">
      <c r="A700" s="30" t="s">
        <v>735</v>
      </c>
      <c r="B700" s="221" t="s">
        <v>158</v>
      </c>
      <c r="C700" s="221"/>
      <c r="D700" s="221"/>
      <c r="E700" s="221"/>
      <c r="F700" s="221"/>
      <c r="G700" s="221"/>
      <c r="H700" s="221"/>
      <c r="I700" s="221"/>
      <c r="J700" s="221"/>
      <c r="K700" s="221"/>
      <c r="L700" s="221"/>
      <c r="M700" s="221"/>
      <c r="N700" s="221"/>
      <c r="O700" s="221"/>
      <c r="P700" s="221"/>
      <c r="Q700" s="221"/>
      <c r="R700" s="221"/>
      <c r="S700" s="221"/>
      <c r="T700" s="30" t="s">
        <v>1059</v>
      </c>
      <c r="U700" s="31">
        <v>627.45000000000005</v>
      </c>
      <c r="V700" s="32">
        <v>115.12</v>
      </c>
      <c r="W700" s="231">
        <f t="shared" si="118"/>
        <v>72232.044000000009</v>
      </c>
      <c r="X700" s="231"/>
      <c r="Y700" s="231"/>
      <c r="Z700" s="231"/>
      <c r="AA700" s="233">
        <v>0</v>
      </c>
      <c r="AB700" s="234"/>
      <c r="AC700" s="234"/>
      <c r="AD700" s="235"/>
      <c r="AE700" s="242"/>
      <c r="AF700" s="243"/>
      <c r="AG700" s="243"/>
      <c r="AH700" s="244"/>
      <c r="AI700" s="233">
        <f t="shared" si="119"/>
        <v>0</v>
      </c>
      <c r="AJ700" s="234"/>
      <c r="AK700" s="234"/>
      <c r="AL700" s="235"/>
      <c r="AM700" s="223">
        <f t="shared" si="120"/>
        <v>0</v>
      </c>
      <c r="AN700" s="224"/>
      <c r="AO700" s="225"/>
      <c r="AP700" s="223">
        <f t="shared" si="121"/>
        <v>0</v>
      </c>
      <c r="AQ700" s="224"/>
      <c r="AR700" s="224"/>
      <c r="AS700" s="225"/>
      <c r="AT700" s="223">
        <f t="shared" si="122"/>
        <v>0</v>
      </c>
      <c r="AU700" s="224"/>
      <c r="AV700" s="224"/>
      <c r="AW700" s="225"/>
      <c r="AX700" s="32">
        <f t="shared" si="117"/>
        <v>627.45000000000005</v>
      </c>
      <c r="AY700" s="97">
        <f t="shared" si="123"/>
        <v>72232.044000000009</v>
      </c>
    </row>
    <row r="701" spans="1:51">
      <c r="A701" s="30" t="s">
        <v>736</v>
      </c>
      <c r="B701" s="221" t="s">
        <v>26</v>
      </c>
      <c r="C701" s="221"/>
      <c r="D701" s="221"/>
      <c r="E701" s="221"/>
      <c r="F701" s="221"/>
      <c r="G701" s="221"/>
      <c r="H701" s="221"/>
      <c r="I701" s="221"/>
      <c r="J701" s="221"/>
      <c r="K701" s="221"/>
      <c r="L701" s="221"/>
      <c r="M701" s="221"/>
      <c r="N701" s="221"/>
      <c r="O701" s="221"/>
      <c r="P701" s="221"/>
      <c r="Q701" s="221"/>
      <c r="R701" s="221"/>
      <c r="S701" s="221"/>
      <c r="T701" s="30" t="s">
        <v>1059</v>
      </c>
      <c r="U701" s="31">
        <v>627.45000000000005</v>
      </c>
      <c r="V701" s="32">
        <v>28.78</v>
      </c>
      <c r="W701" s="231">
        <f t="shared" si="118"/>
        <v>18058.011000000002</v>
      </c>
      <c r="X701" s="231"/>
      <c r="Y701" s="231"/>
      <c r="Z701" s="231"/>
      <c r="AA701" s="233">
        <v>0</v>
      </c>
      <c r="AB701" s="234"/>
      <c r="AC701" s="234"/>
      <c r="AD701" s="235"/>
      <c r="AE701" s="242"/>
      <c r="AF701" s="243"/>
      <c r="AG701" s="243"/>
      <c r="AH701" s="244"/>
      <c r="AI701" s="233">
        <f t="shared" si="119"/>
        <v>0</v>
      </c>
      <c r="AJ701" s="234"/>
      <c r="AK701" s="234"/>
      <c r="AL701" s="235"/>
      <c r="AM701" s="223">
        <f t="shared" si="120"/>
        <v>0</v>
      </c>
      <c r="AN701" s="224"/>
      <c r="AO701" s="225"/>
      <c r="AP701" s="223">
        <f t="shared" si="121"/>
        <v>0</v>
      </c>
      <c r="AQ701" s="224"/>
      <c r="AR701" s="224"/>
      <c r="AS701" s="225"/>
      <c r="AT701" s="223">
        <f t="shared" si="122"/>
        <v>0</v>
      </c>
      <c r="AU701" s="224"/>
      <c r="AV701" s="224"/>
      <c r="AW701" s="225"/>
      <c r="AX701" s="32">
        <f t="shared" si="117"/>
        <v>627.45000000000005</v>
      </c>
      <c r="AY701" s="97">
        <f t="shared" si="123"/>
        <v>18058.011000000002</v>
      </c>
    </row>
    <row r="702" spans="1:51">
      <c r="A702" s="30" t="s">
        <v>737</v>
      </c>
      <c r="B702" s="221" t="s">
        <v>874</v>
      </c>
      <c r="C702" s="221"/>
      <c r="D702" s="221"/>
      <c r="E702" s="221"/>
      <c r="F702" s="221"/>
      <c r="G702" s="221"/>
      <c r="H702" s="221"/>
      <c r="I702" s="221"/>
      <c r="J702" s="221"/>
      <c r="K702" s="221"/>
      <c r="L702" s="221"/>
      <c r="M702" s="221"/>
      <c r="N702" s="221"/>
      <c r="O702" s="221"/>
      <c r="P702" s="221"/>
      <c r="Q702" s="221"/>
      <c r="R702" s="221"/>
      <c r="S702" s="221"/>
      <c r="T702" s="30" t="s">
        <v>1059</v>
      </c>
      <c r="U702" s="31">
        <v>2684.2</v>
      </c>
      <c r="V702" s="32">
        <v>67.34</v>
      </c>
      <c r="W702" s="231">
        <f t="shared" si="118"/>
        <v>180754.02799999999</v>
      </c>
      <c r="X702" s="231"/>
      <c r="Y702" s="231"/>
      <c r="Z702" s="231"/>
      <c r="AA702" s="233">
        <v>0</v>
      </c>
      <c r="AB702" s="234"/>
      <c r="AC702" s="234"/>
      <c r="AD702" s="235"/>
      <c r="AE702" s="242"/>
      <c r="AF702" s="243"/>
      <c r="AG702" s="243"/>
      <c r="AH702" s="244"/>
      <c r="AI702" s="233">
        <f t="shared" si="119"/>
        <v>0</v>
      </c>
      <c r="AJ702" s="234"/>
      <c r="AK702" s="234"/>
      <c r="AL702" s="235"/>
      <c r="AM702" s="223">
        <f t="shared" si="120"/>
        <v>0</v>
      </c>
      <c r="AN702" s="224"/>
      <c r="AO702" s="225"/>
      <c r="AP702" s="223">
        <f t="shared" si="121"/>
        <v>0</v>
      </c>
      <c r="AQ702" s="224"/>
      <c r="AR702" s="224"/>
      <c r="AS702" s="225"/>
      <c r="AT702" s="223">
        <f t="shared" si="122"/>
        <v>0</v>
      </c>
      <c r="AU702" s="224"/>
      <c r="AV702" s="224"/>
      <c r="AW702" s="225"/>
      <c r="AX702" s="32">
        <f t="shared" si="117"/>
        <v>2684.2</v>
      </c>
      <c r="AY702" s="97">
        <f t="shared" si="123"/>
        <v>180754.02799999999</v>
      </c>
    </row>
    <row r="703" spans="1:51">
      <c r="A703" s="30" t="s">
        <v>738</v>
      </c>
      <c r="B703" s="221" t="s">
        <v>875</v>
      </c>
      <c r="C703" s="221"/>
      <c r="D703" s="221"/>
      <c r="E703" s="221"/>
      <c r="F703" s="221"/>
      <c r="G703" s="221"/>
      <c r="H703" s="221"/>
      <c r="I703" s="221"/>
      <c r="J703" s="221"/>
      <c r="K703" s="221"/>
      <c r="L703" s="221"/>
      <c r="M703" s="221"/>
      <c r="N703" s="221"/>
      <c r="O703" s="221"/>
      <c r="P703" s="221"/>
      <c r="Q703" s="221"/>
      <c r="R703" s="221"/>
      <c r="S703" s="221"/>
      <c r="T703" s="30" t="s">
        <v>1059</v>
      </c>
      <c r="U703" s="31">
        <v>2684.2</v>
      </c>
      <c r="V703" s="32">
        <v>37</v>
      </c>
      <c r="W703" s="231">
        <f t="shared" si="118"/>
        <v>99315.4</v>
      </c>
      <c r="X703" s="231"/>
      <c r="Y703" s="231"/>
      <c r="Z703" s="231"/>
      <c r="AA703" s="233">
        <v>0</v>
      </c>
      <c r="AB703" s="234"/>
      <c r="AC703" s="234"/>
      <c r="AD703" s="235"/>
      <c r="AE703" s="242"/>
      <c r="AF703" s="243"/>
      <c r="AG703" s="243"/>
      <c r="AH703" s="244"/>
      <c r="AI703" s="233">
        <f t="shared" si="119"/>
        <v>0</v>
      </c>
      <c r="AJ703" s="234"/>
      <c r="AK703" s="234"/>
      <c r="AL703" s="235"/>
      <c r="AM703" s="223">
        <f t="shared" si="120"/>
        <v>0</v>
      </c>
      <c r="AN703" s="224"/>
      <c r="AO703" s="225"/>
      <c r="AP703" s="223">
        <f t="shared" si="121"/>
        <v>0</v>
      </c>
      <c r="AQ703" s="224"/>
      <c r="AR703" s="224"/>
      <c r="AS703" s="225"/>
      <c r="AT703" s="223">
        <f t="shared" si="122"/>
        <v>0</v>
      </c>
      <c r="AU703" s="224"/>
      <c r="AV703" s="224"/>
      <c r="AW703" s="225"/>
      <c r="AX703" s="32">
        <f t="shared" si="117"/>
        <v>2684.2</v>
      </c>
      <c r="AY703" s="97">
        <f t="shared" si="123"/>
        <v>99315.4</v>
      </c>
    </row>
    <row r="704" spans="1:51">
      <c r="A704" s="30" t="s">
        <v>739</v>
      </c>
      <c r="B704" s="221" t="s">
        <v>876</v>
      </c>
      <c r="C704" s="221"/>
      <c r="D704" s="221"/>
      <c r="E704" s="221"/>
      <c r="F704" s="221"/>
      <c r="G704" s="221"/>
      <c r="H704" s="221"/>
      <c r="I704" s="221"/>
      <c r="J704" s="221"/>
      <c r="K704" s="221"/>
      <c r="L704" s="221"/>
      <c r="M704" s="221"/>
      <c r="N704" s="221"/>
      <c r="O704" s="221"/>
      <c r="P704" s="221"/>
      <c r="Q704" s="221"/>
      <c r="R704" s="221"/>
      <c r="S704" s="221"/>
      <c r="T704" s="30" t="s">
        <v>1059</v>
      </c>
      <c r="U704" s="31">
        <v>1029.2</v>
      </c>
      <c r="V704" s="32">
        <v>80.760000000000005</v>
      </c>
      <c r="W704" s="231">
        <f t="shared" si="118"/>
        <v>83118.19200000001</v>
      </c>
      <c r="X704" s="231"/>
      <c r="Y704" s="231"/>
      <c r="Z704" s="231"/>
      <c r="AA704" s="233">
        <v>0</v>
      </c>
      <c r="AB704" s="234"/>
      <c r="AC704" s="234"/>
      <c r="AD704" s="235"/>
      <c r="AE704" s="242"/>
      <c r="AF704" s="243"/>
      <c r="AG704" s="243"/>
      <c r="AH704" s="244"/>
      <c r="AI704" s="233">
        <f t="shared" si="119"/>
        <v>0</v>
      </c>
      <c r="AJ704" s="234"/>
      <c r="AK704" s="234"/>
      <c r="AL704" s="235"/>
      <c r="AM704" s="223">
        <f t="shared" si="120"/>
        <v>0</v>
      </c>
      <c r="AN704" s="224"/>
      <c r="AO704" s="225"/>
      <c r="AP704" s="223">
        <f t="shared" si="121"/>
        <v>0</v>
      </c>
      <c r="AQ704" s="224"/>
      <c r="AR704" s="224"/>
      <c r="AS704" s="225"/>
      <c r="AT704" s="223">
        <f t="shared" si="122"/>
        <v>0</v>
      </c>
      <c r="AU704" s="224"/>
      <c r="AV704" s="224"/>
      <c r="AW704" s="225"/>
      <c r="AX704" s="32">
        <f t="shared" si="117"/>
        <v>1029.2</v>
      </c>
      <c r="AY704" s="97">
        <f t="shared" si="123"/>
        <v>83118.19200000001</v>
      </c>
    </row>
    <row r="705" spans="1:51">
      <c r="A705" s="30" t="s">
        <v>740</v>
      </c>
      <c r="B705" s="221" t="s">
        <v>877</v>
      </c>
      <c r="C705" s="221"/>
      <c r="D705" s="221"/>
      <c r="E705" s="221"/>
      <c r="F705" s="221"/>
      <c r="G705" s="221"/>
      <c r="H705" s="221"/>
      <c r="I705" s="221"/>
      <c r="J705" s="221"/>
      <c r="K705" s="221"/>
      <c r="L705" s="221"/>
      <c r="M705" s="221"/>
      <c r="N705" s="221"/>
      <c r="O705" s="221"/>
      <c r="P705" s="221"/>
      <c r="Q705" s="221"/>
      <c r="R705" s="221"/>
      <c r="S705" s="221"/>
      <c r="T705" s="30" t="s">
        <v>1059</v>
      </c>
      <c r="U705" s="31">
        <v>1029.2</v>
      </c>
      <c r="V705" s="32">
        <v>43.97</v>
      </c>
      <c r="W705" s="231">
        <f t="shared" si="118"/>
        <v>45253.923999999999</v>
      </c>
      <c r="X705" s="231"/>
      <c r="Y705" s="231"/>
      <c r="Z705" s="231"/>
      <c r="AA705" s="233">
        <v>0</v>
      </c>
      <c r="AB705" s="234"/>
      <c r="AC705" s="234"/>
      <c r="AD705" s="235"/>
      <c r="AE705" s="242"/>
      <c r="AF705" s="243"/>
      <c r="AG705" s="243"/>
      <c r="AH705" s="244"/>
      <c r="AI705" s="233">
        <f t="shared" si="119"/>
        <v>0</v>
      </c>
      <c r="AJ705" s="234"/>
      <c r="AK705" s="234"/>
      <c r="AL705" s="235"/>
      <c r="AM705" s="223">
        <f t="shared" si="120"/>
        <v>0</v>
      </c>
      <c r="AN705" s="224"/>
      <c r="AO705" s="225"/>
      <c r="AP705" s="223">
        <f t="shared" si="121"/>
        <v>0</v>
      </c>
      <c r="AQ705" s="224"/>
      <c r="AR705" s="224"/>
      <c r="AS705" s="225"/>
      <c r="AT705" s="223">
        <f t="shared" si="122"/>
        <v>0</v>
      </c>
      <c r="AU705" s="224"/>
      <c r="AV705" s="224"/>
      <c r="AW705" s="225"/>
      <c r="AX705" s="32">
        <f t="shared" si="117"/>
        <v>1029.2</v>
      </c>
      <c r="AY705" s="97">
        <f t="shared" si="123"/>
        <v>45253.923999999999</v>
      </c>
    </row>
    <row r="706" spans="1:51">
      <c r="A706" s="30" t="s">
        <v>741</v>
      </c>
      <c r="B706" s="221" t="s">
        <v>878</v>
      </c>
      <c r="C706" s="221"/>
      <c r="D706" s="221"/>
      <c r="E706" s="221"/>
      <c r="F706" s="221"/>
      <c r="G706" s="221"/>
      <c r="H706" s="221"/>
      <c r="I706" s="221"/>
      <c r="J706" s="221"/>
      <c r="K706" s="221"/>
      <c r="L706" s="221"/>
      <c r="M706" s="221"/>
      <c r="N706" s="221"/>
      <c r="O706" s="221"/>
      <c r="P706" s="221"/>
      <c r="Q706" s="221"/>
      <c r="R706" s="221"/>
      <c r="S706" s="221"/>
      <c r="T706" s="30" t="s">
        <v>1140</v>
      </c>
      <c r="U706" s="31">
        <v>5</v>
      </c>
      <c r="V706" s="32">
        <v>48.28</v>
      </c>
      <c r="W706" s="231">
        <f t="shared" si="118"/>
        <v>241.4</v>
      </c>
      <c r="X706" s="231"/>
      <c r="Y706" s="231"/>
      <c r="Z706" s="231"/>
      <c r="AA706" s="233">
        <v>0</v>
      </c>
      <c r="AB706" s="234"/>
      <c r="AC706" s="234"/>
      <c r="AD706" s="235"/>
      <c r="AE706" s="242"/>
      <c r="AF706" s="243"/>
      <c r="AG706" s="243"/>
      <c r="AH706" s="244"/>
      <c r="AI706" s="233">
        <f t="shared" si="119"/>
        <v>0</v>
      </c>
      <c r="AJ706" s="234"/>
      <c r="AK706" s="234"/>
      <c r="AL706" s="235"/>
      <c r="AM706" s="223">
        <f t="shared" si="120"/>
        <v>0</v>
      </c>
      <c r="AN706" s="224"/>
      <c r="AO706" s="225"/>
      <c r="AP706" s="223">
        <f t="shared" si="121"/>
        <v>0</v>
      </c>
      <c r="AQ706" s="224"/>
      <c r="AR706" s="224"/>
      <c r="AS706" s="225"/>
      <c r="AT706" s="223">
        <f t="shared" si="122"/>
        <v>0</v>
      </c>
      <c r="AU706" s="224"/>
      <c r="AV706" s="224"/>
      <c r="AW706" s="225"/>
      <c r="AX706" s="32">
        <f t="shared" si="117"/>
        <v>5</v>
      </c>
      <c r="AY706" s="97">
        <f t="shared" si="123"/>
        <v>241.4</v>
      </c>
    </row>
    <row r="707" spans="1:51">
      <c r="A707" s="30" t="s">
        <v>742</v>
      </c>
      <c r="B707" s="221" t="s">
        <v>879</v>
      </c>
      <c r="C707" s="221"/>
      <c r="D707" s="221"/>
      <c r="E707" s="221"/>
      <c r="F707" s="221"/>
      <c r="G707" s="221"/>
      <c r="H707" s="221"/>
      <c r="I707" s="221"/>
      <c r="J707" s="221"/>
      <c r="K707" s="221"/>
      <c r="L707" s="221"/>
      <c r="M707" s="221"/>
      <c r="N707" s="221"/>
      <c r="O707" s="221"/>
      <c r="P707" s="221"/>
      <c r="Q707" s="221"/>
      <c r="R707" s="221"/>
      <c r="S707" s="221"/>
      <c r="T707" s="30" t="s">
        <v>1059</v>
      </c>
      <c r="U707" s="31">
        <v>8</v>
      </c>
      <c r="V707" s="32">
        <v>54.76</v>
      </c>
      <c r="W707" s="231">
        <f t="shared" si="118"/>
        <v>438.08</v>
      </c>
      <c r="X707" s="231"/>
      <c r="Y707" s="231"/>
      <c r="Z707" s="231"/>
      <c r="AA707" s="233">
        <v>0</v>
      </c>
      <c r="AB707" s="234"/>
      <c r="AC707" s="234"/>
      <c r="AD707" s="235"/>
      <c r="AE707" s="242"/>
      <c r="AF707" s="243"/>
      <c r="AG707" s="243"/>
      <c r="AH707" s="244"/>
      <c r="AI707" s="233">
        <f t="shared" si="119"/>
        <v>0</v>
      </c>
      <c r="AJ707" s="234"/>
      <c r="AK707" s="234"/>
      <c r="AL707" s="235"/>
      <c r="AM707" s="223">
        <f t="shared" si="120"/>
        <v>0</v>
      </c>
      <c r="AN707" s="224"/>
      <c r="AO707" s="225"/>
      <c r="AP707" s="223">
        <f t="shared" si="121"/>
        <v>0</v>
      </c>
      <c r="AQ707" s="224"/>
      <c r="AR707" s="224"/>
      <c r="AS707" s="225"/>
      <c r="AT707" s="223">
        <f t="shared" si="122"/>
        <v>0</v>
      </c>
      <c r="AU707" s="224"/>
      <c r="AV707" s="224"/>
      <c r="AW707" s="225"/>
      <c r="AX707" s="32">
        <f t="shared" si="117"/>
        <v>8</v>
      </c>
      <c r="AY707" s="97">
        <f t="shared" si="123"/>
        <v>438.08</v>
      </c>
    </row>
    <row r="708" spans="1:51">
      <c r="A708" s="30" t="s">
        <v>743</v>
      </c>
      <c r="B708" s="221" t="s">
        <v>555</v>
      </c>
      <c r="C708" s="221"/>
      <c r="D708" s="221"/>
      <c r="E708" s="221"/>
      <c r="F708" s="221"/>
      <c r="G708" s="221"/>
      <c r="H708" s="221"/>
      <c r="I708" s="221"/>
      <c r="J708" s="221"/>
      <c r="K708" s="221"/>
      <c r="L708" s="221"/>
      <c r="M708" s="221"/>
      <c r="N708" s="221"/>
      <c r="O708" s="221"/>
      <c r="P708" s="221"/>
      <c r="Q708" s="221"/>
      <c r="R708" s="221"/>
      <c r="S708" s="221"/>
      <c r="T708" s="30" t="s">
        <v>1061</v>
      </c>
      <c r="U708" s="31">
        <v>384</v>
      </c>
      <c r="V708" s="32">
        <v>92.96</v>
      </c>
      <c r="W708" s="231">
        <f t="shared" si="118"/>
        <v>35696.639999999999</v>
      </c>
      <c r="X708" s="231"/>
      <c r="Y708" s="231"/>
      <c r="Z708" s="231"/>
      <c r="AA708" s="233">
        <v>0</v>
      </c>
      <c r="AB708" s="234"/>
      <c r="AC708" s="234"/>
      <c r="AD708" s="235"/>
      <c r="AE708" s="242"/>
      <c r="AF708" s="243"/>
      <c r="AG708" s="243"/>
      <c r="AH708" s="244"/>
      <c r="AI708" s="233">
        <f t="shared" si="119"/>
        <v>0</v>
      </c>
      <c r="AJ708" s="234"/>
      <c r="AK708" s="234"/>
      <c r="AL708" s="235"/>
      <c r="AM708" s="223">
        <f t="shared" si="120"/>
        <v>0</v>
      </c>
      <c r="AN708" s="224"/>
      <c r="AO708" s="225"/>
      <c r="AP708" s="223">
        <f t="shared" si="121"/>
        <v>0</v>
      </c>
      <c r="AQ708" s="224"/>
      <c r="AR708" s="224"/>
      <c r="AS708" s="225"/>
      <c r="AT708" s="223">
        <f t="shared" si="122"/>
        <v>0</v>
      </c>
      <c r="AU708" s="224"/>
      <c r="AV708" s="224"/>
      <c r="AW708" s="225"/>
      <c r="AX708" s="32">
        <f t="shared" si="117"/>
        <v>384</v>
      </c>
      <c r="AY708" s="97">
        <f t="shared" si="123"/>
        <v>35696.639999999999</v>
      </c>
    </row>
    <row r="709" spans="1:51">
      <c r="A709" s="30" t="s">
        <v>744</v>
      </c>
      <c r="B709" s="221" t="s">
        <v>556</v>
      </c>
      <c r="C709" s="221"/>
      <c r="D709" s="221"/>
      <c r="E709" s="221"/>
      <c r="F709" s="221"/>
      <c r="G709" s="221"/>
      <c r="H709" s="221"/>
      <c r="I709" s="221"/>
      <c r="J709" s="221"/>
      <c r="K709" s="221"/>
      <c r="L709" s="221"/>
      <c r="M709" s="221"/>
      <c r="N709" s="221"/>
      <c r="O709" s="221"/>
      <c r="P709" s="221"/>
      <c r="Q709" s="221"/>
      <c r="R709" s="221"/>
      <c r="S709" s="221"/>
      <c r="T709" s="30" t="s">
        <v>1061</v>
      </c>
      <c r="U709" s="31">
        <v>384</v>
      </c>
      <c r="V709" s="32">
        <v>110.29</v>
      </c>
      <c r="W709" s="231">
        <f t="shared" si="118"/>
        <v>42351.360000000001</v>
      </c>
      <c r="X709" s="231"/>
      <c r="Y709" s="231"/>
      <c r="Z709" s="231"/>
      <c r="AA709" s="233">
        <v>0</v>
      </c>
      <c r="AB709" s="234"/>
      <c r="AC709" s="234"/>
      <c r="AD709" s="235"/>
      <c r="AE709" s="242"/>
      <c r="AF709" s="243"/>
      <c r="AG709" s="243"/>
      <c r="AH709" s="244"/>
      <c r="AI709" s="233">
        <f t="shared" si="119"/>
        <v>0</v>
      </c>
      <c r="AJ709" s="234"/>
      <c r="AK709" s="234"/>
      <c r="AL709" s="235"/>
      <c r="AM709" s="223">
        <f t="shared" si="120"/>
        <v>0</v>
      </c>
      <c r="AN709" s="224"/>
      <c r="AO709" s="225"/>
      <c r="AP709" s="223">
        <f t="shared" si="121"/>
        <v>0</v>
      </c>
      <c r="AQ709" s="224"/>
      <c r="AR709" s="224"/>
      <c r="AS709" s="225"/>
      <c r="AT709" s="223">
        <f t="shared" si="122"/>
        <v>0</v>
      </c>
      <c r="AU709" s="224"/>
      <c r="AV709" s="224"/>
      <c r="AW709" s="225"/>
      <c r="AX709" s="32">
        <f t="shared" si="117"/>
        <v>384</v>
      </c>
      <c r="AY709" s="97">
        <f t="shared" si="123"/>
        <v>42351.360000000001</v>
      </c>
    </row>
    <row r="710" spans="1:51">
      <c r="A710" s="30" t="s">
        <v>745</v>
      </c>
      <c r="B710" s="221" t="s">
        <v>585</v>
      </c>
      <c r="C710" s="221"/>
      <c r="D710" s="221"/>
      <c r="E710" s="221"/>
      <c r="F710" s="221"/>
      <c r="G710" s="221"/>
      <c r="H710" s="221"/>
      <c r="I710" s="221"/>
      <c r="J710" s="221"/>
      <c r="K710" s="221"/>
      <c r="L710" s="221"/>
      <c r="M710" s="221"/>
      <c r="N710" s="221"/>
      <c r="O710" s="221"/>
      <c r="P710" s="221"/>
      <c r="Q710" s="221"/>
      <c r="R710" s="221"/>
      <c r="S710" s="221"/>
      <c r="T710" s="30" t="s">
        <v>1061</v>
      </c>
      <c r="U710" s="31">
        <v>600</v>
      </c>
      <c r="V710" s="32">
        <v>197.03</v>
      </c>
      <c r="W710" s="231">
        <f t="shared" si="118"/>
        <v>118218</v>
      </c>
      <c r="X710" s="231"/>
      <c r="Y710" s="231"/>
      <c r="Z710" s="231"/>
      <c r="AA710" s="233">
        <v>0</v>
      </c>
      <c r="AB710" s="234"/>
      <c r="AC710" s="234"/>
      <c r="AD710" s="235"/>
      <c r="AE710" s="242"/>
      <c r="AF710" s="243"/>
      <c r="AG710" s="243"/>
      <c r="AH710" s="244"/>
      <c r="AI710" s="233">
        <f t="shared" si="119"/>
        <v>0</v>
      </c>
      <c r="AJ710" s="234"/>
      <c r="AK710" s="234"/>
      <c r="AL710" s="235"/>
      <c r="AM710" s="223">
        <f t="shared" si="120"/>
        <v>0</v>
      </c>
      <c r="AN710" s="224"/>
      <c r="AO710" s="225"/>
      <c r="AP710" s="223">
        <f t="shared" si="121"/>
        <v>0</v>
      </c>
      <c r="AQ710" s="224"/>
      <c r="AR710" s="224"/>
      <c r="AS710" s="225"/>
      <c r="AT710" s="223">
        <f t="shared" si="122"/>
        <v>0</v>
      </c>
      <c r="AU710" s="224"/>
      <c r="AV710" s="224"/>
      <c r="AW710" s="225"/>
      <c r="AX710" s="32">
        <f t="shared" si="117"/>
        <v>600</v>
      </c>
      <c r="AY710" s="97">
        <f t="shared" si="123"/>
        <v>118218</v>
      </c>
    </row>
    <row r="711" spans="1:51">
      <c r="A711" s="30" t="s">
        <v>746</v>
      </c>
      <c r="B711" s="221" t="s">
        <v>586</v>
      </c>
      <c r="C711" s="221"/>
      <c r="D711" s="221"/>
      <c r="E711" s="221"/>
      <c r="F711" s="221"/>
      <c r="G711" s="221"/>
      <c r="H711" s="221"/>
      <c r="I711" s="221"/>
      <c r="J711" s="221"/>
      <c r="K711" s="221"/>
      <c r="L711" s="221"/>
      <c r="M711" s="221"/>
      <c r="N711" s="221"/>
      <c r="O711" s="221"/>
      <c r="P711" s="221"/>
      <c r="Q711" s="221"/>
      <c r="R711" s="221"/>
      <c r="S711" s="221"/>
      <c r="T711" s="30" t="s">
        <v>1060</v>
      </c>
      <c r="U711" s="31">
        <v>785</v>
      </c>
      <c r="V711" s="32">
        <v>12.52</v>
      </c>
      <c r="W711" s="231">
        <f t="shared" si="118"/>
        <v>9828.1999999999989</v>
      </c>
      <c r="X711" s="231"/>
      <c r="Y711" s="231"/>
      <c r="Z711" s="231"/>
      <c r="AA711" s="233">
        <v>0</v>
      </c>
      <c r="AB711" s="234"/>
      <c r="AC711" s="234"/>
      <c r="AD711" s="235"/>
      <c r="AE711" s="242"/>
      <c r="AF711" s="243"/>
      <c r="AG711" s="243"/>
      <c r="AH711" s="244"/>
      <c r="AI711" s="233">
        <f t="shared" si="119"/>
        <v>0</v>
      </c>
      <c r="AJ711" s="234"/>
      <c r="AK711" s="234"/>
      <c r="AL711" s="235"/>
      <c r="AM711" s="223">
        <f t="shared" si="120"/>
        <v>0</v>
      </c>
      <c r="AN711" s="224"/>
      <c r="AO711" s="225"/>
      <c r="AP711" s="223">
        <f t="shared" si="121"/>
        <v>0</v>
      </c>
      <c r="AQ711" s="224"/>
      <c r="AR711" s="224"/>
      <c r="AS711" s="225"/>
      <c r="AT711" s="223">
        <f t="shared" si="122"/>
        <v>0</v>
      </c>
      <c r="AU711" s="224"/>
      <c r="AV711" s="224"/>
      <c r="AW711" s="225"/>
      <c r="AX711" s="32">
        <f t="shared" si="117"/>
        <v>785</v>
      </c>
      <c r="AY711" s="97">
        <f t="shared" si="123"/>
        <v>9828.1999999999989</v>
      </c>
    </row>
    <row r="712" spans="1:51">
      <c r="A712" s="30" t="s">
        <v>747</v>
      </c>
      <c r="B712" s="221" t="s">
        <v>771</v>
      </c>
      <c r="C712" s="221"/>
      <c r="D712" s="221"/>
      <c r="E712" s="221"/>
      <c r="F712" s="221"/>
      <c r="G712" s="221"/>
      <c r="H712" s="221"/>
      <c r="I712" s="221"/>
      <c r="J712" s="221"/>
      <c r="K712" s="221"/>
      <c r="L712" s="221"/>
      <c r="M712" s="221"/>
      <c r="N712" s="221"/>
      <c r="O712" s="221"/>
      <c r="P712" s="221"/>
      <c r="Q712" s="221"/>
      <c r="R712" s="221"/>
      <c r="S712" s="221"/>
      <c r="T712" s="30" t="s">
        <v>1060</v>
      </c>
      <c r="U712" s="31">
        <v>920</v>
      </c>
      <c r="V712" s="32">
        <v>5.67</v>
      </c>
      <c r="W712" s="231">
        <f t="shared" si="118"/>
        <v>5216.3999999999996</v>
      </c>
      <c r="X712" s="231"/>
      <c r="Y712" s="231"/>
      <c r="Z712" s="231"/>
      <c r="AA712" s="233">
        <v>0</v>
      </c>
      <c r="AB712" s="234"/>
      <c r="AC712" s="234"/>
      <c r="AD712" s="235"/>
      <c r="AE712" s="242"/>
      <c r="AF712" s="243"/>
      <c r="AG712" s="243"/>
      <c r="AH712" s="244"/>
      <c r="AI712" s="233">
        <f t="shared" si="119"/>
        <v>0</v>
      </c>
      <c r="AJ712" s="234"/>
      <c r="AK712" s="234"/>
      <c r="AL712" s="235"/>
      <c r="AM712" s="223">
        <f t="shared" si="120"/>
        <v>0</v>
      </c>
      <c r="AN712" s="224"/>
      <c r="AO712" s="225"/>
      <c r="AP712" s="223">
        <f t="shared" si="121"/>
        <v>0</v>
      </c>
      <c r="AQ712" s="224"/>
      <c r="AR712" s="224"/>
      <c r="AS712" s="225"/>
      <c r="AT712" s="223">
        <f t="shared" si="122"/>
        <v>0</v>
      </c>
      <c r="AU712" s="224"/>
      <c r="AV712" s="224"/>
      <c r="AW712" s="225"/>
      <c r="AX712" s="32">
        <f t="shared" si="117"/>
        <v>920</v>
      </c>
      <c r="AY712" s="97">
        <f t="shared" si="123"/>
        <v>5216.3999999999996</v>
      </c>
    </row>
    <row r="713" spans="1:51">
      <c r="A713" s="30" t="s">
        <v>748</v>
      </c>
      <c r="B713" s="221" t="s">
        <v>321</v>
      </c>
      <c r="C713" s="221"/>
      <c r="D713" s="221"/>
      <c r="E713" s="221"/>
      <c r="F713" s="221"/>
      <c r="G713" s="221"/>
      <c r="H713" s="221"/>
      <c r="I713" s="221"/>
      <c r="J713" s="221"/>
      <c r="K713" s="221"/>
      <c r="L713" s="221"/>
      <c r="M713" s="221"/>
      <c r="N713" s="221"/>
      <c r="O713" s="221"/>
      <c r="P713" s="221"/>
      <c r="Q713" s="221"/>
      <c r="R713" s="221"/>
      <c r="S713" s="221"/>
      <c r="T713" s="30" t="s">
        <v>1060</v>
      </c>
      <c r="U713" s="31">
        <v>920</v>
      </c>
      <c r="V713" s="32">
        <v>48.02</v>
      </c>
      <c r="W713" s="231">
        <f t="shared" si="118"/>
        <v>44178.400000000001</v>
      </c>
      <c r="X713" s="231"/>
      <c r="Y713" s="231"/>
      <c r="Z713" s="231"/>
      <c r="AA713" s="233">
        <v>0</v>
      </c>
      <c r="AB713" s="234"/>
      <c r="AC713" s="234"/>
      <c r="AD713" s="235"/>
      <c r="AE713" s="242"/>
      <c r="AF713" s="243"/>
      <c r="AG713" s="243"/>
      <c r="AH713" s="244"/>
      <c r="AI713" s="233">
        <f t="shared" si="119"/>
        <v>0</v>
      </c>
      <c r="AJ713" s="234"/>
      <c r="AK713" s="234"/>
      <c r="AL713" s="235"/>
      <c r="AM713" s="223">
        <f t="shared" si="120"/>
        <v>0</v>
      </c>
      <c r="AN713" s="224"/>
      <c r="AO713" s="225"/>
      <c r="AP713" s="223">
        <f t="shared" si="121"/>
        <v>0</v>
      </c>
      <c r="AQ713" s="224"/>
      <c r="AR713" s="224"/>
      <c r="AS713" s="225"/>
      <c r="AT713" s="223">
        <f t="shared" si="122"/>
        <v>0</v>
      </c>
      <c r="AU713" s="224"/>
      <c r="AV713" s="224"/>
      <c r="AW713" s="225"/>
      <c r="AX713" s="32">
        <f t="shared" si="117"/>
        <v>920</v>
      </c>
      <c r="AY713" s="97">
        <f t="shared" si="123"/>
        <v>44178.400000000001</v>
      </c>
    </row>
    <row r="714" spans="1:51">
      <c r="A714" s="30" t="s">
        <v>749</v>
      </c>
      <c r="B714" s="221" t="s">
        <v>27</v>
      </c>
      <c r="C714" s="221"/>
      <c r="D714" s="221"/>
      <c r="E714" s="221"/>
      <c r="F714" s="221"/>
      <c r="G714" s="221"/>
      <c r="H714" s="221"/>
      <c r="I714" s="221"/>
      <c r="J714" s="221"/>
      <c r="K714" s="221"/>
      <c r="L714" s="221"/>
      <c r="M714" s="221"/>
      <c r="N714" s="221"/>
      <c r="O714" s="221"/>
      <c r="P714" s="221"/>
      <c r="Q714" s="221"/>
      <c r="R714" s="221"/>
      <c r="S714" s="221"/>
      <c r="T714" s="30" t="s">
        <v>1140</v>
      </c>
      <c r="U714" s="31">
        <v>222</v>
      </c>
      <c r="V714" s="32">
        <v>287.74</v>
      </c>
      <c r="W714" s="231">
        <f t="shared" si="118"/>
        <v>63878.28</v>
      </c>
      <c r="X714" s="231"/>
      <c r="Y714" s="231"/>
      <c r="Z714" s="231"/>
      <c r="AA714" s="233">
        <v>0</v>
      </c>
      <c r="AB714" s="234"/>
      <c r="AC714" s="234"/>
      <c r="AD714" s="235"/>
      <c r="AE714" s="242"/>
      <c r="AF714" s="243"/>
      <c r="AG714" s="243"/>
      <c r="AH714" s="244"/>
      <c r="AI714" s="233">
        <f t="shared" si="119"/>
        <v>0</v>
      </c>
      <c r="AJ714" s="234"/>
      <c r="AK714" s="234"/>
      <c r="AL714" s="235"/>
      <c r="AM714" s="223">
        <f t="shared" si="120"/>
        <v>0</v>
      </c>
      <c r="AN714" s="224"/>
      <c r="AO714" s="225"/>
      <c r="AP714" s="223">
        <f t="shared" si="121"/>
        <v>0</v>
      </c>
      <c r="AQ714" s="224"/>
      <c r="AR714" s="224"/>
      <c r="AS714" s="225"/>
      <c r="AT714" s="223">
        <f t="shared" si="122"/>
        <v>0</v>
      </c>
      <c r="AU714" s="224"/>
      <c r="AV714" s="224"/>
      <c r="AW714" s="225"/>
      <c r="AX714" s="32">
        <f t="shared" si="117"/>
        <v>222</v>
      </c>
      <c r="AY714" s="97">
        <f t="shared" si="123"/>
        <v>63878.28</v>
      </c>
    </row>
    <row r="715" spans="1:51">
      <c r="A715" s="30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30"/>
      <c r="U715" s="31"/>
      <c r="V715" s="32"/>
      <c r="W715" s="33"/>
      <c r="X715" s="33"/>
      <c r="Y715" s="33"/>
      <c r="Z715" s="33"/>
      <c r="AA715" s="34"/>
      <c r="AB715" s="35"/>
      <c r="AC715" s="35"/>
      <c r="AD715" s="36"/>
      <c r="AE715" s="37"/>
      <c r="AF715" s="38"/>
      <c r="AG715" s="38"/>
      <c r="AH715" s="39"/>
      <c r="AI715" s="34"/>
      <c r="AJ715" s="35"/>
      <c r="AK715" s="35"/>
      <c r="AL715" s="36"/>
      <c r="AM715" s="40"/>
      <c r="AN715" s="41"/>
      <c r="AO715" s="42"/>
      <c r="AP715" s="40"/>
      <c r="AQ715" s="41"/>
      <c r="AR715" s="41"/>
      <c r="AS715" s="42"/>
      <c r="AT715" s="40"/>
      <c r="AU715" s="41"/>
      <c r="AV715" s="41"/>
      <c r="AW715" s="42"/>
      <c r="AX715" s="32"/>
      <c r="AY715" s="97"/>
    </row>
    <row r="716" spans="1:51" ht="15.75">
      <c r="A716" s="45" t="s">
        <v>750</v>
      </c>
      <c r="B716" s="236" t="s">
        <v>880</v>
      </c>
      <c r="C716" s="236"/>
      <c r="D716" s="236"/>
      <c r="E716" s="236"/>
      <c r="F716" s="236"/>
      <c r="G716" s="236"/>
      <c r="H716" s="236"/>
      <c r="I716" s="236"/>
      <c r="J716" s="236"/>
      <c r="K716" s="236"/>
      <c r="L716" s="236"/>
      <c r="M716" s="236"/>
      <c r="N716" s="236"/>
      <c r="O716" s="236"/>
      <c r="P716" s="236"/>
      <c r="Q716" s="236"/>
      <c r="R716" s="236"/>
      <c r="S716" s="236"/>
      <c r="T716" s="45"/>
      <c r="U716" s="56"/>
      <c r="V716" s="61"/>
      <c r="W716" s="229">
        <f>SUM(W717:W726)</f>
        <v>53478.080000000002</v>
      </c>
      <c r="X716" s="229"/>
      <c r="Y716" s="229"/>
      <c r="Z716" s="229"/>
      <c r="AA716" s="255"/>
      <c r="AB716" s="256"/>
      <c r="AC716" s="256"/>
      <c r="AD716" s="257"/>
      <c r="AE716" s="258"/>
      <c r="AF716" s="259"/>
      <c r="AG716" s="259"/>
      <c r="AH716" s="260"/>
      <c r="AI716" s="255"/>
      <c r="AJ716" s="256"/>
      <c r="AK716" s="256"/>
      <c r="AL716" s="257"/>
      <c r="AM716" s="238">
        <f>SUM(AM717:AM726)</f>
        <v>0</v>
      </c>
      <c r="AN716" s="239"/>
      <c r="AO716" s="240"/>
      <c r="AP716" s="238">
        <f>SUM(AP717:AS726)</f>
        <v>0</v>
      </c>
      <c r="AQ716" s="239"/>
      <c r="AR716" s="239"/>
      <c r="AS716" s="240"/>
      <c r="AT716" s="238">
        <f>AM716+AP716</f>
        <v>0</v>
      </c>
      <c r="AU716" s="239"/>
      <c r="AV716" s="239"/>
      <c r="AW716" s="240"/>
      <c r="AX716" s="27"/>
      <c r="AY716" s="96">
        <f t="shared" si="123"/>
        <v>53478.080000000002</v>
      </c>
    </row>
    <row r="717" spans="1:51">
      <c r="A717" s="30" t="s">
        <v>751</v>
      </c>
      <c r="B717" s="221" t="s">
        <v>1231</v>
      </c>
      <c r="C717" s="221"/>
      <c r="D717" s="221"/>
      <c r="E717" s="221"/>
      <c r="F717" s="221"/>
      <c r="G717" s="221"/>
      <c r="H717" s="221"/>
      <c r="I717" s="221"/>
      <c r="J717" s="221"/>
      <c r="K717" s="221"/>
      <c r="L717" s="221"/>
      <c r="M717" s="221"/>
      <c r="N717" s="221"/>
      <c r="O717" s="221"/>
      <c r="P717" s="221"/>
      <c r="Q717" s="221"/>
      <c r="R717" s="221"/>
      <c r="S717" s="221"/>
      <c r="T717" s="30" t="s">
        <v>1061</v>
      </c>
      <c r="U717" s="31">
        <v>130</v>
      </c>
      <c r="V717" s="32">
        <v>5.58</v>
      </c>
      <c r="W717" s="231">
        <f t="shared" ref="W717:W726" si="124">U717*V717</f>
        <v>725.4</v>
      </c>
      <c r="X717" s="231"/>
      <c r="Y717" s="231"/>
      <c r="Z717" s="231"/>
      <c r="AA717" s="233">
        <v>0</v>
      </c>
      <c r="AB717" s="234"/>
      <c r="AC717" s="234"/>
      <c r="AD717" s="235"/>
      <c r="AE717" s="242"/>
      <c r="AF717" s="243"/>
      <c r="AG717" s="243"/>
      <c r="AH717" s="244"/>
      <c r="AI717" s="233">
        <f t="shared" ref="AI717:AI726" si="125">AA717+AE717</f>
        <v>0</v>
      </c>
      <c r="AJ717" s="234"/>
      <c r="AK717" s="234"/>
      <c r="AL717" s="235"/>
      <c r="AM717" s="223">
        <f t="shared" ref="AM717:AM726" si="126">V717*AA717</f>
        <v>0</v>
      </c>
      <c r="AN717" s="224"/>
      <c r="AO717" s="225"/>
      <c r="AP717" s="223">
        <f t="shared" ref="AP717:AP726" si="127">V717*AE717</f>
        <v>0</v>
      </c>
      <c r="AQ717" s="224"/>
      <c r="AR717" s="224"/>
      <c r="AS717" s="225"/>
      <c r="AT717" s="223">
        <f t="shared" ref="AT717:AT726" si="128">AM717+AP717</f>
        <v>0</v>
      </c>
      <c r="AU717" s="224"/>
      <c r="AV717" s="224"/>
      <c r="AW717" s="225"/>
      <c r="AX717" s="32">
        <f t="shared" si="117"/>
        <v>130</v>
      </c>
      <c r="AY717" s="97">
        <f t="shared" si="123"/>
        <v>725.4</v>
      </c>
    </row>
    <row r="718" spans="1:51">
      <c r="A718" s="30" t="s">
        <v>752</v>
      </c>
      <c r="B718" s="221" t="s">
        <v>1232</v>
      </c>
      <c r="C718" s="221"/>
      <c r="D718" s="221"/>
      <c r="E718" s="221"/>
      <c r="F718" s="221"/>
      <c r="G718" s="221"/>
      <c r="H718" s="221"/>
      <c r="I718" s="221"/>
      <c r="J718" s="221"/>
      <c r="K718" s="221"/>
      <c r="L718" s="221"/>
      <c r="M718" s="221"/>
      <c r="N718" s="221"/>
      <c r="O718" s="221"/>
      <c r="P718" s="221"/>
      <c r="Q718" s="221"/>
      <c r="R718" s="221"/>
      <c r="S718" s="221"/>
      <c r="T718" s="30" t="s">
        <v>1061</v>
      </c>
      <c r="U718" s="31">
        <v>246</v>
      </c>
      <c r="V718" s="32">
        <v>6.72</v>
      </c>
      <c r="W718" s="231">
        <f t="shared" si="124"/>
        <v>1653.12</v>
      </c>
      <c r="X718" s="231"/>
      <c r="Y718" s="231"/>
      <c r="Z718" s="231"/>
      <c r="AA718" s="233">
        <v>0</v>
      </c>
      <c r="AB718" s="234"/>
      <c r="AC718" s="234"/>
      <c r="AD718" s="235"/>
      <c r="AE718" s="242"/>
      <c r="AF718" s="243"/>
      <c r="AG718" s="243"/>
      <c r="AH718" s="244"/>
      <c r="AI718" s="233">
        <f t="shared" si="125"/>
        <v>0</v>
      </c>
      <c r="AJ718" s="234"/>
      <c r="AK718" s="234"/>
      <c r="AL718" s="235"/>
      <c r="AM718" s="223">
        <f t="shared" si="126"/>
        <v>0</v>
      </c>
      <c r="AN718" s="224"/>
      <c r="AO718" s="225"/>
      <c r="AP718" s="223">
        <f t="shared" si="127"/>
        <v>0</v>
      </c>
      <c r="AQ718" s="224"/>
      <c r="AR718" s="224"/>
      <c r="AS718" s="225"/>
      <c r="AT718" s="223">
        <f t="shared" si="128"/>
        <v>0</v>
      </c>
      <c r="AU718" s="224"/>
      <c r="AV718" s="224"/>
      <c r="AW718" s="225"/>
      <c r="AX718" s="32">
        <f t="shared" si="117"/>
        <v>246</v>
      </c>
      <c r="AY718" s="97">
        <f t="shared" si="123"/>
        <v>1653.12</v>
      </c>
    </row>
    <row r="719" spans="1:51">
      <c r="A719" s="30" t="s">
        <v>753</v>
      </c>
      <c r="B719" s="221" t="s">
        <v>1243</v>
      </c>
      <c r="C719" s="221"/>
      <c r="D719" s="221"/>
      <c r="E719" s="221"/>
      <c r="F719" s="221"/>
      <c r="G719" s="221"/>
      <c r="H719" s="221"/>
      <c r="I719" s="221"/>
      <c r="J719" s="221"/>
      <c r="K719" s="221"/>
      <c r="L719" s="221"/>
      <c r="M719" s="221"/>
      <c r="N719" s="221"/>
      <c r="O719" s="221"/>
      <c r="P719" s="221"/>
      <c r="Q719" s="221"/>
      <c r="R719" s="221"/>
      <c r="S719" s="221"/>
      <c r="T719" s="30" t="s">
        <v>1061</v>
      </c>
      <c r="U719" s="31">
        <v>376</v>
      </c>
      <c r="V719" s="32">
        <v>1.18</v>
      </c>
      <c r="W719" s="231">
        <f t="shared" si="124"/>
        <v>443.67999999999995</v>
      </c>
      <c r="X719" s="231"/>
      <c r="Y719" s="231"/>
      <c r="Z719" s="231"/>
      <c r="AA719" s="233">
        <v>0</v>
      </c>
      <c r="AB719" s="234"/>
      <c r="AC719" s="234"/>
      <c r="AD719" s="235"/>
      <c r="AE719" s="242"/>
      <c r="AF719" s="243"/>
      <c r="AG719" s="243"/>
      <c r="AH719" s="244"/>
      <c r="AI719" s="233">
        <f t="shared" si="125"/>
        <v>0</v>
      </c>
      <c r="AJ719" s="234"/>
      <c r="AK719" s="234"/>
      <c r="AL719" s="235"/>
      <c r="AM719" s="223">
        <f t="shared" si="126"/>
        <v>0</v>
      </c>
      <c r="AN719" s="224"/>
      <c r="AO719" s="225"/>
      <c r="AP719" s="223">
        <f t="shared" si="127"/>
        <v>0</v>
      </c>
      <c r="AQ719" s="224"/>
      <c r="AR719" s="224"/>
      <c r="AS719" s="225"/>
      <c r="AT719" s="223">
        <f t="shared" si="128"/>
        <v>0</v>
      </c>
      <c r="AU719" s="224"/>
      <c r="AV719" s="224"/>
      <c r="AW719" s="225"/>
      <c r="AX719" s="32">
        <f t="shared" si="117"/>
        <v>376</v>
      </c>
      <c r="AY719" s="97">
        <f t="shared" si="123"/>
        <v>443.67999999999995</v>
      </c>
    </row>
    <row r="720" spans="1:51">
      <c r="A720" s="30" t="s">
        <v>754</v>
      </c>
      <c r="B720" s="221" t="s">
        <v>0</v>
      </c>
      <c r="C720" s="221"/>
      <c r="D720" s="221"/>
      <c r="E720" s="221"/>
      <c r="F720" s="221"/>
      <c r="G720" s="221"/>
      <c r="H720" s="221"/>
      <c r="I720" s="221"/>
      <c r="J720" s="221"/>
      <c r="K720" s="221"/>
      <c r="L720" s="221"/>
      <c r="M720" s="221"/>
      <c r="N720" s="221"/>
      <c r="O720" s="221"/>
      <c r="P720" s="221"/>
      <c r="Q720" s="221"/>
      <c r="R720" s="221"/>
      <c r="S720" s="221"/>
      <c r="T720" s="30" t="s">
        <v>33</v>
      </c>
      <c r="U720" s="31">
        <v>2130</v>
      </c>
      <c r="V720" s="32">
        <v>1.51</v>
      </c>
      <c r="W720" s="231">
        <f t="shared" si="124"/>
        <v>3216.3</v>
      </c>
      <c r="X720" s="231"/>
      <c r="Y720" s="231"/>
      <c r="Z720" s="231"/>
      <c r="AA720" s="233">
        <v>0</v>
      </c>
      <c r="AB720" s="234"/>
      <c r="AC720" s="234"/>
      <c r="AD720" s="235"/>
      <c r="AE720" s="242"/>
      <c r="AF720" s="243"/>
      <c r="AG720" s="243"/>
      <c r="AH720" s="244"/>
      <c r="AI720" s="233">
        <f t="shared" si="125"/>
        <v>0</v>
      </c>
      <c r="AJ720" s="234"/>
      <c r="AK720" s="234"/>
      <c r="AL720" s="235"/>
      <c r="AM720" s="223">
        <f t="shared" si="126"/>
        <v>0</v>
      </c>
      <c r="AN720" s="224"/>
      <c r="AO720" s="225"/>
      <c r="AP720" s="223">
        <f t="shared" si="127"/>
        <v>0</v>
      </c>
      <c r="AQ720" s="224"/>
      <c r="AR720" s="224"/>
      <c r="AS720" s="225"/>
      <c r="AT720" s="223">
        <f t="shared" si="128"/>
        <v>0</v>
      </c>
      <c r="AU720" s="224"/>
      <c r="AV720" s="224"/>
      <c r="AW720" s="225"/>
      <c r="AX720" s="32">
        <f t="shared" ref="AX720:AX726" si="129">U720-AI720</f>
        <v>2130</v>
      </c>
      <c r="AY720" s="97">
        <f t="shared" si="123"/>
        <v>3216.3</v>
      </c>
    </row>
    <row r="721" spans="1:51">
      <c r="A721" s="30" t="s">
        <v>755</v>
      </c>
      <c r="B721" s="221" t="s">
        <v>555</v>
      </c>
      <c r="C721" s="221"/>
      <c r="D721" s="221"/>
      <c r="E721" s="221"/>
      <c r="F721" s="221"/>
      <c r="G721" s="221"/>
      <c r="H721" s="221"/>
      <c r="I721" s="221"/>
      <c r="J721" s="221"/>
      <c r="K721" s="221"/>
      <c r="L721" s="221"/>
      <c r="M721" s="221"/>
      <c r="N721" s="221"/>
      <c r="O721" s="221"/>
      <c r="P721" s="221"/>
      <c r="Q721" s="221"/>
      <c r="R721" s="221"/>
      <c r="S721" s="221"/>
      <c r="T721" s="30" t="s">
        <v>1061</v>
      </c>
      <c r="U721" s="31">
        <v>22</v>
      </c>
      <c r="V721" s="32">
        <v>92.96</v>
      </c>
      <c r="W721" s="231">
        <f t="shared" si="124"/>
        <v>2045.12</v>
      </c>
      <c r="X721" s="231"/>
      <c r="Y721" s="231"/>
      <c r="Z721" s="231"/>
      <c r="AA721" s="233">
        <v>0</v>
      </c>
      <c r="AB721" s="234"/>
      <c r="AC721" s="234"/>
      <c r="AD721" s="235"/>
      <c r="AE721" s="242"/>
      <c r="AF721" s="243"/>
      <c r="AG721" s="243"/>
      <c r="AH721" s="244"/>
      <c r="AI721" s="233">
        <f t="shared" si="125"/>
        <v>0</v>
      </c>
      <c r="AJ721" s="234"/>
      <c r="AK721" s="234"/>
      <c r="AL721" s="235"/>
      <c r="AM721" s="223">
        <f t="shared" si="126"/>
        <v>0</v>
      </c>
      <c r="AN721" s="224"/>
      <c r="AO721" s="225"/>
      <c r="AP721" s="223">
        <f t="shared" si="127"/>
        <v>0</v>
      </c>
      <c r="AQ721" s="224"/>
      <c r="AR721" s="224"/>
      <c r="AS721" s="225"/>
      <c r="AT721" s="223">
        <f t="shared" si="128"/>
        <v>0</v>
      </c>
      <c r="AU721" s="224"/>
      <c r="AV721" s="224"/>
      <c r="AW721" s="225"/>
      <c r="AX721" s="32">
        <f t="shared" si="129"/>
        <v>22</v>
      </c>
      <c r="AY721" s="97">
        <f t="shared" si="123"/>
        <v>2045.12</v>
      </c>
    </row>
    <row r="722" spans="1:51">
      <c r="A722" s="30" t="s">
        <v>756</v>
      </c>
      <c r="B722" s="221" t="s">
        <v>556</v>
      </c>
      <c r="C722" s="221"/>
      <c r="D722" s="221"/>
      <c r="E722" s="221"/>
      <c r="F722" s="221"/>
      <c r="G722" s="221"/>
      <c r="H722" s="221"/>
      <c r="I722" s="221"/>
      <c r="J722" s="221"/>
      <c r="K722" s="221"/>
      <c r="L722" s="221"/>
      <c r="M722" s="221"/>
      <c r="N722" s="221"/>
      <c r="O722" s="221"/>
      <c r="P722" s="221"/>
      <c r="Q722" s="221"/>
      <c r="R722" s="221"/>
      <c r="S722" s="221"/>
      <c r="T722" s="30" t="s">
        <v>1061</v>
      </c>
      <c r="U722" s="31">
        <v>33</v>
      </c>
      <c r="V722" s="32">
        <v>110.29</v>
      </c>
      <c r="W722" s="231">
        <f t="shared" si="124"/>
        <v>3639.57</v>
      </c>
      <c r="X722" s="231"/>
      <c r="Y722" s="231"/>
      <c r="Z722" s="231"/>
      <c r="AA722" s="233">
        <v>0</v>
      </c>
      <c r="AB722" s="234"/>
      <c r="AC722" s="234"/>
      <c r="AD722" s="235"/>
      <c r="AE722" s="242"/>
      <c r="AF722" s="243"/>
      <c r="AG722" s="243"/>
      <c r="AH722" s="244"/>
      <c r="AI722" s="233">
        <f t="shared" si="125"/>
        <v>0</v>
      </c>
      <c r="AJ722" s="234"/>
      <c r="AK722" s="234"/>
      <c r="AL722" s="235"/>
      <c r="AM722" s="223">
        <f t="shared" si="126"/>
        <v>0</v>
      </c>
      <c r="AN722" s="224"/>
      <c r="AO722" s="225"/>
      <c r="AP722" s="223">
        <f t="shared" si="127"/>
        <v>0</v>
      </c>
      <c r="AQ722" s="224"/>
      <c r="AR722" s="224"/>
      <c r="AS722" s="225"/>
      <c r="AT722" s="223">
        <f t="shared" si="128"/>
        <v>0</v>
      </c>
      <c r="AU722" s="224"/>
      <c r="AV722" s="224"/>
      <c r="AW722" s="225"/>
      <c r="AX722" s="32">
        <f t="shared" si="129"/>
        <v>33</v>
      </c>
      <c r="AY722" s="97">
        <f t="shared" si="123"/>
        <v>3639.57</v>
      </c>
    </row>
    <row r="723" spans="1:51">
      <c r="A723" s="30" t="s">
        <v>757</v>
      </c>
      <c r="B723" s="221" t="s">
        <v>881</v>
      </c>
      <c r="C723" s="221"/>
      <c r="D723" s="221"/>
      <c r="E723" s="221"/>
      <c r="F723" s="221"/>
      <c r="G723" s="221"/>
      <c r="H723" s="221"/>
      <c r="I723" s="221"/>
      <c r="J723" s="221"/>
      <c r="K723" s="221"/>
      <c r="L723" s="221"/>
      <c r="M723" s="221"/>
      <c r="N723" s="221"/>
      <c r="O723" s="221"/>
      <c r="P723" s="221"/>
      <c r="Q723" s="221"/>
      <c r="R723" s="221"/>
      <c r="S723" s="221"/>
      <c r="T723" s="30" t="s">
        <v>1061</v>
      </c>
      <c r="U723" s="31">
        <v>8</v>
      </c>
      <c r="V723" s="32">
        <v>208.4</v>
      </c>
      <c r="W723" s="231">
        <f t="shared" si="124"/>
        <v>1667.2</v>
      </c>
      <c r="X723" s="231"/>
      <c r="Y723" s="231"/>
      <c r="Z723" s="231"/>
      <c r="AA723" s="233">
        <v>0</v>
      </c>
      <c r="AB723" s="234"/>
      <c r="AC723" s="234"/>
      <c r="AD723" s="235"/>
      <c r="AE723" s="242"/>
      <c r="AF723" s="243"/>
      <c r="AG723" s="243"/>
      <c r="AH723" s="244"/>
      <c r="AI723" s="233">
        <f t="shared" si="125"/>
        <v>0</v>
      </c>
      <c r="AJ723" s="234"/>
      <c r="AK723" s="234"/>
      <c r="AL723" s="235"/>
      <c r="AM723" s="223">
        <f t="shared" si="126"/>
        <v>0</v>
      </c>
      <c r="AN723" s="224"/>
      <c r="AO723" s="225"/>
      <c r="AP723" s="223">
        <f t="shared" si="127"/>
        <v>0</v>
      </c>
      <c r="AQ723" s="224"/>
      <c r="AR723" s="224"/>
      <c r="AS723" s="225"/>
      <c r="AT723" s="223">
        <f t="shared" si="128"/>
        <v>0</v>
      </c>
      <c r="AU723" s="224"/>
      <c r="AV723" s="224"/>
      <c r="AW723" s="225"/>
      <c r="AX723" s="32">
        <f t="shared" si="129"/>
        <v>8</v>
      </c>
      <c r="AY723" s="97">
        <f t="shared" si="123"/>
        <v>1667.2</v>
      </c>
    </row>
    <row r="724" spans="1:51">
      <c r="A724" s="30" t="s">
        <v>758</v>
      </c>
      <c r="B724" s="221" t="s">
        <v>882</v>
      </c>
      <c r="C724" s="221"/>
      <c r="D724" s="221"/>
      <c r="E724" s="221"/>
      <c r="F724" s="221"/>
      <c r="G724" s="221"/>
      <c r="H724" s="221"/>
      <c r="I724" s="221"/>
      <c r="J724" s="221"/>
      <c r="K724" s="221"/>
      <c r="L724" s="221"/>
      <c r="M724" s="221"/>
      <c r="N724" s="221"/>
      <c r="O724" s="221"/>
      <c r="P724" s="221"/>
      <c r="Q724" s="221"/>
      <c r="R724" s="221"/>
      <c r="S724" s="221"/>
      <c r="T724" s="30" t="s">
        <v>1060</v>
      </c>
      <c r="U724" s="31">
        <v>377</v>
      </c>
      <c r="V724" s="32">
        <v>29.13</v>
      </c>
      <c r="W724" s="231">
        <f t="shared" si="124"/>
        <v>10982.01</v>
      </c>
      <c r="X724" s="231"/>
      <c r="Y724" s="231"/>
      <c r="Z724" s="231"/>
      <c r="AA724" s="233">
        <v>0</v>
      </c>
      <c r="AB724" s="234"/>
      <c r="AC724" s="234"/>
      <c r="AD724" s="235"/>
      <c r="AE724" s="242"/>
      <c r="AF724" s="243"/>
      <c r="AG724" s="243"/>
      <c r="AH724" s="244"/>
      <c r="AI724" s="233">
        <f t="shared" si="125"/>
        <v>0</v>
      </c>
      <c r="AJ724" s="234"/>
      <c r="AK724" s="234"/>
      <c r="AL724" s="235"/>
      <c r="AM724" s="223">
        <f t="shared" si="126"/>
        <v>0</v>
      </c>
      <c r="AN724" s="224"/>
      <c r="AO724" s="225"/>
      <c r="AP724" s="223">
        <f t="shared" si="127"/>
        <v>0</v>
      </c>
      <c r="AQ724" s="224"/>
      <c r="AR724" s="224"/>
      <c r="AS724" s="225"/>
      <c r="AT724" s="223">
        <f t="shared" si="128"/>
        <v>0</v>
      </c>
      <c r="AU724" s="224"/>
      <c r="AV724" s="224"/>
      <c r="AW724" s="225"/>
      <c r="AX724" s="32">
        <f t="shared" si="129"/>
        <v>377</v>
      </c>
      <c r="AY724" s="97">
        <f t="shared" si="123"/>
        <v>10982.01</v>
      </c>
    </row>
    <row r="725" spans="1:51">
      <c r="A725" s="30" t="s">
        <v>759</v>
      </c>
      <c r="B725" s="221" t="s">
        <v>883</v>
      </c>
      <c r="C725" s="221"/>
      <c r="D725" s="221"/>
      <c r="E725" s="221"/>
      <c r="F725" s="221"/>
      <c r="G725" s="221"/>
      <c r="H725" s="221"/>
      <c r="I725" s="221"/>
      <c r="J725" s="221"/>
      <c r="K725" s="221"/>
      <c r="L725" s="221"/>
      <c r="M725" s="221"/>
      <c r="N725" s="221"/>
      <c r="O725" s="221"/>
      <c r="P725" s="221"/>
      <c r="Q725" s="221"/>
      <c r="R725" s="221"/>
      <c r="S725" s="221"/>
      <c r="T725" s="30" t="s">
        <v>1061</v>
      </c>
      <c r="U725" s="31">
        <v>68</v>
      </c>
      <c r="V725" s="32">
        <v>261.01</v>
      </c>
      <c r="W725" s="231">
        <f t="shared" si="124"/>
        <v>17748.68</v>
      </c>
      <c r="X725" s="231"/>
      <c r="Y725" s="231"/>
      <c r="Z725" s="231"/>
      <c r="AA725" s="233">
        <v>0</v>
      </c>
      <c r="AB725" s="234"/>
      <c r="AC725" s="234"/>
      <c r="AD725" s="235"/>
      <c r="AE725" s="242"/>
      <c r="AF725" s="243"/>
      <c r="AG725" s="243"/>
      <c r="AH725" s="244"/>
      <c r="AI725" s="233">
        <f t="shared" si="125"/>
        <v>0</v>
      </c>
      <c r="AJ725" s="234"/>
      <c r="AK725" s="234"/>
      <c r="AL725" s="235"/>
      <c r="AM725" s="223">
        <f t="shared" si="126"/>
        <v>0</v>
      </c>
      <c r="AN725" s="224"/>
      <c r="AO725" s="225"/>
      <c r="AP725" s="223">
        <f t="shared" si="127"/>
        <v>0</v>
      </c>
      <c r="AQ725" s="224"/>
      <c r="AR725" s="224"/>
      <c r="AS725" s="225"/>
      <c r="AT725" s="223">
        <f t="shared" si="128"/>
        <v>0</v>
      </c>
      <c r="AU725" s="224"/>
      <c r="AV725" s="224"/>
      <c r="AW725" s="225"/>
      <c r="AX725" s="32">
        <f t="shared" si="129"/>
        <v>68</v>
      </c>
      <c r="AY725" s="97">
        <f t="shared" si="123"/>
        <v>17748.68</v>
      </c>
    </row>
    <row r="726" spans="1:51">
      <c r="A726" s="30" t="s">
        <v>760</v>
      </c>
      <c r="B726" s="221" t="s">
        <v>306</v>
      </c>
      <c r="C726" s="221"/>
      <c r="D726" s="221"/>
      <c r="E726" s="221"/>
      <c r="F726" s="221"/>
      <c r="G726" s="221"/>
      <c r="H726" s="221"/>
      <c r="I726" s="221"/>
      <c r="J726" s="221"/>
      <c r="K726" s="221"/>
      <c r="L726" s="221"/>
      <c r="M726" s="221"/>
      <c r="N726" s="221"/>
      <c r="O726" s="221"/>
      <c r="P726" s="221"/>
      <c r="Q726" s="221"/>
      <c r="R726" s="221"/>
      <c r="S726" s="221"/>
      <c r="T726" s="30" t="s">
        <v>375</v>
      </c>
      <c r="U726" s="31">
        <v>2050</v>
      </c>
      <c r="V726" s="32">
        <v>5.54</v>
      </c>
      <c r="W726" s="231">
        <f t="shared" si="124"/>
        <v>11357</v>
      </c>
      <c r="X726" s="231"/>
      <c r="Y726" s="231"/>
      <c r="Z726" s="231"/>
      <c r="AA726" s="233">
        <v>0</v>
      </c>
      <c r="AB726" s="234"/>
      <c r="AC726" s="234"/>
      <c r="AD726" s="235"/>
      <c r="AE726" s="242"/>
      <c r="AF726" s="243"/>
      <c r="AG726" s="243"/>
      <c r="AH726" s="244"/>
      <c r="AI726" s="233">
        <f t="shared" si="125"/>
        <v>0</v>
      </c>
      <c r="AJ726" s="234"/>
      <c r="AK726" s="234"/>
      <c r="AL726" s="235"/>
      <c r="AM726" s="223">
        <f t="shared" si="126"/>
        <v>0</v>
      </c>
      <c r="AN726" s="224"/>
      <c r="AO726" s="225"/>
      <c r="AP726" s="223">
        <f t="shared" si="127"/>
        <v>0</v>
      </c>
      <c r="AQ726" s="224"/>
      <c r="AR726" s="224"/>
      <c r="AS726" s="225"/>
      <c r="AT726" s="223">
        <f t="shared" si="128"/>
        <v>0</v>
      </c>
      <c r="AU726" s="224"/>
      <c r="AV726" s="224"/>
      <c r="AW726" s="225"/>
      <c r="AX726" s="32">
        <f t="shared" si="129"/>
        <v>2050</v>
      </c>
      <c r="AY726" s="97">
        <f t="shared" si="123"/>
        <v>11357</v>
      </c>
    </row>
    <row r="727" spans="1:51">
      <c r="A727" s="30"/>
      <c r="B727" s="221"/>
      <c r="C727" s="221"/>
      <c r="D727" s="221"/>
      <c r="E727" s="221"/>
      <c r="F727" s="221"/>
      <c r="G727" s="221"/>
      <c r="H727" s="221"/>
      <c r="I727" s="221"/>
      <c r="J727" s="221"/>
      <c r="K727" s="221"/>
      <c r="L727" s="221"/>
      <c r="M727" s="221"/>
      <c r="N727" s="221"/>
      <c r="O727" s="221"/>
      <c r="P727" s="221"/>
      <c r="Q727" s="221"/>
      <c r="R727" s="221"/>
      <c r="S727" s="221"/>
      <c r="T727" s="30"/>
      <c r="U727" s="31"/>
      <c r="V727" s="32"/>
      <c r="W727" s="284"/>
      <c r="X727" s="285"/>
      <c r="Y727" s="285"/>
      <c r="Z727" s="286"/>
      <c r="AA727" s="233"/>
      <c r="AB727" s="234"/>
      <c r="AC727" s="234"/>
      <c r="AD727" s="235"/>
      <c r="AE727" s="242"/>
      <c r="AF727" s="243"/>
      <c r="AG727" s="243"/>
      <c r="AH727" s="244"/>
      <c r="AI727" s="233"/>
      <c r="AJ727" s="234"/>
      <c r="AK727" s="234"/>
      <c r="AL727" s="235"/>
      <c r="AM727" s="261"/>
      <c r="AN727" s="262"/>
      <c r="AO727" s="263"/>
      <c r="AP727" s="223"/>
      <c r="AQ727" s="224"/>
      <c r="AR727" s="224"/>
      <c r="AS727" s="225"/>
      <c r="AT727" s="261"/>
      <c r="AU727" s="262"/>
      <c r="AV727" s="262"/>
      <c r="AW727" s="263"/>
      <c r="AX727" s="32"/>
      <c r="AY727" s="97">
        <f t="shared" si="123"/>
        <v>0</v>
      </c>
    </row>
    <row r="728" spans="1:51" ht="15.75">
      <c r="A728" s="15">
        <v>0</v>
      </c>
      <c r="B728" s="247" t="s">
        <v>886</v>
      </c>
      <c r="C728" s="247"/>
      <c r="D728" s="247"/>
      <c r="E728" s="247"/>
      <c r="F728" s="247"/>
      <c r="G728" s="247"/>
      <c r="H728" s="247"/>
      <c r="I728" s="247"/>
      <c r="J728" s="247"/>
      <c r="K728" s="247"/>
      <c r="L728" s="247"/>
      <c r="M728" s="247"/>
      <c r="N728" s="247"/>
      <c r="O728" s="247"/>
      <c r="P728" s="247"/>
      <c r="Q728" s="247"/>
      <c r="R728" s="247"/>
      <c r="S728" s="247"/>
      <c r="T728" s="15"/>
      <c r="U728" s="62"/>
      <c r="V728" s="63"/>
      <c r="W728" s="299">
        <f>W729+W743+W830+W871+W984+W1073+0.01</f>
        <v>12338870.384399999</v>
      </c>
      <c r="X728" s="300"/>
      <c r="Y728" s="300"/>
      <c r="Z728" s="301"/>
      <c r="AA728" s="296"/>
      <c r="AB728" s="297"/>
      <c r="AC728" s="297"/>
      <c r="AD728" s="298"/>
      <c r="AE728" s="290"/>
      <c r="AF728" s="291"/>
      <c r="AG728" s="291"/>
      <c r="AH728" s="292"/>
      <c r="AI728" s="296"/>
      <c r="AJ728" s="297"/>
      <c r="AK728" s="297"/>
      <c r="AL728" s="298"/>
      <c r="AM728" s="287">
        <f>AM729+AM743+AM830+AM871+AM984+AM1073+0.01</f>
        <v>8062255.474179998</v>
      </c>
      <c r="AN728" s="288"/>
      <c r="AO728" s="289"/>
      <c r="AP728" s="293">
        <f>AP729+AP743+AP830+AP871+AP984+AP1073</f>
        <v>284971.81579999998</v>
      </c>
      <c r="AQ728" s="294"/>
      <c r="AR728" s="294"/>
      <c r="AS728" s="295"/>
      <c r="AT728" s="287">
        <f>AT729+AT743+AT830+AT871+AT984+AT1073</f>
        <v>8347227.2799799982</v>
      </c>
      <c r="AU728" s="288"/>
      <c r="AV728" s="288"/>
      <c r="AW728" s="289"/>
      <c r="AX728" s="18"/>
      <c r="AY728" s="94">
        <f t="shared" si="123"/>
        <v>3991643.1044200007</v>
      </c>
    </row>
    <row r="729" spans="1:51" ht="15.75">
      <c r="A729" s="49">
        <v>1</v>
      </c>
      <c r="B729" s="237" t="s">
        <v>797</v>
      </c>
      <c r="C729" s="237"/>
      <c r="D729" s="237"/>
      <c r="E729" s="237"/>
      <c r="F729" s="237"/>
      <c r="G729" s="237"/>
      <c r="H729" s="237"/>
      <c r="I729" s="237"/>
      <c r="J729" s="237"/>
      <c r="K729" s="237"/>
      <c r="L729" s="237"/>
      <c r="M729" s="237"/>
      <c r="N729" s="237"/>
      <c r="O729" s="237"/>
      <c r="P729" s="237"/>
      <c r="Q729" s="237"/>
      <c r="R729" s="237"/>
      <c r="S729" s="237"/>
      <c r="T729" s="49"/>
      <c r="U729" s="23"/>
      <c r="V729" s="53"/>
      <c r="W729" s="302">
        <f>W730+W734</f>
        <v>263975.45</v>
      </c>
      <c r="X729" s="303"/>
      <c r="Y729" s="303"/>
      <c r="Z729" s="304"/>
      <c r="AA729" s="249"/>
      <c r="AB729" s="250"/>
      <c r="AC729" s="250"/>
      <c r="AD729" s="251"/>
      <c r="AE729" s="252"/>
      <c r="AF729" s="253"/>
      <c r="AG729" s="253"/>
      <c r="AH729" s="254"/>
      <c r="AI729" s="249"/>
      <c r="AJ729" s="250"/>
      <c r="AK729" s="250"/>
      <c r="AL729" s="251"/>
      <c r="AM729" s="265">
        <f>AM730+AM734</f>
        <v>102276.25750000001</v>
      </c>
      <c r="AN729" s="266"/>
      <c r="AO729" s="267"/>
      <c r="AP729" s="268">
        <f>AP730+AP734</f>
        <v>0</v>
      </c>
      <c r="AQ729" s="269"/>
      <c r="AR729" s="269"/>
      <c r="AS729" s="270"/>
      <c r="AT729" s="268">
        <f t="shared" ref="AT729:AT741" si="130">AM729+AP729</f>
        <v>102276.25750000001</v>
      </c>
      <c r="AU729" s="269"/>
      <c r="AV729" s="269"/>
      <c r="AW729" s="270"/>
      <c r="AX729" s="22"/>
      <c r="AY729" s="95">
        <f t="shared" si="123"/>
        <v>161699.1925</v>
      </c>
    </row>
    <row r="730" spans="1:51" ht="15.75">
      <c r="A730" s="45" t="s">
        <v>1064</v>
      </c>
      <c r="B730" s="236" t="s">
        <v>1125</v>
      </c>
      <c r="C730" s="236"/>
      <c r="D730" s="236"/>
      <c r="E730" s="236"/>
      <c r="F730" s="236"/>
      <c r="G730" s="236"/>
      <c r="H730" s="236"/>
      <c r="I730" s="236"/>
      <c r="J730" s="236"/>
      <c r="K730" s="236"/>
      <c r="L730" s="236"/>
      <c r="M730" s="236"/>
      <c r="N730" s="236"/>
      <c r="O730" s="236"/>
      <c r="P730" s="236"/>
      <c r="Q730" s="236"/>
      <c r="R730" s="236"/>
      <c r="S730" s="236"/>
      <c r="T730" s="45"/>
      <c r="U730" s="54"/>
      <c r="V730" s="55"/>
      <c r="W730" s="229">
        <f>SUM(W731:W733)</f>
        <v>100958.95</v>
      </c>
      <c r="X730" s="229"/>
      <c r="Y730" s="229"/>
      <c r="Z730" s="229"/>
      <c r="AA730" s="255"/>
      <c r="AB730" s="256"/>
      <c r="AC730" s="256"/>
      <c r="AD730" s="257"/>
      <c r="AE730" s="258"/>
      <c r="AF730" s="259"/>
      <c r="AG730" s="259"/>
      <c r="AH730" s="260"/>
      <c r="AI730" s="255"/>
      <c r="AJ730" s="256"/>
      <c r="AK730" s="256"/>
      <c r="AL730" s="257"/>
      <c r="AM730" s="238">
        <f>SUM(AM731:AM733)</f>
        <v>16487.79</v>
      </c>
      <c r="AN730" s="239"/>
      <c r="AO730" s="240"/>
      <c r="AP730" s="238">
        <f>SUM(AP731:AS733)</f>
        <v>0</v>
      </c>
      <c r="AQ730" s="239"/>
      <c r="AR730" s="239"/>
      <c r="AS730" s="240"/>
      <c r="AT730" s="238">
        <f t="shared" si="130"/>
        <v>16487.79</v>
      </c>
      <c r="AU730" s="239"/>
      <c r="AV730" s="239"/>
      <c r="AW730" s="240"/>
      <c r="AX730" s="27"/>
      <c r="AY730" s="96">
        <f t="shared" si="123"/>
        <v>84471.16</v>
      </c>
    </row>
    <row r="731" spans="1:51">
      <c r="A731" s="30" t="s">
        <v>1065</v>
      </c>
      <c r="B731" s="221" t="s">
        <v>1126</v>
      </c>
      <c r="C731" s="221"/>
      <c r="D731" s="221"/>
      <c r="E731" s="221"/>
      <c r="F731" s="221"/>
      <c r="G731" s="221"/>
      <c r="H731" s="221"/>
      <c r="I731" s="221"/>
      <c r="J731" s="221"/>
      <c r="K731" s="221"/>
      <c r="L731" s="221"/>
      <c r="M731" s="221"/>
      <c r="N731" s="221"/>
      <c r="O731" s="221"/>
      <c r="P731" s="221"/>
      <c r="Q731" s="221"/>
      <c r="R731" s="221"/>
      <c r="S731" s="221"/>
      <c r="T731" s="30" t="s">
        <v>1139</v>
      </c>
      <c r="U731" s="31">
        <v>1</v>
      </c>
      <c r="V731" s="32">
        <v>74100</v>
      </c>
      <c r="W731" s="231">
        <f>U731*V731</f>
        <v>74100</v>
      </c>
      <c r="X731" s="231"/>
      <c r="Y731" s="231"/>
      <c r="Z731" s="231"/>
      <c r="AA731" s="233">
        <v>0.2</v>
      </c>
      <c r="AB731" s="234"/>
      <c r="AC731" s="234"/>
      <c r="AD731" s="235"/>
      <c r="AE731" s="242"/>
      <c r="AF731" s="243"/>
      <c r="AG731" s="243"/>
      <c r="AH731" s="244"/>
      <c r="AI731" s="233">
        <f>AA731+AE731</f>
        <v>0.2</v>
      </c>
      <c r="AJ731" s="234"/>
      <c r="AK731" s="234"/>
      <c r="AL731" s="235"/>
      <c r="AM731" s="223">
        <f>V731*AA731</f>
        <v>14820</v>
      </c>
      <c r="AN731" s="224"/>
      <c r="AO731" s="225"/>
      <c r="AP731" s="223">
        <f>V731*AE731</f>
        <v>0</v>
      </c>
      <c r="AQ731" s="224"/>
      <c r="AR731" s="224"/>
      <c r="AS731" s="225"/>
      <c r="AT731" s="223">
        <f t="shared" si="130"/>
        <v>14820</v>
      </c>
      <c r="AU731" s="224"/>
      <c r="AV731" s="224"/>
      <c r="AW731" s="225"/>
      <c r="AX731" s="32">
        <f t="shared" ref="AX731:AX783" si="131">U731-AI731</f>
        <v>0.8</v>
      </c>
      <c r="AY731" s="97">
        <f t="shared" si="123"/>
        <v>59280</v>
      </c>
    </row>
    <row r="732" spans="1:51">
      <c r="A732" s="30" t="s">
        <v>1066</v>
      </c>
      <c r="B732" s="221" t="s">
        <v>1127</v>
      </c>
      <c r="C732" s="221"/>
      <c r="D732" s="221"/>
      <c r="E732" s="221"/>
      <c r="F732" s="221"/>
      <c r="G732" s="221"/>
      <c r="H732" s="221"/>
      <c r="I732" s="221"/>
      <c r="J732" s="221"/>
      <c r="K732" s="221"/>
      <c r="L732" s="221"/>
      <c r="M732" s="221"/>
      <c r="N732" s="221"/>
      <c r="O732" s="221"/>
      <c r="P732" s="221"/>
      <c r="Q732" s="221"/>
      <c r="R732" s="221"/>
      <c r="S732" s="221"/>
      <c r="T732" s="30" t="s">
        <v>1139</v>
      </c>
      <c r="U732" s="31">
        <v>1</v>
      </c>
      <c r="V732" s="32">
        <v>18520</v>
      </c>
      <c r="W732" s="231">
        <f>U732*V732</f>
        <v>18520</v>
      </c>
      <c r="X732" s="231"/>
      <c r="Y732" s="231"/>
      <c r="Z732" s="231"/>
      <c r="AA732" s="233">
        <v>0</v>
      </c>
      <c r="AB732" s="234"/>
      <c r="AC732" s="234"/>
      <c r="AD732" s="235"/>
      <c r="AE732" s="242"/>
      <c r="AF732" s="243"/>
      <c r="AG732" s="243"/>
      <c r="AH732" s="244"/>
      <c r="AI732" s="233">
        <f>AA732+AE732</f>
        <v>0</v>
      </c>
      <c r="AJ732" s="234"/>
      <c r="AK732" s="234"/>
      <c r="AL732" s="235"/>
      <c r="AM732" s="223">
        <f>V732*AA732</f>
        <v>0</v>
      </c>
      <c r="AN732" s="224"/>
      <c r="AO732" s="225"/>
      <c r="AP732" s="223">
        <f>V732*AE732</f>
        <v>0</v>
      </c>
      <c r="AQ732" s="224"/>
      <c r="AR732" s="224"/>
      <c r="AS732" s="225"/>
      <c r="AT732" s="223">
        <f t="shared" si="130"/>
        <v>0</v>
      </c>
      <c r="AU732" s="224"/>
      <c r="AV732" s="224"/>
      <c r="AW732" s="225"/>
      <c r="AX732" s="32">
        <f t="shared" si="131"/>
        <v>1</v>
      </c>
      <c r="AY732" s="97">
        <f t="shared" si="123"/>
        <v>18520</v>
      </c>
    </row>
    <row r="733" spans="1:51">
      <c r="A733" s="30" t="s">
        <v>1067</v>
      </c>
      <c r="B733" s="221" t="s">
        <v>1128</v>
      </c>
      <c r="C733" s="221"/>
      <c r="D733" s="221"/>
      <c r="E733" s="221"/>
      <c r="F733" s="221"/>
      <c r="G733" s="221"/>
      <c r="H733" s="221"/>
      <c r="I733" s="221"/>
      <c r="J733" s="221"/>
      <c r="K733" s="221"/>
      <c r="L733" s="221"/>
      <c r="M733" s="221"/>
      <c r="N733" s="221"/>
      <c r="O733" s="221"/>
      <c r="P733" s="221"/>
      <c r="Q733" s="221"/>
      <c r="R733" s="221"/>
      <c r="S733" s="221"/>
      <c r="T733" s="30" t="s">
        <v>1060</v>
      </c>
      <c r="U733" s="31">
        <v>45</v>
      </c>
      <c r="V733" s="32">
        <v>185.31</v>
      </c>
      <c r="W733" s="231">
        <f>U733*V733</f>
        <v>8338.9500000000007</v>
      </c>
      <c r="X733" s="231"/>
      <c r="Y733" s="231"/>
      <c r="Z733" s="231"/>
      <c r="AA733" s="233">
        <v>9</v>
      </c>
      <c r="AB733" s="234"/>
      <c r="AC733" s="234"/>
      <c r="AD733" s="235"/>
      <c r="AE733" s="242"/>
      <c r="AF733" s="243"/>
      <c r="AG733" s="243"/>
      <c r="AH733" s="244"/>
      <c r="AI733" s="233">
        <f>AA733+AE733</f>
        <v>9</v>
      </c>
      <c r="AJ733" s="234"/>
      <c r="AK733" s="234"/>
      <c r="AL733" s="235"/>
      <c r="AM733" s="223">
        <f>V733*AA733</f>
        <v>1667.79</v>
      </c>
      <c r="AN733" s="224"/>
      <c r="AO733" s="225"/>
      <c r="AP733" s="223">
        <f>V733*AE733</f>
        <v>0</v>
      </c>
      <c r="AQ733" s="224"/>
      <c r="AR733" s="224"/>
      <c r="AS733" s="225"/>
      <c r="AT733" s="223">
        <f t="shared" si="130"/>
        <v>1667.79</v>
      </c>
      <c r="AU733" s="224"/>
      <c r="AV733" s="224"/>
      <c r="AW733" s="225"/>
      <c r="AX733" s="32">
        <f t="shared" si="131"/>
        <v>36</v>
      </c>
      <c r="AY733" s="97">
        <f t="shared" si="123"/>
        <v>6671.1600000000008</v>
      </c>
    </row>
    <row r="734" spans="1:51" ht="15.75">
      <c r="A734" s="45" t="s">
        <v>1068</v>
      </c>
      <c r="B734" s="236" t="s">
        <v>1129</v>
      </c>
      <c r="C734" s="236"/>
      <c r="D734" s="236"/>
      <c r="E734" s="236"/>
      <c r="F734" s="236"/>
      <c r="G734" s="236"/>
      <c r="H734" s="236"/>
      <c r="I734" s="236"/>
      <c r="J734" s="236"/>
      <c r="K734" s="236"/>
      <c r="L734" s="236"/>
      <c r="M734" s="236"/>
      <c r="N734" s="236"/>
      <c r="O734" s="236"/>
      <c r="P734" s="236"/>
      <c r="Q734" s="236"/>
      <c r="R734" s="236"/>
      <c r="S734" s="236"/>
      <c r="T734" s="25">
        <v>0</v>
      </c>
      <c r="U734" s="26">
        <v>0</v>
      </c>
      <c r="V734" s="27">
        <v>0</v>
      </c>
      <c r="W734" s="283">
        <f>W735+W738+W740</f>
        <v>163016.5</v>
      </c>
      <c r="X734" s="283"/>
      <c r="Y734" s="283"/>
      <c r="Z734" s="283"/>
      <c r="AA734" s="255"/>
      <c r="AB734" s="256"/>
      <c r="AC734" s="256"/>
      <c r="AD734" s="257"/>
      <c r="AE734" s="278"/>
      <c r="AF734" s="279"/>
      <c r="AG734" s="279"/>
      <c r="AH734" s="280"/>
      <c r="AI734" s="255"/>
      <c r="AJ734" s="256"/>
      <c r="AK734" s="256"/>
      <c r="AL734" s="257"/>
      <c r="AM734" s="238">
        <f>AM735+AM738+AM740</f>
        <v>85788.467499999999</v>
      </c>
      <c r="AN734" s="239"/>
      <c r="AO734" s="240"/>
      <c r="AP734" s="238">
        <f>AP735+AP738+AP740</f>
        <v>0</v>
      </c>
      <c r="AQ734" s="239"/>
      <c r="AR734" s="239"/>
      <c r="AS734" s="240"/>
      <c r="AT734" s="238">
        <f t="shared" si="130"/>
        <v>85788.467499999999</v>
      </c>
      <c r="AU734" s="239"/>
      <c r="AV734" s="239"/>
      <c r="AW734" s="240"/>
      <c r="AX734" s="27"/>
      <c r="AY734" s="96">
        <f t="shared" si="123"/>
        <v>77228.032500000001</v>
      </c>
    </row>
    <row r="735" spans="1:51" ht="15.75">
      <c r="A735" s="44" t="s">
        <v>1069</v>
      </c>
      <c r="B735" s="246" t="s">
        <v>1130</v>
      </c>
      <c r="C735" s="246"/>
      <c r="D735" s="246"/>
      <c r="E735" s="246"/>
      <c r="F735" s="246"/>
      <c r="G735" s="246"/>
      <c r="H735" s="246"/>
      <c r="I735" s="246"/>
      <c r="J735" s="246"/>
      <c r="K735" s="246"/>
      <c r="L735" s="246"/>
      <c r="M735" s="246"/>
      <c r="N735" s="246"/>
      <c r="O735" s="246"/>
      <c r="P735" s="246"/>
      <c r="Q735" s="246"/>
      <c r="R735" s="246"/>
      <c r="S735" s="246"/>
      <c r="T735" s="30">
        <v>0</v>
      </c>
      <c r="U735" s="31">
        <v>0</v>
      </c>
      <c r="V735" s="32">
        <v>0</v>
      </c>
      <c r="W735" s="282">
        <f>SUM(W736:W737)</f>
        <v>56117.600000000006</v>
      </c>
      <c r="X735" s="282"/>
      <c r="Y735" s="282"/>
      <c r="Z735" s="282"/>
      <c r="AA735" s="275"/>
      <c r="AB735" s="276"/>
      <c r="AC735" s="276"/>
      <c r="AD735" s="277"/>
      <c r="AE735" s="242"/>
      <c r="AF735" s="243"/>
      <c r="AG735" s="243"/>
      <c r="AH735" s="244"/>
      <c r="AI735" s="275"/>
      <c r="AJ735" s="276"/>
      <c r="AK735" s="276"/>
      <c r="AL735" s="277"/>
      <c r="AM735" s="272">
        <f>SUM(AM736:AM737)</f>
        <v>0</v>
      </c>
      <c r="AN735" s="273"/>
      <c r="AO735" s="274"/>
      <c r="AP735" s="272">
        <f>SUM(AP736:AP737)</f>
        <v>0</v>
      </c>
      <c r="AQ735" s="273"/>
      <c r="AR735" s="273"/>
      <c r="AS735" s="274"/>
      <c r="AT735" s="272">
        <f t="shared" si="130"/>
        <v>0</v>
      </c>
      <c r="AU735" s="273"/>
      <c r="AV735" s="273"/>
      <c r="AW735" s="274"/>
      <c r="AX735" s="32">
        <f t="shared" si="131"/>
        <v>0</v>
      </c>
      <c r="AY735" s="97">
        <f t="shared" si="123"/>
        <v>56117.600000000006</v>
      </c>
    </row>
    <row r="736" spans="1:51">
      <c r="A736" s="30" t="s">
        <v>1070</v>
      </c>
      <c r="B736" s="221" t="s">
        <v>1131</v>
      </c>
      <c r="C736" s="221"/>
      <c r="D736" s="221"/>
      <c r="E736" s="221"/>
      <c r="F736" s="221"/>
      <c r="G736" s="221"/>
      <c r="H736" s="221"/>
      <c r="I736" s="221"/>
      <c r="J736" s="221"/>
      <c r="K736" s="221"/>
      <c r="L736" s="221"/>
      <c r="M736" s="221"/>
      <c r="N736" s="221"/>
      <c r="O736" s="221"/>
      <c r="P736" s="221"/>
      <c r="Q736" s="221"/>
      <c r="R736" s="221"/>
      <c r="S736" s="221"/>
      <c r="T736" s="30" t="s">
        <v>1059</v>
      </c>
      <c r="U736" s="31">
        <v>0</v>
      </c>
      <c r="V736" s="32">
        <v>1.55</v>
      </c>
      <c r="W736" s="231">
        <f>U736*V736</f>
        <v>0</v>
      </c>
      <c r="X736" s="231"/>
      <c r="Y736" s="231"/>
      <c r="Z736" s="231"/>
      <c r="AA736" s="233">
        <v>0</v>
      </c>
      <c r="AB736" s="234"/>
      <c r="AC736" s="234"/>
      <c r="AD736" s="235"/>
      <c r="AE736" s="242"/>
      <c r="AF736" s="243"/>
      <c r="AG736" s="243"/>
      <c r="AH736" s="244"/>
      <c r="AI736" s="233">
        <f>AA736+AE736</f>
        <v>0</v>
      </c>
      <c r="AJ736" s="234"/>
      <c r="AK736" s="234"/>
      <c r="AL736" s="235"/>
      <c r="AM736" s="223">
        <f>V736*AA736</f>
        <v>0</v>
      </c>
      <c r="AN736" s="224"/>
      <c r="AO736" s="225"/>
      <c r="AP736" s="223">
        <f>V736*AE736</f>
        <v>0</v>
      </c>
      <c r="AQ736" s="224"/>
      <c r="AR736" s="224"/>
      <c r="AS736" s="225"/>
      <c r="AT736" s="223">
        <f t="shared" si="130"/>
        <v>0</v>
      </c>
      <c r="AU736" s="224"/>
      <c r="AV736" s="224"/>
      <c r="AW736" s="225"/>
      <c r="AX736" s="32">
        <f t="shared" si="131"/>
        <v>0</v>
      </c>
      <c r="AY736" s="97">
        <f t="shared" ref="AY736:AY799" si="132">W736-AT736</f>
        <v>0</v>
      </c>
    </row>
    <row r="737" spans="1:51">
      <c r="A737" s="30" t="s">
        <v>1071</v>
      </c>
      <c r="B737" s="221" t="s">
        <v>1132</v>
      </c>
      <c r="C737" s="221"/>
      <c r="D737" s="221"/>
      <c r="E737" s="221"/>
      <c r="F737" s="221"/>
      <c r="G737" s="221"/>
      <c r="H737" s="221"/>
      <c r="I737" s="221"/>
      <c r="J737" s="221"/>
      <c r="K737" s="221"/>
      <c r="L737" s="221"/>
      <c r="M737" s="221"/>
      <c r="N737" s="221"/>
      <c r="O737" s="221"/>
      <c r="P737" s="221"/>
      <c r="Q737" s="221"/>
      <c r="R737" s="221"/>
      <c r="S737" s="221"/>
      <c r="T737" s="30" t="s">
        <v>1059</v>
      </c>
      <c r="U737" s="31">
        <v>12754</v>
      </c>
      <c r="V737" s="32">
        <v>4.4000000000000004</v>
      </c>
      <c r="W737" s="231">
        <f>U737*V737</f>
        <v>56117.600000000006</v>
      </c>
      <c r="X737" s="231"/>
      <c r="Y737" s="231"/>
      <c r="Z737" s="231"/>
      <c r="AA737" s="233">
        <v>0</v>
      </c>
      <c r="AB737" s="234"/>
      <c r="AC737" s="234"/>
      <c r="AD737" s="235"/>
      <c r="AE737" s="242"/>
      <c r="AF737" s="243"/>
      <c r="AG737" s="243"/>
      <c r="AH737" s="244"/>
      <c r="AI737" s="233">
        <f>AA737+AE737</f>
        <v>0</v>
      </c>
      <c r="AJ737" s="234"/>
      <c r="AK737" s="234"/>
      <c r="AL737" s="235"/>
      <c r="AM737" s="223">
        <f>V737*AA737</f>
        <v>0</v>
      </c>
      <c r="AN737" s="224"/>
      <c r="AO737" s="225"/>
      <c r="AP737" s="223">
        <f>V737*AE737</f>
        <v>0</v>
      </c>
      <c r="AQ737" s="224"/>
      <c r="AR737" s="224"/>
      <c r="AS737" s="225"/>
      <c r="AT737" s="223">
        <f t="shared" si="130"/>
        <v>0</v>
      </c>
      <c r="AU737" s="224"/>
      <c r="AV737" s="224"/>
      <c r="AW737" s="225"/>
      <c r="AX737" s="32">
        <f t="shared" si="131"/>
        <v>12754</v>
      </c>
      <c r="AY737" s="97">
        <f t="shared" si="132"/>
        <v>56117.600000000006</v>
      </c>
    </row>
    <row r="738" spans="1:51" ht="15.75">
      <c r="A738" s="44" t="s">
        <v>1073</v>
      </c>
      <c r="B738" s="246" t="s">
        <v>1134</v>
      </c>
      <c r="C738" s="246"/>
      <c r="D738" s="246"/>
      <c r="E738" s="246"/>
      <c r="F738" s="246"/>
      <c r="G738" s="246"/>
      <c r="H738" s="246"/>
      <c r="I738" s="246"/>
      <c r="J738" s="246"/>
      <c r="K738" s="246"/>
      <c r="L738" s="246"/>
      <c r="M738" s="246"/>
      <c r="N738" s="246"/>
      <c r="O738" s="246"/>
      <c r="P738" s="246"/>
      <c r="Q738" s="246"/>
      <c r="R738" s="246"/>
      <c r="S738" s="246"/>
      <c r="T738" s="30">
        <v>0</v>
      </c>
      <c r="U738" s="31">
        <v>0</v>
      </c>
      <c r="V738" s="32">
        <v>0</v>
      </c>
      <c r="W738" s="282">
        <f>SUM(W739)</f>
        <v>66158.399999999994</v>
      </c>
      <c r="X738" s="282"/>
      <c r="Y738" s="282"/>
      <c r="Z738" s="282"/>
      <c r="AA738" s="275"/>
      <c r="AB738" s="276"/>
      <c r="AC738" s="276"/>
      <c r="AD738" s="277"/>
      <c r="AE738" s="242"/>
      <c r="AF738" s="243"/>
      <c r="AG738" s="243"/>
      <c r="AH738" s="244"/>
      <c r="AI738" s="275"/>
      <c r="AJ738" s="276"/>
      <c r="AK738" s="276"/>
      <c r="AL738" s="277"/>
      <c r="AM738" s="272">
        <f>SUM(AM739)</f>
        <v>63176.3</v>
      </c>
      <c r="AN738" s="273"/>
      <c r="AO738" s="274"/>
      <c r="AP738" s="272">
        <f>SUM(AP739)</f>
        <v>0</v>
      </c>
      <c r="AQ738" s="273"/>
      <c r="AR738" s="273"/>
      <c r="AS738" s="274"/>
      <c r="AT738" s="272">
        <f t="shared" si="130"/>
        <v>63176.3</v>
      </c>
      <c r="AU738" s="273"/>
      <c r="AV738" s="273"/>
      <c r="AW738" s="274"/>
      <c r="AX738" s="32">
        <f t="shared" si="131"/>
        <v>0</v>
      </c>
      <c r="AY738" s="97">
        <f t="shared" si="132"/>
        <v>2982.0999999999913</v>
      </c>
    </row>
    <row r="739" spans="1:51">
      <c r="A739" s="30" t="s">
        <v>1074</v>
      </c>
      <c r="B739" s="221" t="s">
        <v>1135</v>
      </c>
      <c r="C739" s="221"/>
      <c r="D739" s="221"/>
      <c r="E739" s="221"/>
      <c r="F739" s="221"/>
      <c r="G739" s="221"/>
      <c r="H739" s="221"/>
      <c r="I739" s="221"/>
      <c r="J739" s="221"/>
      <c r="K739" s="221"/>
      <c r="L739" s="221"/>
      <c r="M739" s="221"/>
      <c r="N739" s="221"/>
      <c r="O739" s="221"/>
      <c r="P739" s="221"/>
      <c r="Q739" s="221"/>
      <c r="R739" s="221"/>
      <c r="S739" s="221"/>
      <c r="T739" s="30" t="s">
        <v>1059</v>
      </c>
      <c r="U739" s="31">
        <v>6014.4</v>
      </c>
      <c r="V739" s="32">
        <v>11</v>
      </c>
      <c r="W739" s="231">
        <f>U739*V739</f>
        <v>66158.399999999994</v>
      </c>
      <c r="X739" s="231"/>
      <c r="Y739" s="231"/>
      <c r="Z739" s="231"/>
      <c r="AA739" s="233">
        <v>5743.3</v>
      </c>
      <c r="AB739" s="234"/>
      <c r="AC739" s="234"/>
      <c r="AD739" s="235"/>
      <c r="AE739" s="242"/>
      <c r="AF739" s="243"/>
      <c r="AG739" s="243"/>
      <c r="AH739" s="244"/>
      <c r="AI739" s="233">
        <f>AA739+AE739</f>
        <v>5743.3</v>
      </c>
      <c r="AJ739" s="234"/>
      <c r="AK739" s="234"/>
      <c r="AL739" s="235"/>
      <c r="AM739" s="223">
        <f>V739*AA739</f>
        <v>63176.3</v>
      </c>
      <c r="AN739" s="224"/>
      <c r="AO739" s="225"/>
      <c r="AP739" s="223">
        <f>V739*AE739</f>
        <v>0</v>
      </c>
      <c r="AQ739" s="224"/>
      <c r="AR739" s="224"/>
      <c r="AS739" s="225"/>
      <c r="AT739" s="223">
        <f t="shared" si="130"/>
        <v>63176.3</v>
      </c>
      <c r="AU739" s="224"/>
      <c r="AV739" s="224"/>
      <c r="AW739" s="225"/>
      <c r="AX739" s="32">
        <f>U739-AI739</f>
        <v>271.09999999999945</v>
      </c>
      <c r="AY739" s="97">
        <f t="shared" si="132"/>
        <v>2982.0999999999913</v>
      </c>
    </row>
    <row r="740" spans="1:51" ht="15.75">
      <c r="A740" s="44" t="s">
        <v>884</v>
      </c>
      <c r="B740" s="246" t="s">
        <v>1136</v>
      </c>
      <c r="C740" s="246"/>
      <c r="D740" s="246"/>
      <c r="E740" s="246"/>
      <c r="F740" s="246"/>
      <c r="G740" s="246"/>
      <c r="H740" s="246"/>
      <c r="I740" s="246"/>
      <c r="J740" s="246"/>
      <c r="K740" s="246"/>
      <c r="L740" s="246"/>
      <c r="M740" s="246"/>
      <c r="N740" s="246"/>
      <c r="O740" s="246"/>
      <c r="P740" s="246"/>
      <c r="Q740" s="246"/>
      <c r="R740" s="246"/>
      <c r="S740" s="246"/>
      <c r="T740" s="30">
        <v>0</v>
      </c>
      <c r="U740" s="31">
        <v>0</v>
      </c>
      <c r="V740" s="32">
        <v>0</v>
      </c>
      <c r="W740" s="282">
        <f>SUM(W741)</f>
        <v>40740.5</v>
      </c>
      <c r="X740" s="282"/>
      <c r="Y740" s="282"/>
      <c r="Z740" s="282"/>
      <c r="AA740" s="275"/>
      <c r="AB740" s="276"/>
      <c r="AC740" s="276"/>
      <c r="AD740" s="277"/>
      <c r="AE740" s="242"/>
      <c r="AF740" s="243"/>
      <c r="AG740" s="243"/>
      <c r="AH740" s="244"/>
      <c r="AI740" s="275"/>
      <c r="AJ740" s="276"/>
      <c r="AK740" s="276"/>
      <c r="AL740" s="277"/>
      <c r="AM740" s="272">
        <f>SUM(AM741)</f>
        <v>22612.1675</v>
      </c>
      <c r="AN740" s="273"/>
      <c r="AO740" s="274"/>
      <c r="AP740" s="272">
        <f>SUM(AP741)</f>
        <v>0</v>
      </c>
      <c r="AQ740" s="273"/>
      <c r="AR740" s="273"/>
      <c r="AS740" s="274"/>
      <c r="AT740" s="272">
        <f t="shared" si="130"/>
        <v>22612.1675</v>
      </c>
      <c r="AU740" s="273"/>
      <c r="AV740" s="273"/>
      <c r="AW740" s="274"/>
      <c r="AX740" s="32">
        <f t="shared" si="131"/>
        <v>0</v>
      </c>
      <c r="AY740" s="97">
        <f t="shared" si="132"/>
        <v>18128.3325</v>
      </c>
    </row>
    <row r="741" spans="1:51">
      <c r="A741" s="30" t="s">
        <v>885</v>
      </c>
      <c r="B741" s="221" t="s">
        <v>1137</v>
      </c>
      <c r="C741" s="221"/>
      <c r="D741" s="221"/>
      <c r="E741" s="221"/>
      <c r="F741" s="221"/>
      <c r="G741" s="221"/>
      <c r="H741" s="221"/>
      <c r="I741" s="221"/>
      <c r="J741" s="221"/>
      <c r="K741" s="221"/>
      <c r="L741" s="221"/>
      <c r="M741" s="221"/>
      <c r="N741" s="221"/>
      <c r="O741" s="221"/>
      <c r="P741" s="221"/>
      <c r="Q741" s="221"/>
      <c r="R741" s="221"/>
      <c r="S741" s="221"/>
      <c r="T741" s="30" t="s">
        <v>1059</v>
      </c>
      <c r="U741" s="31">
        <v>9586</v>
      </c>
      <c r="V741" s="32">
        <v>4.25</v>
      </c>
      <c r="W741" s="231">
        <f>U741*V741</f>
        <v>40740.5</v>
      </c>
      <c r="X741" s="231"/>
      <c r="Y741" s="231"/>
      <c r="Z741" s="231"/>
      <c r="AA741" s="233">
        <v>5320.51</v>
      </c>
      <c r="AB741" s="234"/>
      <c r="AC741" s="234"/>
      <c r="AD741" s="235"/>
      <c r="AE741" s="242"/>
      <c r="AF741" s="243"/>
      <c r="AG741" s="243"/>
      <c r="AH741" s="244"/>
      <c r="AI741" s="233">
        <f>AA741+AE741</f>
        <v>5320.51</v>
      </c>
      <c r="AJ741" s="234"/>
      <c r="AK741" s="234"/>
      <c r="AL741" s="235"/>
      <c r="AM741" s="223">
        <f>V741*AA741</f>
        <v>22612.1675</v>
      </c>
      <c r="AN741" s="224"/>
      <c r="AO741" s="225"/>
      <c r="AP741" s="223">
        <f>V741*AE741</f>
        <v>0</v>
      </c>
      <c r="AQ741" s="224"/>
      <c r="AR741" s="224"/>
      <c r="AS741" s="225"/>
      <c r="AT741" s="223">
        <f t="shared" si="130"/>
        <v>22612.1675</v>
      </c>
      <c r="AU741" s="224"/>
      <c r="AV741" s="224"/>
      <c r="AW741" s="225"/>
      <c r="AX741" s="32">
        <f>U741-AI741</f>
        <v>4265.49</v>
      </c>
      <c r="AY741" s="97">
        <f t="shared" si="132"/>
        <v>18128.3325</v>
      </c>
    </row>
    <row r="742" spans="1:51" ht="15.75">
      <c r="A742" s="30"/>
      <c r="B742" s="221"/>
      <c r="C742" s="221"/>
      <c r="D742" s="221"/>
      <c r="E742" s="221"/>
      <c r="F742" s="221"/>
      <c r="G742" s="221"/>
      <c r="H742" s="221"/>
      <c r="I742" s="221"/>
      <c r="J742" s="221"/>
      <c r="K742" s="221"/>
      <c r="L742" s="221"/>
      <c r="M742" s="221"/>
      <c r="N742" s="221"/>
      <c r="O742" s="221"/>
      <c r="P742" s="221"/>
      <c r="Q742" s="221"/>
      <c r="R742" s="221"/>
      <c r="S742" s="221"/>
      <c r="T742" s="30"/>
      <c r="U742" s="46"/>
      <c r="V742" s="64"/>
      <c r="W742" s="281"/>
      <c r="X742" s="281"/>
      <c r="Y742" s="281"/>
      <c r="Z742" s="281"/>
      <c r="AA742" s="233"/>
      <c r="AB742" s="234"/>
      <c r="AC742" s="234"/>
      <c r="AD742" s="235"/>
      <c r="AE742" s="242"/>
      <c r="AF742" s="243"/>
      <c r="AG742" s="243"/>
      <c r="AH742" s="244"/>
      <c r="AI742" s="233"/>
      <c r="AJ742" s="234"/>
      <c r="AK742" s="234"/>
      <c r="AL742" s="235"/>
      <c r="AM742" s="261"/>
      <c r="AN742" s="262"/>
      <c r="AO742" s="263"/>
      <c r="AP742" s="223"/>
      <c r="AQ742" s="224"/>
      <c r="AR742" s="224"/>
      <c r="AS742" s="225"/>
      <c r="AT742" s="261"/>
      <c r="AU742" s="262"/>
      <c r="AV742" s="262"/>
      <c r="AW742" s="263"/>
      <c r="AX742" s="32"/>
      <c r="AY742" s="97">
        <f t="shared" si="132"/>
        <v>0</v>
      </c>
    </row>
    <row r="743" spans="1:51" ht="15.75">
      <c r="A743" s="49">
        <v>2</v>
      </c>
      <c r="B743" s="237" t="s">
        <v>1220</v>
      </c>
      <c r="C743" s="237"/>
      <c r="D743" s="237"/>
      <c r="E743" s="237"/>
      <c r="F743" s="237"/>
      <c r="G743" s="237"/>
      <c r="H743" s="237"/>
      <c r="I743" s="237"/>
      <c r="J743" s="237"/>
      <c r="K743" s="237"/>
      <c r="L743" s="237"/>
      <c r="M743" s="237"/>
      <c r="N743" s="237"/>
      <c r="O743" s="237"/>
      <c r="P743" s="237"/>
      <c r="Q743" s="237"/>
      <c r="R743" s="237"/>
      <c r="S743" s="237"/>
      <c r="T743" s="49"/>
      <c r="U743" s="65"/>
      <c r="V743" s="53"/>
      <c r="W743" s="264">
        <f>W744+W788-0.01</f>
        <v>1372988.1558000001</v>
      </c>
      <c r="X743" s="264"/>
      <c r="Y743" s="264"/>
      <c r="Z743" s="264"/>
      <c r="AA743" s="249"/>
      <c r="AB743" s="250"/>
      <c r="AC743" s="250"/>
      <c r="AD743" s="251"/>
      <c r="AE743" s="252"/>
      <c r="AF743" s="253"/>
      <c r="AG743" s="253"/>
      <c r="AH743" s="254"/>
      <c r="AI743" s="249"/>
      <c r="AJ743" s="250"/>
      <c r="AK743" s="250"/>
      <c r="AL743" s="251"/>
      <c r="AM743" s="265">
        <f>AM744+AM788</f>
        <v>1142256.52988</v>
      </c>
      <c r="AN743" s="266"/>
      <c r="AO743" s="267"/>
      <c r="AP743" s="268">
        <f>AP744+AP788</f>
        <v>0</v>
      </c>
      <c r="AQ743" s="269"/>
      <c r="AR743" s="269"/>
      <c r="AS743" s="270"/>
      <c r="AT743" s="268">
        <f>AM743+AP743</f>
        <v>1142256.52988</v>
      </c>
      <c r="AU743" s="269"/>
      <c r="AV743" s="269"/>
      <c r="AW743" s="270"/>
      <c r="AX743" s="22"/>
      <c r="AY743" s="95">
        <f t="shared" si="132"/>
        <v>230731.62592000002</v>
      </c>
    </row>
    <row r="744" spans="1:51" ht="15.75">
      <c r="A744" s="45" t="s">
        <v>1141</v>
      </c>
      <c r="B744" s="236" t="s">
        <v>917</v>
      </c>
      <c r="C744" s="236"/>
      <c r="D744" s="236"/>
      <c r="E744" s="236"/>
      <c r="F744" s="236"/>
      <c r="G744" s="236"/>
      <c r="H744" s="236"/>
      <c r="I744" s="236"/>
      <c r="J744" s="236"/>
      <c r="K744" s="236"/>
      <c r="L744" s="236"/>
      <c r="M744" s="236"/>
      <c r="N744" s="236"/>
      <c r="O744" s="236"/>
      <c r="P744" s="236"/>
      <c r="Q744" s="236"/>
      <c r="R744" s="236"/>
      <c r="S744" s="236"/>
      <c r="T744" s="45"/>
      <c r="U744" s="54"/>
      <c r="V744" s="55"/>
      <c r="W744" s="229">
        <f>SUM(W745:W786)+0.03</f>
        <v>1043450.0238000001</v>
      </c>
      <c r="X744" s="229"/>
      <c r="Y744" s="229"/>
      <c r="Z744" s="229"/>
      <c r="AA744" s="255"/>
      <c r="AB744" s="256"/>
      <c r="AC744" s="256"/>
      <c r="AD744" s="257"/>
      <c r="AE744" s="258"/>
      <c r="AF744" s="259"/>
      <c r="AG744" s="259"/>
      <c r="AH744" s="260"/>
      <c r="AI744" s="255"/>
      <c r="AJ744" s="256"/>
      <c r="AK744" s="256"/>
      <c r="AL744" s="257"/>
      <c r="AM744" s="238">
        <f>SUM(AM745:AM786)+0.01</f>
        <v>814814.13118000003</v>
      </c>
      <c r="AN744" s="239"/>
      <c r="AO744" s="240"/>
      <c r="AP744" s="238">
        <f>SUM(AP745:AS786)</f>
        <v>0</v>
      </c>
      <c r="AQ744" s="239"/>
      <c r="AR744" s="239"/>
      <c r="AS744" s="240"/>
      <c r="AT744" s="238">
        <f>AM744+AP744</f>
        <v>814814.13118000003</v>
      </c>
      <c r="AU744" s="239"/>
      <c r="AV744" s="239"/>
      <c r="AW744" s="240"/>
      <c r="AX744" s="27"/>
      <c r="AY744" s="96">
        <f t="shared" si="132"/>
        <v>228635.89262000006</v>
      </c>
    </row>
    <row r="745" spans="1:51">
      <c r="A745" s="30" t="s">
        <v>1142</v>
      </c>
      <c r="B745" s="221" t="s">
        <v>1088</v>
      </c>
      <c r="C745" s="221"/>
      <c r="D745" s="221"/>
      <c r="E745" s="221"/>
      <c r="F745" s="221"/>
      <c r="G745" s="221"/>
      <c r="H745" s="221"/>
      <c r="I745" s="221"/>
      <c r="J745" s="221"/>
      <c r="K745" s="221"/>
      <c r="L745" s="221"/>
      <c r="M745" s="221"/>
      <c r="N745" s="221"/>
      <c r="O745" s="221"/>
      <c r="P745" s="221"/>
      <c r="Q745" s="221"/>
      <c r="R745" s="221"/>
      <c r="S745" s="221"/>
      <c r="T745" s="30" t="s">
        <v>1059</v>
      </c>
      <c r="U745" s="31">
        <v>10246.700000000001</v>
      </c>
      <c r="V745" s="32">
        <v>1.33</v>
      </c>
      <c r="W745" s="231">
        <f t="shared" ref="W745:W786" si="133">U745*V745</f>
        <v>13628.111000000003</v>
      </c>
      <c r="X745" s="231"/>
      <c r="Y745" s="231"/>
      <c r="Z745" s="231"/>
      <c r="AA745" s="233">
        <v>8035.8</v>
      </c>
      <c r="AB745" s="234"/>
      <c r="AC745" s="234"/>
      <c r="AD745" s="235"/>
      <c r="AE745" s="242"/>
      <c r="AF745" s="243"/>
      <c r="AG745" s="243"/>
      <c r="AH745" s="244"/>
      <c r="AI745" s="233">
        <f t="shared" ref="AI745:AI786" si="134">AA745+AE745</f>
        <v>8035.8</v>
      </c>
      <c r="AJ745" s="234"/>
      <c r="AK745" s="234"/>
      <c r="AL745" s="235"/>
      <c r="AM745" s="223">
        <f t="shared" ref="AM745:AM786" si="135">V745*AA745</f>
        <v>10687.614000000001</v>
      </c>
      <c r="AN745" s="224"/>
      <c r="AO745" s="225"/>
      <c r="AP745" s="223">
        <f t="shared" ref="AP745:AP786" si="136">V745*AE745</f>
        <v>0</v>
      </c>
      <c r="AQ745" s="224"/>
      <c r="AR745" s="224"/>
      <c r="AS745" s="225"/>
      <c r="AT745" s="223">
        <f t="shared" ref="AT745:AT786" si="137">AM745+AP745</f>
        <v>10687.614000000001</v>
      </c>
      <c r="AU745" s="224"/>
      <c r="AV745" s="224"/>
      <c r="AW745" s="225"/>
      <c r="AX745" s="32">
        <f t="shared" si="131"/>
        <v>2210.9000000000005</v>
      </c>
      <c r="AY745" s="97">
        <f t="shared" si="132"/>
        <v>2940.4970000000012</v>
      </c>
    </row>
    <row r="746" spans="1:51">
      <c r="A746" s="30" t="s">
        <v>1143</v>
      </c>
      <c r="B746" s="221" t="s">
        <v>1223</v>
      </c>
      <c r="C746" s="221"/>
      <c r="D746" s="221"/>
      <c r="E746" s="221"/>
      <c r="F746" s="221"/>
      <c r="G746" s="221"/>
      <c r="H746" s="221"/>
      <c r="I746" s="221"/>
      <c r="J746" s="221"/>
      <c r="K746" s="221"/>
      <c r="L746" s="221"/>
      <c r="M746" s="221"/>
      <c r="N746" s="221"/>
      <c r="O746" s="221"/>
      <c r="P746" s="221"/>
      <c r="Q746" s="221"/>
      <c r="R746" s="221"/>
      <c r="S746" s="221"/>
      <c r="T746" s="30" t="s">
        <v>31</v>
      </c>
      <c r="U746" s="31">
        <v>10.25</v>
      </c>
      <c r="V746" s="32">
        <v>522.98</v>
      </c>
      <c r="W746" s="231">
        <f t="shared" si="133"/>
        <v>5360.5450000000001</v>
      </c>
      <c r="X746" s="231"/>
      <c r="Y746" s="231"/>
      <c r="Z746" s="231"/>
      <c r="AA746" s="233">
        <v>0</v>
      </c>
      <c r="AB746" s="234"/>
      <c r="AC746" s="234"/>
      <c r="AD746" s="235"/>
      <c r="AE746" s="242"/>
      <c r="AF746" s="243"/>
      <c r="AG746" s="243"/>
      <c r="AH746" s="244"/>
      <c r="AI746" s="233">
        <f t="shared" si="134"/>
        <v>0</v>
      </c>
      <c r="AJ746" s="234"/>
      <c r="AK746" s="234"/>
      <c r="AL746" s="235"/>
      <c r="AM746" s="223">
        <f t="shared" si="135"/>
        <v>0</v>
      </c>
      <c r="AN746" s="224"/>
      <c r="AO746" s="225"/>
      <c r="AP746" s="223">
        <f t="shared" si="136"/>
        <v>0</v>
      </c>
      <c r="AQ746" s="224"/>
      <c r="AR746" s="224"/>
      <c r="AS746" s="225"/>
      <c r="AT746" s="223">
        <f t="shared" si="137"/>
        <v>0</v>
      </c>
      <c r="AU746" s="224"/>
      <c r="AV746" s="224"/>
      <c r="AW746" s="225"/>
      <c r="AX746" s="32">
        <f t="shared" si="131"/>
        <v>10.25</v>
      </c>
      <c r="AY746" s="97">
        <f t="shared" si="132"/>
        <v>5360.5450000000001</v>
      </c>
    </row>
    <row r="747" spans="1:51">
      <c r="A747" s="30" t="s">
        <v>1144</v>
      </c>
      <c r="B747" s="221" t="s">
        <v>1224</v>
      </c>
      <c r="C747" s="221"/>
      <c r="D747" s="221"/>
      <c r="E747" s="221"/>
      <c r="F747" s="221"/>
      <c r="G747" s="221"/>
      <c r="H747" s="221"/>
      <c r="I747" s="221"/>
      <c r="J747" s="221"/>
      <c r="K747" s="221"/>
      <c r="L747" s="221"/>
      <c r="M747" s="221"/>
      <c r="N747" s="221"/>
      <c r="O747" s="221"/>
      <c r="P747" s="221"/>
      <c r="Q747" s="221"/>
      <c r="R747" s="221"/>
      <c r="S747" s="221"/>
      <c r="T747" s="30" t="s">
        <v>32</v>
      </c>
      <c r="U747" s="31">
        <v>162</v>
      </c>
      <c r="V747" s="32">
        <v>0.81</v>
      </c>
      <c r="W747" s="231">
        <f t="shared" si="133"/>
        <v>131.22</v>
      </c>
      <c r="X747" s="231"/>
      <c r="Y747" s="231"/>
      <c r="Z747" s="231"/>
      <c r="AA747" s="233">
        <v>162</v>
      </c>
      <c r="AB747" s="234"/>
      <c r="AC747" s="234"/>
      <c r="AD747" s="235"/>
      <c r="AE747" s="242"/>
      <c r="AF747" s="243"/>
      <c r="AG747" s="243"/>
      <c r="AH747" s="244"/>
      <c r="AI747" s="233">
        <f t="shared" si="134"/>
        <v>162</v>
      </c>
      <c r="AJ747" s="234"/>
      <c r="AK747" s="234"/>
      <c r="AL747" s="235"/>
      <c r="AM747" s="223">
        <f t="shared" si="135"/>
        <v>131.22</v>
      </c>
      <c r="AN747" s="224"/>
      <c r="AO747" s="225"/>
      <c r="AP747" s="223">
        <f t="shared" si="136"/>
        <v>0</v>
      </c>
      <c r="AQ747" s="224"/>
      <c r="AR747" s="224"/>
      <c r="AS747" s="225"/>
      <c r="AT747" s="223">
        <f t="shared" si="137"/>
        <v>131.22</v>
      </c>
      <c r="AU747" s="224"/>
      <c r="AV747" s="224"/>
      <c r="AW747" s="225"/>
      <c r="AX747" s="32">
        <f t="shared" si="131"/>
        <v>0</v>
      </c>
      <c r="AY747" s="97">
        <f t="shared" si="132"/>
        <v>0</v>
      </c>
    </row>
    <row r="748" spans="1:51">
      <c r="A748" s="30" t="s">
        <v>1145</v>
      </c>
      <c r="B748" s="221" t="s">
        <v>1089</v>
      </c>
      <c r="C748" s="221"/>
      <c r="D748" s="221"/>
      <c r="E748" s="221"/>
      <c r="F748" s="221"/>
      <c r="G748" s="221"/>
      <c r="H748" s="221"/>
      <c r="I748" s="221"/>
      <c r="J748" s="221"/>
      <c r="K748" s="221"/>
      <c r="L748" s="221"/>
      <c r="M748" s="221"/>
      <c r="N748" s="221"/>
      <c r="O748" s="221"/>
      <c r="P748" s="221"/>
      <c r="Q748" s="221"/>
      <c r="R748" s="221"/>
      <c r="S748" s="221"/>
      <c r="T748" s="30" t="s">
        <v>32</v>
      </c>
      <c r="U748" s="31">
        <v>162</v>
      </c>
      <c r="V748" s="32">
        <v>1.37</v>
      </c>
      <c r="W748" s="231">
        <f t="shared" si="133"/>
        <v>221.94000000000003</v>
      </c>
      <c r="X748" s="231"/>
      <c r="Y748" s="231"/>
      <c r="Z748" s="231"/>
      <c r="AA748" s="233">
        <v>162</v>
      </c>
      <c r="AB748" s="234"/>
      <c r="AC748" s="234"/>
      <c r="AD748" s="235"/>
      <c r="AE748" s="242"/>
      <c r="AF748" s="243"/>
      <c r="AG748" s="243"/>
      <c r="AH748" s="244"/>
      <c r="AI748" s="233">
        <f t="shared" si="134"/>
        <v>162</v>
      </c>
      <c r="AJ748" s="234"/>
      <c r="AK748" s="234"/>
      <c r="AL748" s="235"/>
      <c r="AM748" s="223">
        <f t="shared" si="135"/>
        <v>221.94000000000003</v>
      </c>
      <c r="AN748" s="224"/>
      <c r="AO748" s="225"/>
      <c r="AP748" s="223">
        <f t="shared" si="136"/>
        <v>0</v>
      </c>
      <c r="AQ748" s="224"/>
      <c r="AR748" s="224"/>
      <c r="AS748" s="225"/>
      <c r="AT748" s="223">
        <f t="shared" si="137"/>
        <v>221.94000000000003</v>
      </c>
      <c r="AU748" s="224"/>
      <c r="AV748" s="224"/>
      <c r="AW748" s="225"/>
      <c r="AX748" s="32">
        <f t="shared" si="131"/>
        <v>0</v>
      </c>
      <c r="AY748" s="97">
        <f t="shared" si="132"/>
        <v>0</v>
      </c>
    </row>
    <row r="749" spans="1:51">
      <c r="A749" s="30" t="s">
        <v>1146</v>
      </c>
      <c r="B749" s="221" t="s">
        <v>1225</v>
      </c>
      <c r="C749" s="221"/>
      <c r="D749" s="221"/>
      <c r="E749" s="221"/>
      <c r="F749" s="221"/>
      <c r="G749" s="221"/>
      <c r="H749" s="221"/>
      <c r="I749" s="221"/>
      <c r="J749" s="221"/>
      <c r="K749" s="221"/>
      <c r="L749" s="221"/>
      <c r="M749" s="221"/>
      <c r="N749" s="221"/>
      <c r="O749" s="221"/>
      <c r="P749" s="221"/>
      <c r="Q749" s="221"/>
      <c r="R749" s="221"/>
      <c r="S749" s="221"/>
      <c r="T749" s="30" t="s">
        <v>1060</v>
      </c>
      <c r="U749" s="31">
        <v>12</v>
      </c>
      <c r="V749" s="32">
        <v>32.72</v>
      </c>
      <c r="W749" s="231">
        <f t="shared" si="133"/>
        <v>392.64</v>
      </c>
      <c r="X749" s="231"/>
      <c r="Y749" s="231"/>
      <c r="Z749" s="231"/>
      <c r="AA749" s="233">
        <v>12</v>
      </c>
      <c r="AB749" s="234"/>
      <c r="AC749" s="234"/>
      <c r="AD749" s="235"/>
      <c r="AE749" s="242"/>
      <c r="AF749" s="243"/>
      <c r="AG749" s="243"/>
      <c r="AH749" s="244"/>
      <c r="AI749" s="233">
        <f t="shared" si="134"/>
        <v>12</v>
      </c>
      <c r="AJ749" s="234"/>
      <c r="AK749" s="234"/>
      <c r="AL749" s="235"/>
      <c r="AM749" s="223">
        <f t="shared" si="135"/>
        <v>392.64</v>
      </c>
      <c r="AN749" s="224"/>
      <c r="AO749" s="225"/>
      <c r="AP749" s="223">
        <f t="shared" si="136"/>
        <v>0</v>
      </c>
      <c r="AQ749" s="224"/>
      <c r="AR749" s="224"/>
      <c r="AS749" s="225"/>
      <c r="AT749" s="223">
        <f t="shared" si="137"/>
        <v>392.64</v>
      </c>
      <c r="AU749" s="224"/>
      <c r="AV749" s="224"/>
      <c r="AW749" s="225"/>
      <c r="AX749" s="32">
        <f t="shared" si="131"/>
        <v>0</v>
      </c>
      <c r="AY749" s="97">
        <f t="shared" si="132"/>
        <v>0</v>
      </c>
    </row>
    <row r="750" spans="1:51">
      <c r="A750" s="30" t="s">
        <v>1147</v>
      </c>
      <c r="B750" s="221" t="s">
        <v>1090</v>
      </c>
      <c r="C750" s="221"/>
      <c r="D750" s="221"/>
      <c r="E750" s="221"/>
      <c r="F750" s="221"/>
      <c r="G750" s="221"/>
      <c r="H750" s="221"/>
      <c r="I750" s="221"/>
      <c r="J750" s="221"/>
      <c r="K750" s="221"/>
      <c r="L750" s="221"/>
      <c r="M750" s="221"/>
      <c r="N750" s="221"/>
      <c r="O750" s="221"/>
      <c r="P750" s="221"/>
      <c r="Q750" s="221"/>
      <c r="R750" s="221"/>
      <c r="S750" s="221"/>
      <c r="T750" s="30" t="s">
        <v>1060</v>
      </c>
      <c r="U750" s="31">
        <v>12</v>
      </c>
      <c r="V750" s="32">
        <v>25.32</v>
      </c>
      <c r="W750" s="231">
        <f t="shared" si="133"/>
        <v>303.84000000000003</v>
      </c>
      <c r="X750" s="231"/>
      <c r="Y750" s="231"/>
      <c r="Z750" s="231"/>
      <c r="AA750" s="233">
        <v>12</v>
      </c>
      <c r="AB750" s="234"/>
      <c r="AC750" s="234"/>
      <c r="AD750" s="235"/>
      <c r="AE750" s="242"/>
      <c r="AF750" s="243"/>
      <c r="AG750" s="243"/>
      <c r="AH750" s="244"/>
      <c r="AI750" s="233">
        <f t="shared" si="134"/>
        <v>12</v>
      </c>
      <c r="AJ750" s="234"/>
      <c r="AK750" s="234"/>
      <c r="AL750" s="235"/>
      <c r="AM750" s="223">
        <f t="shared" si="135"/>
        <v>303.84000000000003</v>
      </c>
      <c r="AN750" s="224"/>
      <c r="AO750" s="225"/>
      <c r="AP750" s="223">
        <f t="shared" si="136"/>
        <v>0</v>
      </c>
      <c r="AQ750" s="224"/>
      <c r="AR750" s="224"/>
      <c r="AS750" s="225"/>
      <c r="AT750" s="223">
        <f t="shared" si="137"/>
        <v>303.84000000000003</v>
      </c>
      <c r="AU750" s="224"/>
      <c r="AV750" s="224"/>
      <c r="AW750" s="225"/>
      <c r="AX750" s="32">
        <f t="shared" si="131"/>
        <v>0</v>
      </c>
      <c r="AY750" s="97">
        <f t="shared" si="132"/>
        <v>0</v>
      </c>
    </row>
    <row r="751" spans="1:51">
      <c r="A751" s="30" t="s">
        <v>1148</v>
      </c>
      <c r="B751" s="221" t="s">
        <v>1227</v>
      </c>
      <c r="C751" s="221"/>
      <c r="D751" s="221"/>
      <c r="E751" s="221"/>
      <c r="F751" s="221"/>
      <c r="G751" s="221"/>
      <c r="H751" s="221"/>
      <c r="I751" s="221"/>
      <c r="J751" s="221"/>
      <c r="K751" s="221"/>
      <c r="L751" s="221"/>
      <c r="M751" s="221"/>
      <c r="N751" s="221"/>
      <c r="O751" s="221"/>
      <c r="P751" s="221"/>
      <c r="Q751" s="221"/>
      <c r="R751" s="221"/>
      <c r="S751" s="221"/>
      <c r="T751" s="30" t="s">
        <v>32</v>
      </c>
      <c r="U751" s="31">
        <v>685</v>
      </c>
      <c r="V751" s="32">
        <v>1.66</v>
      </c>
      <c r="W751" s="231">
        <f t="shared" si="133"/>
        <v>1137.0999999999999</v>
      </c>
      <c r="X751" s="231"/>
      <c r="Y751" s="231"/>
      <c r="Z751" s="231"/>
      <c r="AA751" s="233">
        <v>685</v>
      </c>
      <c r="AB751" s="234"/>
      <c r="AC751" s="234"/>
      <c r="AD751" s="235"/>
      <c r="AE751" s="242"/>
      <c r="AF751" s="243"/>
      <c r="AG751" s="243"/>
      <c r="AH751" s="244"/>
      <c r="AI751" s="233">
        <f t="shared" si="134"/>
        <v>685</v>
      </c>
      <c r="AJ751" s="234"/>
      <c r="AK751" s="234"/>
      <c r="AL751" s="235"/>
      <c r="AM751" s="223">
        <f t="shared" si="135"/>
        <v>1137.0999999999999</v>
      </c>
      <c r="AN751" s="224"/>
      <c r="AO751" s="225"/>
      <c r="AP751" s="223">
        <f t="shared" si="136"/>
        <v>0</v>
      </c>
      <c r="AQ751" s="224"/>
      <c r="AR751" s="224"/>
      <c r="AS751" s="225"/>
      <c r="AT751" s="223">
        <f t="shared" si="137"/>
        <v>1137.0999999999999</v>
      </c>
      <c r="AU751" s="224"/>
      <c r="AV751" s="224"/>
      <c r="AW751" s="225"/>
      <c r="AX751" s="32">
        <f t="shared" si="131"/>
        <v>0</v>
      </c>
      <c r="AY751" s="97">
        <f t="shared" si="132"/>
        <v>0</v>
      </c>
    </row>
    <row r="752" spans="1:51">
      <c r="A752" s="30" t="s">
        <v>1149</v>
      </c>
      <c r="B752" s="221" t="s">
        <v>1228</v>
      </c>
      <c r="C752" s="221"/>
      <c r="D752" s="221"/>
      <c r="E752" s="221"/>
      <c r="F752" s="221"/>
      <c r="G752" s="221"/>
      <c r="H752" s="221"/>
      <c r="I752" s="221"/>
      <c r="J752" s="221"/>
      <c r="K752" s="221"/>
      <c r="L752" s="221"/>
      <c r="M752" s="221"/>
      <c r="N752" s="221"/>
      <c r="O752" s="221"/>
      <c r="P752" s="221"/>
      <c r="Q752" s="221"/>
      <c r="R752" s="221"/>
      <c r="S752" s="221"/>
      <c r="T752" s="30" t="s">
        <v>32</v>
      </c>
      <c r="U752" s="31">
        <v>2384</v>
      </c>
      <c r="V752" s="32">
        <v>0.43</v>
      </c>
      <c r="W752" s="231">
        <f t="shared" si="133"/>
        <v>1025.1199999999999</v>
      </c>
      <c r="X752" s="231"/>
      <c r="Y752" s="231"/>
      <c r="Z752" s="231"/>
      <c r="AA752" s="233">
        <v>2384</v>
      </c>
      <c r="AB752" s="234"/>
      <c r="AC752" s="234"/>
      <c r="AD752" s="235"/>
      <c r="AE752" s="242"/>
      <c r="AF752" s="243"/>
      <c r="AG752" s="243"/>
      <c r="AH752" s="244"/>
      <c r="AI752" s="233">
        <f t="shared" si="134"/>
        <v>2384</v>
      </c>
      <c r="AJ752" s="234"/>
      <c r="AK752" s="234"/>
      <c r="AL752" s="235"/>
      <c r="AM752" s="223">
        <f t="shared" si="135"/>
        <v>1025.1199999999999</v>
      </c>
      <c r="AN752" s="224"/>
      <c r="AO752" s="225"/>
      <c r="AP752" s="223">
        <f t="shared" si="136"/>
        <v>0</v>
      </c>
      <c r="AQ752" s="224"/>
      <c r="AR752" s="224"/>
      <c r="AS752" s="225"/>
      <c r="AT752" s="223">
        <f t="shared" si="137"/>
        <v>1025.1199999999999</v>
      </c>
      <c r="AU752" s="224"/>
      <c r="AV752" s="224"/>
      <c r="AW752" s="225"/>
      <c r="AX752" s="32">
        <f t="shared" si="131"/>
        <v>0</v>
      </c>
      <c r="AY752" s="97">
        <f t="shared" si="132"/>
        <v>0</v>
      </c>
    </row>
    <row r="753" spans="1:51">
      <c r="A753" s="30" t="s">
        <v>1150</v>
      </c>
      <c r="B753" s="221" t="s">
        <v>1229</v>
      </c>
      <c r="C753" s="221"/>
      <c r="D753" s="221"/>
      <c r="E753" s="221"/>
      <c r="F753" s="221"/>
      <c r="G753" s="221"/>
      <c r="H753" s="221"/>
      <c r="I753" s="221"/>
      <c r="J753" s="221"/>
      <c r="K753" s="221"/>
      <c r="L753" s="221"/>
      <c r="M753" s="221"/>
      <c r="N753" s="221"/>
      <c r="O753" s="221"/>
      <c r="P753" s="221"/>
      <c r="Q753" s="221"/>
      <c r="R753" s="221"/>
      <c r="S753" s="221"/>
      <c r="T753" s="30" t="s">
        <v>1061</v>
      </c>
      <c r="U753" s="31">
        <v>0</v>
      </c>
      <c r="V753" s="32">
        <v>16.739999999999998</v>
      </c>
      <c r="W753" s="231">
        <f t="shared" si="133"/>
        <v>0</v>
      </c>
      <c r="X753" s="231"/>
      <c r="Y753" s="231"/>
      <c r="Z753" s="231"/>
      <c r="AA753" s="233">
        <v>0</v>
      </c>
      <c r="AB753" s="234"/>
      <c r="AC753" s="234"/>
      <c r="AD753" s="235"/>
      <c r="AE753" s="242"/>
      <c r="AF753" s="243"/>
      <c r="AG753" s="243"/>
      <c r="AH753" s="244"/>
      <c r="AI753" s="233">
        <f t="shared" si="134"/>
        <v>0</v>
      </c>
      <c r="AJ753" s="234"/>
      <c r="AK753" s="234"/>
      <c r="AL753" s="235"/>
      <c r="AM753" s="223">
        <f t="shared" si="135"/>
        <v>0</v>
      </c>
      <c r="AN753" s="224"/>
      <c r="AO753" s="225"/>
      <c r="AP753" s="223">
        <f t="shared" si="136"/>
        <v>0</v>
      </c>
      <c r="AQ753" s="224"/>
      <c r="AR753" s="224"/>
      <c r="AS753" s="225"/>
      <c r="AT753" s="223">
        <f t="shared" si="137"/>
        <v>0</v>
      </c>
      <c r="AU753" s="224"/>
      <c r="AV753" s="224"/>
      <c r="AW753" s="225"/>
      <c r="AX753" s="32">
        <f t="shared" si="131"/>
        <v>0</v>
      </c>
      <c r="AY753" s="97">
        <f t="shared" si="132"/>
        <v>0</v>
      </c>
    </row>
    <row r="754" spans="1:51">
      <c r="A754" s="30" t="s">
        <v>1151</v>
      </c>
      <c r="B754" s="221" t="s">
        <v>1230</v>
      </c>
      <c r="C754" s="221"/>
      <c r="D754" s="221"/>
      <c r="E754" s="221"/>
      <c r="F754" s="221"/>
      <c r="G754" s="221"/>
      <c r="H754" s="221"/>
      <c r="I754" s="221"/>
      <c r="J754" s="221"/>
      <c r="K754" s="221"/>
      <c r="L754" s="221"/>
      <c r="M754" s="221"/>
      <c r="N754" s="221"/>
      <c r="O754" s="221"/>
      <c r="P754" s="221"/>
      <c r="Q754" s="221"/>
      <c r="R754" s="221"/>
      <c r="S754" s="221"/>
      <c r="T754" s="30" t="s">
        <v>1061</v>
      </c>
      <c r="U754" s="31">
        <v>0</v>
      </c>
      <c r="V754" s="32">
        <v>18.72</v>
      </c>
      <c r="W754" s="231">
        <f t="shared" si="133"/>
        <v>0</v>
      </c>
      <c r="X754" s="231"/>
      <c r="Y754" s="231"/>
      <c r="Z754" s="231"/>
      <c r="AA754" s="233">
        <v>0</v>
      </c>
      <c r="AB754" s="234"/>
      <c r="AC754" s="234"/>
      <c r="AD754" s="235"/>
      <c r="AE754" s="242"/>
      <c r="AF754" s="243"/>
      <c r="AG754" s="243"/>
      <c r="AH754" s="244"/>
      <c r="AI754" s="233">
        <f t="shared" si="134"/>
        <v>0</v>
      </c>
      <c r="AJ754" s="234"/>
      <c r="AK754" s="234"/>
      <c r="AL754" s="235"/>
      <c r="AM754" s="223">
        <f t="shared" si="135"/>
        <v>0</v>
      </c>
      <c r="AN754" s="224"/>
      <c r="AO754" s="225"/>
      <c r="AP754" s="223">
        <f t="shared" si="136"/>
        <v>0</v>
      </c>
      <c r="AQ754" s="224"/>
      <c r="AR754" s="224"/>
      <c r="AS754" s="225"/>
      <c r="AT754" s="223">
        <f t="shared" si="137"/>
        <v>0</v>
      </c>
      <c r="AU754" s="224"/>
      <c r="AV754" s="224"/>
      <c r="AW754" s="225"/>
      <c r="AX754" s="32">
        <f t="shared" si="131"/>
        <v>0</v>
      </c>
      <c r="AY754" s="97">
        <f t="shared" si="132"/>
        <v>0</v>
      </c>
    </row>
    <row r="755" spans="1:51">
      <c r="A755" s="30" t="s">
        <v>1152</v>
      </c>
      <c r="B755" s="221" t="s">
        <v>1231</v>
      </c>
      <c r="C755" s="221"/>
      <c r="D755" s="221"/>
      <c r="E755" s="221"/>
      <c r="F755" s="221"/>
      <c r="G755" s="221"/>
      <c r="H755" s="221"/>
      <c r="I755" s="221"/>
      <c r="J755" s="221"/>
      <c r="K755" s="221"/>
      <c r="L755" s="221"/>
      <c r="M755" s="221"/>
      <c r="N755" s="221"/>
      <c r="O755" s="221"/>
      <c r="P755" s="221"/>
      <c r="Q755" s="221"/>
      <c r="R755" s="221"/>
      <c r="S755" s="221"/>
      <c r="T755" s="30" t="s">
        <v>1061</v>
      </c>
      <c r="U755" s="31">
        <v>9837.48</v>
      </c>
      <c r="V755" s="32">
        <v>5.58</v>
      </c>
      <c r="W755" s="231">
        <f t="shared" si="133"/>
        <v>54893.138399999996</v>
      </c>
      <c r="X755" s="231"/>
      <c r="Y755" s="231"/>
      <c r="Z755" s="231"/>
      <c r="AA755" s="233">
        <v>7728.23</v>
      </c>
      <c r="AB755" s="234"/>
      <c r="AC755" s="234"/>
      <c r="AD755" s="235"/>
      <c r="AE755" s="242"/>
      <c r="AF755" s="243"/>
      <c r="AG755" s="243"/>
      <c r="AH755" s="244"/>
      <c r="AI755" s="233">
        <f t="shared" si="134"/>
        <v>7728.23</v>
      </c>
      <c r="AJ755" s="234"/>
      <c r="AK755" s="234"/>
      <c r="AL755" s="235"/>
      <c r="AM755" s="223">
        <f t="shared" si="135"/>
        <v>43123.523399999998</v>
      </c>
      <c r="AN755" s="224"/>
      <c r="AO755" s="225"/>
      <c r="AP755" s="223">
        <f t="shared" si="136"/>
        <v>0</v>
      </c>
      <c r="AQ755" s="224"/>
      <c r="AR755" s="224"/>
      <c r="AS755" s="225"/>
      <c r="AT755" s="223">
        <f t="shared" si="137"/>
        <v>43123.523399999998</v>
      </c>
      <c r="AU755" s="224"/>
      <c r="AV755" s="224"/>
      <c r="AW755" s="225"/>
      <c r="AX755" s="32">
        <f t="shared" si="131"/>
        <v>2109.25</v>
      </c>
      <c r="AY755" s="97">
        <f t="shared" si="132"/>
        <v>11769.614999999998</v>
      </c>
    </row>
    <row r="756" spans="1:51">
      <c r="A756" s="30" t="s">
        <v>1153</v>
      </c>
      <c r="B756" s="221" t="s">
        <v>1232</v>
      </c>
      <c r="C756" s="221"/>
      <c r="D756" s="221"/>
      <c r="E756" s="221"/>
      <c r="F756" s="221"/>
      <c r="G756" s="221"/>
      <c r="H756" s="221"/>
      <c r="I756" s="221"/>
      <c r="J756" s="221"/>
      <c r="K756" s="221"/>
      <c r="L756" s="221"/>
      <c r="M756" s="221"/>
      <c r="N756" s="221"/>
      <c r="O756" s="221"/>
      <c r="P756" s="221"/>
      <c r="Q756" s="221"/>
      <c r="R756" s="221"/>
      <c r="S756" s="221"/>
      <c r="T756" s="30" t="s">
        <v>1061</v>
      </c>
      <c r="U756" s="31">
        <v>0</v>
      </c>
      <c r="V756" s="32">
        <v>6.72</v>
      </c>
      <c r="W756" s="231">
        <f t="shared" si="133"/>
        <v>0</v>
      </c>
      <c r="X756" s="231"/>
      <c r="Y756" s="231"/>
      <c r="Z756" s="231"/>
      <c r="AA756" s="233">
        <v>0</v>
      </c>
      <c r="AB756" s="234"/>
      <c r="AC756" s="234"/>
      <c r="AD756" s="235"/>
      <c r="AE756" s="242"/>
      <c r="AF756" s="243"/>
      <c r="AG756" s="243"/>
      <c r="AH756" s="244"/>
      <c r="AI756" s="233">
        <f t="shared" si="134"/>
        <v>0</v>
      </c>
      <c r="AJ756" s="234"/>
      <c r="AK756" s="234"/>
      <c r="AL756" s="235"/>
      <c r="AM756" s="223">
        <f t="shared" si="135"/>
        <v>0</v>
      </c>
      <c r="AN756" s="224"/>
      <c r="AO756" s="225"/>
      <c r="AP756" s="223">
        <f t="shared" si="136"/>
        <v>0</v>
      </c>
      <c r="AQ756" s="224"/>
      <c r="AR756" s="224"/>
      <c r="AS756" s="225"/>
      <c r="AT756" s="223">
        <f t="shared" si="137"/>
        <v>0</v>
      </c>
      <c r="AU756" s="224"/>
      <c r="AV756" s="224"/>
      <c r="AW756" s="225"/>
      <c r="AX756" s="32">
        <f t="shared" si="131"/>
        <v>0</v>
      </c>
      <c r="AY756" s="97">
        <f t="shared" si="132"/>
        <v>0</v>
      </c>
    </row>
    <row r="757" spans="1:51">
      <c r="A757" s="30" t="s">
        <v>1154</v>
      </c>
      <c r="B757" s="221" t="s">
        <v>1233</v>
      </c>
      <c r="C757" s="221"/>
      <c r="D757" s="221"/>
      <c r="E757" s="221"/>
      <c r="F757" s="221"/>
      <c r="G757" s="221"/>
      <c r="H757" s="221"/>
      <c r="I757" s="221"/>
      <c r="J757" s="221"/>
      <c r="K757" s="221"/>
      <c r="L757" s="221"/>
      <c r="M757" s="221"/>
      <c r="N757" s="221"/>
      <c r="O757" s="221"/>
      <c r="P757" s="221"/>
      <c r="Q757" s="221"/>
      <c r="R757" s="221"/>
      <c r="S757" s="221"/>
      <c r="T757" s="30" t="s">
        <v>1061</v>
      </c>
      <c r="U757" s="31">
        <v>1903.75</v>
      </c>
      <c r="V757" s="32">
        <v>7.54</v>
      </c>
      <c r="W757" s="231">
        <f t="shared" si="133"/>
        <v>14354.275</v>
      </c>
      <c r="X757" s="231"/>
      <c r="Y757" s="231"/>
      <c r="Z757" s="231"/>
      <c r="AA757" s="233">
        <v>1700.7019999999998</v>
      </c>
      <c r="AB757" s="234"/>
      <c r="AC757" s="234"/>
      <c r="AD757" s="235"/>
      <c r="AE757" s="242"/>
      <c r="AF757" s="243"/>
      <c r="AG757" s="243"/>
      <c r="AH757" s="244"/>
      <c r="AI757" s="233">
        <f t="shared" si="134"/>
        <v>1700.7019999999998</v>
      </c>
      <c r="AJ757" s="234"/>
      <c r="AK757" s="234"/>
      <c r="AL757" s="235"/>
      <c r="AM757" s="223">
        <f t="shared" si="135"/>
        <v>12823.293079999998</v>
      </c>
      <c r="AN757" s="224"/>
      <c r="AO757" s="225"/>
      <c r="AP757" s="223">
        <f t="shared" si="136"/>
        <v>0</v>
      </c>
      <c r="AQ757" s="224"/>
      <c r="AR757" s="224"/>
      <c r="AS757" s="225"/>
      <c r="AT757" s="223">
        <f t="shared" si="137"/>
        <v>12823.293079999998</v>
      </c>
      <c r="AU757" s="224"/>
      <c r="AV757" s="224"/>
      <c r="AW757" s="225"/>
      <c r="AX757" s="32">
        <f t="shared" si="131"/>
        <v>203.04800000000023</v>
      </c>
      <c r="AY757" s="97">
        <f t="shared" si="132"/>
        <v>1530.981920000002</v>
      </c>
    </row>
    <row r="758" spans="1:51">
      <c r="A758" s="30" t="s">
        <v>1155</v>
      </c>
      <c r="B758" s="221" t="s">
        <v>1093</v>
      </c>
      <c r="C758" s="221"/>
      <c r="D758" s="221"/>
      <c r="E758" s="221"/>
      <c r="F758" s="221"/>
      <c r="G758" s="221"/>
      <c r="H758" s="221"/>
      <c r="I758" s="221"/>
      <c r="J758" s="221"/>
      <c r="K758" s="221"/>
      <c r="L758" s="221"/>
      <c r="M758" s="221"/>
      <c r="N758" s="221"/>
      <c r="O758" s="221"/>
      <c r="P758" s="221"/>
      <c r="Q758" s="221"/>
      <c r="R758" s="221"/>
      <c r="S758" s="221"/>
      <c r="T758" s="30" t="s">
        <v>1061</v>
      </c>
      <c r="U758" s="31">
        <v>0</v>
      </c>
      <c r="V758" s="32">
        <v>9.43</v>
      </c>
      <c r="W758" s="231">
        <f t="shared" si="133"/>
        <v>0</v>
      </c>
      <c r="X758" s="231"/>
      <c r="Y758" s="231"/>
      <c r="Z758" s="231"/>
      <c r="AA758" s="233">
        <v>0</v>
      </c>
      <c r="AB758" s="234"/>
      <c r="AC758" s="234"/>
      <c r="AD758" s="235"/>
      <c r="AE758" s="242"/>
      <c r="AF758" s="243"/>
      <c r="AG758" s="243"/>
      <c r="AH758" s="244"/>
      <c r="AI758" s="233">
        <f t="shared" si="134"/>
        <v>0</v>
      </c>
      <c r="AJ758" s="234"/>
      <c r="AK758" s="234"/>
      <c r="AL758" s="235"/>
      <c r="AM758" s="223">
        <f t="shared" si="135"/>
        <v>0</v>
      </c>
      <c r="AN758" s="224"/>
      <c r="AO758" s="225"/>
      <c r="AP758" s="223">
        <f t="shared" si="136"/>
        <v>0</v>
      </c>
      <c r="AQ758" s="224"/>
      <c r="AR758" s="224"/>
      <c r="AS758" s="225"/>
      <c r="AT758" s="223">
        <f t="shared" si="137"/>
        <v>0</v>
      </c>
      <c r="AU758" s="224"/>
      <c r="AV758" s="224"/>
      <c r="AW758" s="225"/>
      <c r="AX758" s="32">
        <f t="shared" si="131"/>
        <v>0</v>
      </c>
      <c r="AY758" s="97">
        <f t="shared" si="132"/>
        <v>0</v>
      </c>
    </row>
    <row r="759" spans="1:51">
      <c r="A759" s="30" t="s">
        <v>1156</v>
      </c>
      <c r="B759" s="221" t="s">
        <v>1239</v>
      </c>
      <c r="C759" s="221"/>
      <c r="D759" s="221"/>
      <c r="E759" s="221"/>
      <c r="F759" s="221"/>
      <c r="G759" s="221"/>
      <c r="H759" s="221"/>
      <c r="I759" s="221"/>
      <c r="J759" s="221"/>
      <c r="K759" s="221"/>
      <c r="L759" s="221"/>
      <c r="M759" s="221"/>
      <c r="N759" s="221"/>
      <c r="O759" s="221"/>
      <c r="P759" s="221"/>
      <c r="Q759" s="221"/>
      <c r="R759" s="221"/>
      <c r="S759" s="221"/>
      <c r="T759" s="30" t="s">
        <v>1061</v>
      </c>
      <c r="U759" s="31">
        <v>20.5</v>
      </c>
      <c r="V759" s="32">
        <v>9.9499999999999993</v>
      </c>
      <c r="W759" s="231">
        <f t="shared" si="133"/>
        <v>203.97499999999999</v>
      </c>
      <c r="X759" s="231"/>
      <c r="Y759" s="231"/>
      <c r="Z759" s="231"/>
      <c r="AA759" s="233">
        <v>20.5</v>
      </c>
      <c r="AB759" s="234"/>
      <c r="AC759" s="234"/>
      <c r="AD759" s="235"/>
      <c r="AE759" s="242"/>
      <c r="AF759" s="243"/>
      <c r="AG759" s="243"/>
      <c r="AH759" s="244"/>
      <c r="AI759" s="233">
        <f t="shared" si="134"/>
        <v>20.5</v>
      </c>
      <c r="AJ759" s="234"/>
      <c r="AK759" s="234"/>
      <c r="AL759" s="235"/>
      <c r="AM759" s="223">
        <f t="shared" si="135"/>
        <v>203.97499999999999</v>
      </c>
      <c r="AN759" s="224"/>
      <c r="AO759" s="225"/>
      <c r="AP759" s="223">
        <f t="shared" si="136"/>
        <v>0</v>
      </c>
      <c r="AQ759" s="224"/>
      <c r="AR759" s="224"/>
      <c r="AS759" s="225"/>
      <c r="AT759" s="223">
        <f t="shared" si="137"/>
        <v>203.97499999999999</v>
      </c>
      <c r="AU759" s="224"/>
      <c r="AV759" s="224"/>
      <c r="AW759" s="225"/>
      <c r="AX759" s="32">
        <f t="shared" si="131"/>
        <v>0</v>
      </c>
      <c r="AY759" s="97">
        <f t="shared" si="132"/>
        <v>0</v>
      </c>
    </row>
    <row r="760" spans="1:51">
      <c r="A760" s="30" t="s">
        <v>1157</v>
      </c>
      <c r="B760" s="221" t="s">
        <v>1100</v>
      </c>
      <c r="C760" s="221"/>
      <c r="D760" s="221"/>
      <c r="E760" s="221"/>
      <c r="F760" s="221"/>
      <c r="G760" s="221"/>
      <c r="H760" s="221"/>
      <c r="I760" s="221"/>
      <c r="J760" s="221"/>
      <c r="K760" s="221"/>
      <c r="L760" s="221"/>
      <c r="M760" s="221"/>
      <c r="N760" s="221"/>
      <c r="O760" s="221"/>
      <c r="P760" s="221"/>
      <c r="Q760" s="221"/>
      <c r="R760" s="221"/>
      <c r="S760" s="221"/>
      <c r="T760" s="30" t="s">
        <v>1061</v>
      </c>
      <c r="U760" s="31">
        <v>0</v>
      </c>
      <c r="V760" s="32">
        <v>12.44</v>
      </c>
      <c r="W760" s="231">
        <f t="shared" si="133"/>
        <v>0</v>
      </c>
      <c r="X760" s="231"/>
      <c r="Y760" s="231"/>
      <c r="Z760" s="231"/>
      <c r="AA760" s="233">
        <v>0</v>
      </c>
      <c r="AB760" s="234"/>
      <c r="AC760" s="234"/>
      <c r="AD760" s="235"/>
      <c r="AE760" s="242"/>
      <c r="AF760" s="243"/>
      <c r="AG760" s="243"/>
      <c r="AH760" s="244"/>
      <c r="AI760" s="233">
        <f t="shared" si="134"/>
        <v>0</v>
      </c>
      <c r="AJ760" s="234"/>
      <c r="AK760" s="234"/>
      <c r="AL760" s="235"/>
      <c r="AM760" s="223">
        <f t="shared" si="135"/>
        <v>0</v>
      </c>
      <c r="AN760" s="224"/>
      <c r="AO760" s="225"/>
      <c r="AP760" s="223">
        <f t="shared" si="136"/>
        <v>0</v>
      </c>
      <c r="AQ760" s="224"/>
      <c r="AR760" s="224"/>
      <c r="AS760" s="225"/>
      <c r="AT760" s="223">
        <f t="shared" si="137"/>
        <v>0</v>
      </c>
      <c r="AU760" s="224"/>
      <c r="AV760" s="224"/>
      <c r="AW760" s="225"/>
      <c r="AX760" s="32">
        <f t="shared" si="131"/>
        <v>0</v>
      </c>
      <c r="AY760" s="97">
        <f t="shared" si="132"/>
        <v>0</v>
      </c>
    </row>
    <row r="761" spans="1:51">
      <c r="A761" s="30" t="s">
        <v>1158</v>
      </c>
      <c r="B761" s="221" t="s">
        <v>1240</v>
      </c>
      <c r="C761" s="221"/>
      <c r="D761" s="221"/>
      <c r="E761" s="221"/>
      <c r="F761" s="221"/>
      <c r="G761" s="221"/>
      <c r="H761" s="221"/>
      <c r="I761" s="221"/>
      <c r="J761" s="221"/>
      <c r="K761" s="221"/>
      <c r="L761" s="221"/>
      <c r="M761" s="221"/>
      <c r="N761" s="221"/>
      <c r="O761" s="221"/>
      <c r="P761" s="221"/>
      <c r="Q761" s="221"/>
      <c r="R761" s="221"/>
      <c r="S761" s="221"/>
      <c r="T761" s="30" t="s">
        <v>1061</v>
      </c>
      <c r="U761" s="31">
        <v>162</v>
      </c>
      <c r="V761" s="32">
        <v>95.53</v>
      </c>
      <c r="W761" s="231">
        <f t="shared" si="133"/>
        <v>15475.86</v>
      </c>
      <c r="X761" s="231"/>
      <c r="Y761" s="231"/>
      <c r="Z761" s="231"/>
      <c r="AA761" s="233">
        <v>61.92</v>
      </c>
      <c r="AB761" s="234"/>
      <c r="AC761" s="234"/>
      <c r="AD761" s="235"/>
      <c r="AE761" s="242"/>
      <c r="AF761" s="243"/>
      <c r="AG761" s="243"/>
      <c r="AH761" s="244"/>
      <c r="AI761" s="233">
        <f t="shared" si="134"/>
        <v>61.92</v>
      </c>
      <c r="AJ761" s="234"/>
      <c r="AK761" s="234"/>
      <c r="AL761" s="235"/>
      <c r="AM761" s="223">
        <f t="shared" si="135"/>
        <v>5915.2175999999999</v>
      </c>
      <c r="AN761" s="224"/>
      <c r="AO761" s="225"/>
      <c r="AP761" s="223">
        <f t="shared" si="136"/>
        <v>0</v>
      </c>
      <c r="AQ761" s="224"/>
      <c r="AR761" s="224"/>
      <c r="AS761" s="225"/>
      <c r="AT761" s="223">
        <f t="shared" si="137"/>
        <v>5915.2175999999999</v>
      </c>
      <c r="AU761" s="224"/>
      <c r="AV761" s="224"/>
      <c r="AW761" s="225"/>
      <c r="AX761" s="32">
        <f t="shared" si="131"/>
        <v>100.08</v>
      </c>
      <c r="AY761" s="97">
        <f t="shared" si="132"/>
        <v>9560.6424000000006</v>
      </c>
    </row>
    <row r="762" spans="1:51">
      <c r="A762" s="30" t="s">
        <v>887</v>
      </c>
      <c r="B762" s="221" t="s">
        <v>918</v>
      </c>
      <c r="C762" s="221"/>
      <c r="D762" s="221"/>
      <c r="E762" s="221"/>
      <c r="F762" s="221"/>
      <c r="G762" s="221"/>
      <c r="H762" s="221"/>
      <c r="I762" s="221"/>
      <c r="J762" s="221"/>
      <c r="K762" s="221"/>
      <c r="L762" s="221"/>
      <c r="M762" s="221"/>
      <c r="N762" s="221"/>
      <c r="O762" s="221"/>
      <c r="P762" s="221"/>
      <c r="Q762" s="221"/>
      <c r="R762" s="221"/>
      <c r="S762" s="221"/>
      <c r="T762" s="30" t="s">
        <v>1061</v>
      </c>
      <c r="U762" s="31">
        <v>899.36</v>
      </c>
      <c r="V762" s="32">
        <v>88.4</v>
      </c>
      <c r="W762" s="231">
        <f t="shared" si="133"/>
        <v>79503.423999999999</v>
      </c>
      <c r="X762" s="231"/>
      <c r="Y762" s="231"/>
      <c r="Z762" s="231"/>
      <c r="AA762" s="233">
        <v>307.48</v>
      </c>
      <c r="AB762" s="234"/>
      <c r="AC762" s="234"/>
      <c r="AD762" s="235"/>
      <c r="AE762" s="242"/>
      <c r="AF762" s="243"/>
      <c r="AG762" s="243"/>
      <c r="AH762" s="244"/>
      <c r="AI762" s="233">
        <f t="shared" si="134"/>
        <v>307.48</v>
      </c>
      <c r="AJ762" s="234"/>
      <c r="AK762" s="234"/>
      <c r="AL762" s="235"/>
      <c r="AM762" s="223">
        <f t="shared" si="135"/>
        <v>27181.232000000004</v>
      </c>
      <c r="AN762" s="224"/>
      <c r="AO762" s="225"/>
      <c r="AP762" s="223">
        <f t="shared" si="136"/>
        <v>0</v>
      </c>
      <c r="AQ762" s="224"/>
      <c r="AR762" s="224"/>
      <c r="AS762" s="225"/>
      <c r="AT762" s="223">
        <f t="shared" si="137"/>
        <v>27181.232000000004</v>
      </c>
      <c r="AU762" s="224"/>
      <c r="AV762" s="224"/>
      <c r="AW762" s="225"/>
      <c r="AX762" s="32">
        <f t="shared" si="131"/>
        <v>591.88</v>
      </c>
      <c r="AY762" s="97">
        <f t="shared" si="132"/>
        <v>52322.191999999995</v>
      </c>
    </row>
    <row r="763" spans="1:51">
      <c r="A763" s="30" t="s">
        <v>1159</v>
      </c>
      <c r="B763" s="221" t="s">
        <v>1241</v>
      </c>
      <c r="C763" s="221"/>
      <c r="D763" s="221"/>
      <c r="E763" s="221"/>
      <c r="F763" s="221"/>
      <c r="G763" s="221"/>
      <c r="H763" s="221"/>
      <c r="I763" s="221"/>
      <c r="J763" s="221"/>
      <c r="K763" s="221"/>
      <c r="L763" s="221"/>
      <c r="M763" s="221"/>
      <c r="N763" s="221"/>
      <c r="O763" s="221"/>
      <c r="P763" s="221"/>
      <c r="Q763" s="221"/>
      <c r="R763" s="221"/>
      <c r="S763" s="221"/>
      <c r="T763" s="30" t="s">
        <v>1060</v>
      </c>
      <c r="U763" s="31">
        <v>7195.29</v>
      </c>
      <c r="V763" s="32">
        <v>2.72</v>
      </c>
      <c r="W763" s="231">
        <f t="shared" si="133"/>
        <v>19571.1888</v>
      </c>
      <c r="X763" s="231"/>
      <c r="Y763" s="231"/>
      <c r="Z763" s="231"/>
      <c r="AA763" s="233">
        <v>5647.66</v>
      </c>
      <c r="AB763" s="234"/>
      <c r="AC763" s="234"/>
      <c r="AD763" s="235"/>
      <c r="AE763" s="242"/>
      <c r="AF763" s="243"/>
      <c r="AG763" s="243"/>
      <c r="AH763" s="244"/>
      <c r="AI763" s="233">
        <f t="shared" si="134"/>
        <v>5647.66</v>
      </c>
      <c r="AJ763" s="234"/>
      <c r="AK763" s="234"/>
      <c r="AL763" s="235"/>
      <c r="AM763" s="223">
        <f t="shared" si="135"/>
        <v>15361.635200000001</v>
      </c>
      <c r="AN763" s="224"/>
      <c r="AO763" s="225"/>
      <c r="AP763" s="223">
        <f t="shared" si="136"/>
        <v>0</v>
      </c>
      <c r="AQ763" s="224"/>
      <c r="AR763" s="224"/>
      <c r="AS763" s="225"/>
      <c r="AT763" s="223">
        <f t="shared" si="137"/>
        <v>15361.635200000001</v>
      </c>
      <c r="AU763" s="224"/>
      <c r="AV763" s="224"/>
      <c r="AW763" s="225"/>
      <c r="AX763" s="32">
        <f t="shared" si="131"/>
        <v>1547.63</v>
      </c>
      <c r="AY763" s="97">
        <f t="shared" si="132"/>
        <v>4209.5535999999993</v>
      </c>
    </row>
    <row r="764" spans="1:51">
      <c r="A764" s="30" t="s">
        <v>1160</v>
      </c>
      <c r="B764" s="221" t="s">
        <v>1077</v>
      </c>
      <c r="C764" s="221"/>
      <c r="D764" s="221"/>
      <c r="E764" s="221"/>
      <c r="F764" s="221"/>
      <c r="G764" s="221"/>
      <c r="H764" s="221"/>
      <c r="I764" s="221"/>
      <c r="J764" s="221"/>
      <c r="K764" s="221"/>
      <c r="L764" s="221"/>
      <c r="M764" s="221"/>
      <c r="N764" s="221"/>
      <c r="O764" s="221"/>
      <c r="P764" s="221"/>
      <c r="Q764" s="221"/>
      <c r="R764" s="221"/>
      <c r="S764" s="221"/>
      <c r="T764" s="30" t="s">
        <v>1061</v>
      </c>
      <c r="U764" s="31">
        <v>12498.1</v>
      </c>
      <c r="V764" s="32">
        <v>10.66</v>
      </c>
      <c r="W764" s="231">
        <f t="shared" si="133"/>
        <v>133229.74600000001</v>
      </c>
      <c r="X764" s="231"/>
      <c r="Y764" s="231"/>
      <c r="Z764" s="231"/>
      <c r="AA764" s="233">
        <v>9652.75</v>
      </c>
      <c r="AB764" s="234"/>
      <c r="AC764" s="234"/>
      <c r="AD764" s="235"/>
      <c r="AE764" s="242"/>
      <c r="AF764" s="243"/>
      <c r="AG764" s="243"/>
      <c r="AH764" s="244"/>
      <c r="AI764" s="233">
        <f t="shared" si="134"/>
        <v>9652.75</v>
      </c>
      <c r="AJ764" s="234"/>
      <c r="AK764" s="234"/>
      <c r="AL764" s="235"/>
      <c r="AM764" s="223">
        <f t="shared" si="135"/>
        <v>102898.315</v>
      </c>
      <c r="AN764" s="224"/>
      <c r="AO764" s="225"/>
      <c r="AP764" s="223">
        <f t="shared" si="136"/>
        <v>0</v>
      </c>
      <c r="AQ764" s="224"/>
      <c r="AR764" s="224"/>
      <c r="AS764" s="225"/>
      <c r="AT764" s="223">
        <f t="shared" si="137"/>
        <v>102898.315</v>
      </c>
      <c r="AU764" s="224"/>
      <c r="AV764" s="224"/>
      <c r="AW764" s="225"/>
      <c r="AX764" s="32">
        <f t="shared" si="131"/>
        <v>2845.3500000000004</v>
      </c>
      <c r="AY764" s="97">
        <f t="shared" si="132"/>
        <v>30331.431000000011</v>
      </c>
    </row>
    <row r="765" spans="1:51">
      <c r="A765" s="30" t="s">
        <v>1161</v>
      </c>
      <c r="B765" s="221" t="s">
        <v>1243</v>
      </c>
      <c r="C765" s="221"/>
      <c r="D765" s="221"/>
      <c r="E765" s="221"/>
      <c r="F765" s="221"/>
      <c r="G765" s="221"/>
      <c r="H765" s="221"/>
      <c r="I765" s="221"/>
      <c r="J765" s="221"/>
      <c r="K765" s="221"/>
      <c r="L765" s="221"/>
      <c r="M765" s="221"/>
      <c r="N765" s="221"/>
      <c r="O765" s="221"/>
      <c r="P765" s="221"/>
      <c r="Q765" s="221"/>
      <c r="R765" s="221"/>
      <c r="S765" s="221"/>
      <c r="T765" s="30" t="s">
        <v>1061</v>
      </c>
      <c r="U765" s="31">
        <v>8382.98</v>
      </c>
      <c r="V765" s="32">
        <v>1.18</v>
      </c>
      <c r="W765" s="231">
        <f t="shared" si="133"/>
        <v>9891.9163999999982</v>
      </c>
      <c r="X765" s="231"/>
      <c r="Y765" s="231"/>
      <c r="Z765" s="231"/>
      <c r="AA765" s="233">
        <v>5803.26</v>
      </c>
      <c r="AB765" s="234"/>
      <c r="AC765" s="234"/>
      <c r="AD765" s="235"/>
      <c r="AE765" s="242"/>
      <c r="AF765" s="243"/>
      <c r="AG765" s="243"/>
      <c r="AH765" s="244"/>
      <c r="AI765" s="233">
        <f t="shared" si="134"/>
        <v>5803.26</v>
      </c>
      <c r="AJ765" s="234"/>
      <c r="AK765" s="234"/>
      <c r="AL765" s="235"/>
      <c r="AM765" s="223">
        <f t="shared" si="135"/>
        <v>6847.8468000000003</v>
      </c>
      <c r="AN765" s="224"/>
      <c r="AO765" s="225"/>
      <c r="AP765" s="223">
        <f t="shared" si="136"/>
        <v>0</v>
      </c>
      <c r="AQ765" s="224"/>
      <c r="AR765" s="224"/>
      <c r="AS765" s="225"/>
      <c r="AT765" s="223">
        <f t="shared" si="137"/>
        <v>6847.8468000000003</v>
      </c>
      <c r="AU765" s="224"/>
      <c r="AV765" s="224"/>
      <c r="AW765" s="225"/>
      <c r="AX765" s="32">
        <f t="shared" si="131"/>
        <v>2579.7199999999993</v>
      </c>
      <c r="AY765" s="97">
        <f t="shared" si="132"/>
        <v>3044.069599999998</v>
      </c>
    </row>
    <row r="766" spans="1:51">
      <c r="A766" s="30" t="s">
        <v>1162</v>
      </c>
      <c r="B766" s="221" t="s">
        <v>0</v>
      </c>
      <c r="C766" s="221"/>
      <c r="D766" s="221"/>
      <c r="E766" s="221"/>
      <c r="F766" s="221"/>
      <c r="G766" s="221"/>
      <c r="H766" s="221"/>
      <c r="I766" s="221"/>
      <c r="J766" s="221"/>
      <c r="K766" s="221"/>
      <c r="L766" s="221"/>
      <c r="M766" s="221"/>
      <c r="N766" s="221"/>
      <c r="O766" s="221"/>
      <c r="P766" s="221"/>
      <c r="Q766" s="221"/>
      <c r="R766" s="221"/>
      <c r="S766" s="221"/>
      <c r="T766" s="30" t="s">
        <v>33</v>
      </c>
      <c r="U766" s="31">
        <v>57959.45</v>
      </c>
      <c r="V766" s="32">
        <v>1.51</v>
      </c>
      <c r="W766" s="231">
        <f t="shared" si="133"/>
        <v>87518.769499999995</v>
      </c>
      <c r="X766" s="231"/>
      <c r="Y766" s="231"/>
      <c r="Z766" s="231"/>
      <c r="AA766" s="233">
        <v>34628.379999999997</v>
      </c>
      <c r="AB766" s="234"/>
      <c r="AC766" s="234"/>
      <c r="AD766" s="235"/>
      <c r="AE766" s="242"/>
      <c r="AF766" s="243"/>
      <c r="AG766" s="243"/>
      <c r="AH766" s="244"/>
      <c r="AI766" s="233">
        <f t="shared" si="134"/>
        <v>34628.379999999997</v>
      </c>
      <c r="AJ766" s="234"/>
      <c r="AK766" s="234"/>
      <c r="AL766" s="235"/>
      <c r="AM766" s="223">
        <f t="shared" si="135"/>
        <v>52288.853799999997</v>
      </c>
      <c r="AN766" s="224"/>
      <c r="AO766" s="225"/>
      <c r="AP766" s="223">
        <f t="shared" si="136"/>
        <v>0</v>
      </c>
      <c r="AQ766" s="224"/>
      <c r="AR766" s="224"/>
      <c r="AS766" s="225"/>
      <c r="AT766" s="223">
        <f t="shared" si="137"/>
        <v>52288.853799999997</v>
      </c>
      <c r="AU766" s="224"/>
      <c r="AV766" s="224"/>
      <c r="AW766" s="225"/>
      <c r="AX766" s="32">
        <f t="shared" si="131"/>
        <v>23331.07</v>
      </c>
      <c r="AY766" s="97">
        <f t="shared" si="132"/>
        <v>35229.915699999998</v>
      </c>
    </row>
    <row r="767" spans="1:51">
      <c r="A767" s="30" t="s">
        <v>1163</v>
      </c>
      <c r="B767" s="221" t="s">
        <v>1</v>
      </c>
      <c r="C767" s="221"/>
      <c r="D767" s="221"/>
      <c r="E767" s="221"/>
      <c r="F767" s="221"/>
      <c r="G767" s="221"/>
      <c r="H767" s="221"/>
      <c r="I767" s="221"/>
      <c r="J767" s="221"/>
      <c r="K767" s="221"/>
      <c r="L767" s="221"/>
      <c r="M767" s="221"/>
      <c r="N767" s="221"/>
      <c r="O767" s="221"/>
      <c r="P767" s="221"/>
      <c r="Q767" s="221"/>
      <c r="R767" s="221"/>
      <c r="S767" s="221"/>
      <c r="T767" s="30" t="s">
        <v>1061</v>
      </c>
      <c r="U767" s="31">
        <v>0</v>
      </c>
      <c r="V767" s="32">
        <v>1.8</v>
      </c>
      <c r="W767" s="231">
        <f t="shared" si="133"/>
        <v>0</v>
      </c>
      <c r="X767" s="231"/>
      <c r="Y767" s="231"/>
      <c r="Z767" s="231"/>
      <c r="AA767" s="233">
        <v>0</v>
      </c>
      <c r="AB767" s="234"/>
      <c r="AC767" s="234"/>
      <c r="AD767" s="235"/>
      <c r="AE767" s="242"/>
      <c r="AF767" s="243"/>
      <c r="AG767" s="243"/>
      <c r="AH767" s="244"/>
      <c r="AI767" s="233">
        <f t="shared" si="134"/>
        <v>0</v>
      </c>
      <c r="AJ767" s="234"/>
      <c r="AK767" s="234"/>
      <c r="AL767" s="235"/>
      <c r="AM767" s="223">
        <f t="shared" si="135"/>
        <v>0</v>
      </c>
      <c r="AN767" s="224"/>
      <c r="AO767" s="225"/>
      <c r="AP767" s="223">
        <f t="shared" si="136"/>
        <v>0</v>
      </c>
      <c r="AQ767" s="224"/>
      <c r="AR767" s="224"/>
      <c r="AS767" s="225"/>
      <c r="AT767" s="223">
        <f t="shared" si="137"/>
        <v>0</v>
      </c>
      <c r="AU767" s="224"/>
      <c r="AV767" s="224"/>
      <c r="AW767" s="225"/>
      <c r="AX767" s="32">
        <f t="shared" si="131"/>
        <v>0</v>
      </c>
      <c r="AY767" s="97">
        <f t="shared" si="132"/>
        <v>0</v>
      </c>
    </row>
    <row r="768" spans="1:51">
      <c r="A768" s="30" t="s">
        <v>1164</v>
      </c>
      <c r="B768" s="221" t="s">
        <v>2</v>
      </c>
      <c r="C768" s="221"/>
      <c r="D768" s="221"/>
      <c r="E768" s="221"/>
      <c r="F768" s="221"/>
      <c r="G768" s="221"/>
      <c r="H768" s="221"/>
      <c r="I768" s="221"/>
      <c r="J768" s="221"/>
      <c r="K768" s="221"/>
      <c r="L768" s="221"/>
      <c r="M768" s="221"/>
      <c r="N768" s="221"/>
      <c r="O768" s="221"/>
      <c r="P768" s="221"/>
      <c r="Q768" s="221"/>
      <c r="R768" s="221"/>
      <c r="S768" s="221"/>
      <c r="T768" s="30" t="s">
        <v>1061</v>
      </c>
      <c r="U768" s="31">
        <v>0</v>
      </c>
      <c r="V768" s="32">
        <v>1.89</v>
      </c>
      <c r="W768" s="231">
        <f t="shared" si="133"/>
        <v>0</v>
      </c>
      <c r="X768" s="231"/>
      <c r="Y768" s="231"/>
      <c r="Z768" s="231"/>
      <c r="AA768" s="233">
        <v>0</v>
      </c>
      <c r="AB768" s="234"/>
      <c r="AC768" s="234"/>
      <c r="AD768" s="235"/>
      <c r="AE768" s="242"/>
      <c r="AF768" s="243"/>
      <c r="AG768" s="243"/>
      <c r="AH768" s="244"/>
      <c r="AI768" s="233">
        <f t="shared" si="134"/>
        <v>0</v>
      </c>
      <c r="AJ768" s="234"/>
      <c r="AK768" s="234"/>
      <c r="AL768" s="235"/>
      <c r="AM768" s="223">
        <f t="shared" si="135"/>
        <v>0</v>
      </c>
      <c r="AN768" s="224"/>
      <c r="AO768" s="225"/>
      <c r="AP768" s="223">
        <f t="shared" si="136"/>
        <v>0</v>
      </c>
      <c r="AQ768" s="224"/>
      <c r="AR768" s="224"/>
      <c r="AS768" s="225"/>
      <c r="AT768" s="223">
        <f t="shared" si="137"/>
        <v>0</v>
      </c>
      <c r="AU768" s="224"/>
      <c r="AV768" s="224"/>
      <c r="AW768" s="225"/>
      <c r="AX768" s="32">
        <f t="shared" si="131"/>
        <v>0</v>
      </c>
      <c r="AY768" s="97">
        <f t="shared" si="132"/>
        <v>0</v>
      </c>
    </row>
    <row r="769" spans="1:51">
      <c r="A769" s="30" t="s">
        <v>1165</v>
      </c>
      <c r="B769" s="221" t="s">
        <v>3</v>
      </c>
      <c r="C769" s="221"/>
      <c r="D769" s="221"/>
      <c r="E769" s="221"/>
      <c r="F769" s="221"/>
      <c r="G769" s="221"/>
      <c r="H769" s="221"/>
      <c r="I769" s="221"/>
      <c r="J769" s="221"/>
      <c r="K769" s="221"/>
      <c r="L769" s="221"/>
      <c r="M769" s="221"/>
      <c r="N769" s="221"/>
      <c r="O769" s="221"/>
      <c r="P769" s="221"/>
      <c r="Q769" s="221"/>
      <c r="R769" s="221"/>
      <c r="S769" s="221"/>
      <c r="T769" s="30" t="s">
        <v>1060</v>
      </c>
      <c r="U769" s="31">
        <v>22379.94</v>
      </c>
      <c r="V769" s="32">
        <v>5.67</v>
      </c>
      <c r="W769" s="231">
        <f t="shared" si="133"/>
        <v>126894.25979999999</v>
      </c>
      <c r="X769" s="231"/>
      <c r="Y769" s="231"/>
      <c r="Z769" s="231"/>
      <c r="AA769" s="233">
        <v>14864.21</v>
      </c>
      <c r="AB769" s="234"/>
      <c r="AC769" s="234"/>
      <c r="AD769" s="235"/>
      <c r="AE769" s="242"/>
      <c r="AF769" s="243"/>
      <c r="AG769" s="243"/>
      <c r="AH769" s="244"/>
      <c r="AI769" s="233">
        <f t="shared" si="134"/>
        <v>14864.21</v>
      </c>
      <c r="AJ769" s="234"/>
      <c r="AK769" s="234"/>
      <c r="AL769" s="235"/>
      <c r="AM769" s="223">
        <f t="shared" si="135"/>
        <v>84280.070699999997</v>
      </c>
      <c r="AN769" s="224"/>
      <c r="AO769" s="225"/>
      <c r="AP769" s="223">
        <f t="shared" si="136"/>
        <v>0</v>
      </c>
      <c r="AQ769" s="224"/>
      <c r="AR769" s="224"/>
      <c r="AS769" s="225"/>
      <c r="AT769" s="223">
        <f t="shared" si="137"/>
        <v>84280.070699999997</v>
      </c>
      <c r="AU769" s="224"/>
      <c r="AV769" s="224"/>
      <c r="AW769" s="225"/>
      <c r="AX769" s="32">
        <f t="shared" si="131"/>
        <v>7515.73</v>
      </c>
      <c r="AY769" s="97">
        <f t="shared" si="132"/>
        <v>42614.189099999989</v>
      </c>
    </row>
    <row r="770" spans="1:51">
      <c r="A770" s="30" t="s">
        <v>1166</v>
      </c>
      <c r="B770" s="221" t="s">
        <v>4</v>
      </c>
      <c r="C770" s="221"/>
      <c r="D770" s="221"/>
      <c r="E770" s="221"/>
      <c r="F770" s="221"/>
      <c r="G770" s="221"/>
      <c r="H770" s="221"/>
      <c r="I770" s="221"/>
      <c r="J770" s="221"/>
      <c r="K770" s="221"/>
      <c r="L770" s="221"/>
      <c r="M770" s="221"/>
      <c r="N770" s="221"/>
      <c r="O770" s="221"/>
      <c r="P770" s="221"/>
      <c r="Q770" s="221"/>
      <c r="R770" s="221"/>
      <c r="S770" s="221"/>
      <c r="T770" s="30" t="s">
        <v>1060</v>
      </c>
      <c r="U770" s="31">
        <v>5950.6</v>
      </c>
      <c r="V770" s="32">
        <v>12.42</v>
      </c>
      <c r="W770" s="231">
        <f t="shared" si="133"/>
        <v>73906.452000000005</v>
      </c>
      <c r="X770" s="231"/>
      <c r="Y770" s="231"/>
      <c r="Z770" s="231"/>
      <c r="AA770" s="233">
        <v>5873.96</v>
      </c>
      <c r="AB770" s="234"/>
      <c r="AC770" s="234"/>
      <c r="AD770" s="235"/>
      <c r="AE770" s="242"/>
      <c r="AF770" s="243"/>
      <c r="AG770" s="243"/>
      <c r="AH770" s="244"/>
      <c r="AI770" s="233">
        <f t="shared" si="134"/>
        <v>5873.96</v>
      </c>
      <c r="AJ770" s="234"/>
      <c r="AK770" s="234"/>
      <c r="AL770" s="235"/>
      <c r="AM770" s="223">
        <f t="shared" si="135"/>
        <v>72954.583199999994</v>
      </c>
      <c r="AN770" s="224"/>
      <c r="AO770" s="225"/>
      <c r="AP770" s="223">
        <f t="shared" si="136"/>
        <v>0</v>
      </c>
      <c r="AQ770" s="224"/>
      <c r="AR770" s="224"/>
      <c r="AS770" s="225"/>
      <c r="AT770" s="223">
        <f t="shared" si="137"/>
        <v>72954.583199999994</v>
      </c>
      <c r="AU770" s="224"/>
      <c r="AV770" s="224"/>
      <c r="AW770" s="225"/>
      <c r="AX770" s="32">
        <f t="shared" si="131"/>
        <v>76.640000000000327</v>
      </c>
      <c r="AY770" s="97">
        <f t="shared" si="132"/>
        <v>951.86880000001111</v>
      </c>
    </row>
    <row r="771" spans="1:51">
      <c r="A771" s="30" t="s">
        <v>1167</v>
      </c>
      <c r="B771" s="221" t="s">
        <v>5</v>
      </c>
      <c r="C771" s="221"/>
      <c r="D771" s="221"/>
      <c r="E771" s="221"/>
      <c r="F771" s="221"/>
      <c r="G771" s="221"/>
      <c r="H771" s="221"/>
      <c r="I771" s="221"/>
      <c r="J771" s="221"/>
      <c r="K771" s="221"/>
      <c r="L771" s="221"/>
      <c r="M771" s="221"/>
      <c r="N771" s="221"/>
      <c r="O771" s="221"/>
      <c r="P771" s="221"/>
      <c r="Q771" s="221"/>
      <c r="R771" s="221"/>
      <c r="S771" s="221"/>
      <c r="T771" s="30" t="s">
        <v>1060</v>
      </c>
      <c r="U771" s="31">
        <v>2414.73</v>
      </c>
      <c r="V771" s="32">
        <v>31.15</v>
      </c>
      <c r="W771" s="231">
        <f t="shared" si="133"/>
        <v>75218.839500000002</v>
      </c>
      <c r="X771" s="231"/>
      <c r="Y771" s="231"/>
      <c r="Z771" s="231"/>
      <c r="AA771" s="233">
        <v>2414.73</v>
      </c>
      <c r="AB771" s="234"/>
      <c r="AC771" s="234"/>
      <c r="AD771" s="235"/>
      <c r="AE771" s="242"/>
      <c r="AF771" s="243"/>
      <c r="AG771" s="243"/>
      <c r="AH771" s="244"/>
      <c r="AI771" s="233">
        <f t="shared" si="134"/>
        <v>2414.73</v>
      </c>
      <c r="AJ771" s="234"/>
      <c r="AK771" s="234"/>
      <c r="AL771" s="235"/>
      <c r="AM771" s="223">
        <f t="shared" si="135"/>
        <v>75218.839500000002</v>
      </c>
      <c r="AN771" s="224"/>
      <c r="AO771" s="225"/>
      <c r="AP771" s="223">
        <f t="shared" si="136"/>
        <v>0</v>
      </c>
      <c r="AQ771" s="224"/>
      <c r="AR771" s="224"/>
      <c r="AS771" s="225"/>
      <c r="AT771" s="223">
        <f t="shared" si="137"/>
        <v>75218.839500000002</v>
      </c>
      <c r="AU771" s="224"/>
      <c r="AV771" s="224"/>
      <c r="AW771" s="225"/>
      <c r="AX771" s="32">
        <f t="shared" si="131"/>
        <v>0</v>
      </c>
      <c r="AY771" s="97">
        <f t="shared" si="132"/>
        <v>0</v>
      </c>
    </row>
    <row r="772" spans="1:51">
      <c r="A772" s="30" t="s">
        <v>1168</v>
      </c>
      <c r="B772" s="221" t="s">
        <v>7</v>
      </c>
      <c r="C772" s="221"/>
      <c r="D772" s="221"/>
      <c r="E772" s="221"/>
      <c r="F772" s="221"/>
      <c r="G772" s="221"/>
      <c r="H772" s="221"/>
      <c r="I772" s="221"/>
      <c r="J772" s="221"/>
      <c r="K772" s="221"/>
      <c r="L772" s="221"/>
      <c r="M772" s="221"/>
      <c r="N772" s="221"/>
      <c r="O772" s="221"/>
      <c r="P772" s="221"/>
      <c r="Q772" s="221"/>
      <c r="R772" s="221"/>
      <c r="S772" s="221"/>
      <c r="T772" s="30" t="s">
        <v>1062</v>
      </c>
      <c r="U772" s="31">
        <v>0</v>
      </c>
      <c r="V772" s="32">
        <v>1.05</v>
      </c>
      <c r="W772" s="231">
        <f t="shared" si="133"/>
        <v>0</v>
      </c>
      <c r="X772" s="231"/>
      <c r="Y772" s="231"/>
      <c r="Z772" s="231"/>
      <c r="AA772" s="233">
        <v>0</v>
      </c>
      <c r="AB772" s="234"/>
      <c r="AC772" s="234"/>
      <c r="AD772" s="235"/>
      <c r="AE772" s="242"/>
      <c r="AF772" s="243"/>
      <c r="AG772" s="243"/>
      <c r="AH772" s="244"/>
      <c r="AI772" s="233">
        <f t="shared" si="134"/>
        <v>0</v>
      </c>
      <c r="AJ772" s="234"/>
      <c r="AK772" s="234"/>
      <c r="AL772" s="235"/>
      <c r="AM772" s="223">
        <f t="shared" si="135"/>
        <v>0</v>
      </c>
      <c r="AN772" s="224"/>
      <c r="AO772" s="225"/>
      <c r="AP772" s="223">
        <f t="shared" si="136"/>
        <v>0</v>
      </c>
      <c r="AQ772" s="224"/>
      <c r="AR772" s="224"/>
      <c r="AS772" s="225"/>
      <c r="AT772" s="223">
        <f t="shared" si="137"/>
        <v>0</v>
      </c>
      <c r="AU772" s="224"/>
      <c r="AV772" s="224"/>
      <c r="AW772" s="225"/>
      <c r="AX772" s="32">
        <f t="shared" si="131"/>
        <v>0</v>
      </c>
      <c r="AY772" s="97">
        <f t="shared" si="132"/>
        <v>0</v>
      </c>
    </row>
    <row r="773" spans="1:51">
      <c r="A773" s="30" t="s">
        <v>1169</v>
      </c>
      <c r="B773" s="221" t="s">
        <v>8</v>
      </c>
      <c r="C773" s="221"/>
      <c r="D773" s="221"/>
      <c r="E773" s="221"/>
      <c r="F773" s="221"/>
      <c r="G773" s="221"/>
      <c r="H773" s="221"/>
      <c r="I773" s="221"/>
      <c r="J773" s="221"/>
      <c r="K773" s="221"/>
      <c r="L773" s="221"/>
      <c r="M773" s="221"/>
      <c r="N773" s="221"/>
      <c r="O773" s="221"/>
      <c r="P773" s="221"/>
      <c r="Q773" s="221"/>
      <c r="R773" s="221"/>
      <c r="S773" s="221"/>
      <c r="T773" s="30" t="s">
        <v>1061</v>
      </c>
      <c r="U773" s="31">
        <v>44.8</v>
      </c>
      <c r="V773" s="32">
        <v>72.91</v>
      </c>
      <c r="W773" s="231">
        <f t="shared" si="133"/>
        <v>3266.3679999999995</v>
      </c>
      <c r="X773" s="231"/>
      <c r="Y773" s="231"/>
      <c r="Z773" s="231"/>
      <c r="AA773" s="233">
        <v>16.8</v>
      </c>
      <c r="AB773" s="234"/>
      <c r="AC773" s="234"/>
      <c r="AD773" s="235"/>
      <c r="AE773" s="242"/>
      <c r="AF773" s="243"/>
      <c r="AG773" s="243"/>
      <c r="AH773" s="244"/>
      <c r="AI773" s="233">
        <f t="shared" si="134"/>
        <v>16.8</v>
      </c>
      <c r="AJ773" s="234"/>
      <c r="AK773" s="234"/>
      <c r="AL773" s="235"/>
      <c r="AM773" s="223">
        <f t="shared" si="135"/>
        <v>1224.8879999999999</v>
      </c>
      <c r="AN773" s="224"/>
      <c r="AO773" s="225"/>
      <c r="AP773" s="223">
        <f t="shared" si="136"/>
        <v>0</v>
      </c>
      <c r="AQ773" s="224"/>
      <c r="AR773" s="224"/>
      <c r="AS773" s="225"/>
      <c r="AT773" s="223">
        <f t="shared" si="137"/>
        <v>1224.8879999999999</v>
      </c>
      <c r="AU773" s="224"/>
      <c r="AV773" s="224"/>
      <c r="AW773" s="225"/>
      <c r="AX773" s="32">
        <f t="shared" si="131"/>
        <v>27.999999999999996</v>
      </c>
      <c r="AY773" s="97">
        <f t="shared" si="132"/>
        <v>2041.4799999999996</v>
      </c>
    </row>
    <row r="774" spans="1:51">
      <c r="A774" s="30" t="s">
        <v>1170</v>
      </c>
      <c r="B774" s="221" t="s">
        <v>11</v>
      </c>
      <c r="C774" s="221"/>
      <c r="D774" s="221"/>
      <c r="E774" s="221"/>
      <c r="F774" s="221"/>
      <c r="G774" s="221"/>
      <c r="H774" s="221"/>
      <c r="I774" s="221"/>
      <c r="J774" s="221"/>
      <c r="K774" s="221"/>
      <c r="L774" s="221"/>
      <c r="M774" s="221"/>
      <c r="N774" s="221"/>
      <c r="O774" s="221"/>
      <c r="P774" s="221"/>
      <c r="Q774" s="221"/>
      <c r="R774" s="221"/>
      <c r="S774" s="221"/>
      <c r="T774" s="30" t="s">
        <v>1059</v>
      </c>
      <c r="U774" s="31">
        <v>0</v>
      </c>
      <c r="V774" s="32">
        <v>18.36</v>
      </c>
      <c r="W774" s="231">
        <f t="shared" si="133"/>
        <v>0</v>
      </c>
      <c r="X774" s="231"/>
      <c r="Y774" s="231"/>
      <c r="Z774" s="231"/>
      <c r="AA774" s="233">
        <v>0</v>
      </c>
      <c r="AB774" s="234"/>
      <c r="AC774" s="234"/>
      <c r="AD774" s="235"/>
      <c r="AE774" s="242"/>
      <c r="AF774" s="243"/>
      <c r="AG774" s="243"/>
      <c r="AH774" s="244"/>
      <c r="AI774" s="233">
        <f t="shared" si="134"/>
        <v>0</v>
      </c>
      <c r="AJ774" s="234"/>
      <c r="AK774" s="234"/>
      <c r="AL774" s="235"/>
      <c r="AM774" s="223">
        <f t="shared" si="135"/>
        <v>0</v>
      </c>
      <c r="AN774" s="224"/>
      <c r="AO774" s="225"/>
      <c r="AP774" s="223">
        <f t="shared" si="136"/>
        <v>0</v>
      </c>
      <c r="AQ774" s="224"/>
      <c r="AR774" s="224"/>
      <c r="AS774" s="225"/>
      <c r="AT774" s="223">
        <f t="shared" si="137"/>
        <v>0</v>
      </c>
      <c r="AU774" s="224"/>
      <c r="AV774" s="224"/>
      <c r="AW774" s="225"/>
      <c r="AX774" s="32">
        <f t="shared" si="131"/>
        <v>0</v>
      </c>
      <c r="AY774" s="97">
        <f t="shared" si="132"/>
        <v>0</v>
      </c>
    </row>
    <row r="775" spans="1:51">
      <c r="A775" s="30" t="s">
        <v>1171</v>
      </c>
      <c r="B775" s="221" t="s">
        <v>919</v>
      </c>
      <c r="C775" s="221"/>
      <c r="D775" s="221"/>
      <c r="E775" s="221"/>
      <c r="F775" s="221"/>
      <c r="G775" s="221"/>
      <c r="H775" s="221"/>
      <c r="I775" s="221"/>
      <c r="J775" s="221"/>
      <c r="K775" s="221"/>
      <c r="L775" s="221"/>
      <c r="M775" s="221"/>
      <c r="N775" s="221"/>
      <c r="O775" s="221"/>
      <c r="P775" s="221"/>
      <c r="Q775" s="221"/>
      <c r="R775" s="221"/>
      <c r="S775" s="221"/>
      <c r="T775" s="30" t="s">
        <v>1140</v>
      </c>
      <c r="U775" s="31">
        <v>123</v>
      </c>
      <c r="V775" s="32">
        <v>248.08</v>
      </c>
      <c r="W775" s="231">
        <f t="shared" si="133"/>
        <v>30513.84</v>
      </c>
      <c r="X775" s="231"/>
      <c r="Y775" s="231"/>
      <c r="Z775" s="231"/>
      <c r="AA775" s="233">
        <v>103</v>
      </c>
      <c r="AB775" s="234"/>
      <c r="AC775" s="234"/>
      <c r="AD775" s="235"/>
      <c r="AE775" s="242"/>
      <c r="AF775" s="243"/>
      <c r="AG775" s="243"/>
      <c r="AH775" s="244"/>
      <c r="AI775" s="233">
        <f t="shared" si="134"/>
        <v>103</v>
      </c>
      <c r="AJ775" s="234"/>
      <c r="AK775" s="234"/>
      <c r="AL775" s="235"/>
      <c r="AM775" s="223">
        <f t="shared" si="135"/>
        <v>25552.240000000002</v>
      </c>
      <c r="AN775" s="224"/>
      <c r="AO775" s="225"/>
      <c r="AP775" s="223">
        <f t="shared" si="136"/>
        <v>0</v>
      </c>
      <c r="AQ775" s="224"/>
      <c r="AR775" s="224"/>
      <c r="AS775" s="225"/>
      <c r="AT775" s="223">
        <f t="shared" si="137"/>
        <v>25552.240000000002</v>
      </c>
      <c r="AU775" s="224"/>
      <c r="AV775" s="224"/>
      <c r="AW775" s="225"/>
      <c r="AX775" s="32">
        <f t="shared" si="131"/>
        <v>20</v>
      </c>
      <c r="AY775" s="97">
        <f t="shared" si="132"/>
        <v>4961.5999999999985</v>
      </c>
    </row>
    <row r="776" spans="1:51">
      <c r="A776" s="30" t="s">
        <v>1172</v>
      </c>
      <c r="B776" s="221" t="s">
        <v>920</v>
      </c>
      <c r="C776" s="221"/>
      <c r="D776" s="221"/>
      <c r="E776" s="221"/>
      <c r="F776" s="221"/>
      <c r="G776" s="221"/>
      <c r="H776" s="221"/>
      <c r="I776" s="221"/>
      <c r="J776" s="221"/>
      <c r="K776" s="221"/>
      <c r="L776" s="221"/>
      <c r="M776" s="221"/>
      <c r="N776" s="221"/>
      <c r="O776" s="221"/>
      <c r="P776" s="221"/>
      <c r="Q776" s="221"/>
      <c r="R776" s="221"/>
      <c r="S776" s="221"/>
      <c r="T776" s="30" t="s">
        <v>1140</v>
      </c>
      <c r="U776" s="31">
        <v>10</v>
      </c>
      <c r="V776" s="32">
        <v>625.47</v>
      </c>
      <c r="W776" s="231">
        <f t="shared" si="133"/>
        <v>6254.7000000000007</v>
      </c>
      <c r="X776" s="231"/>
      <c r="Y776" s="231"/>
      <c r="Z776" s="231"/>
      <c r="AA776" s="233">
        <v>10</v>
      </c>
      <c r="AB776" s="234"/>
      <c r="AC776" s="234"/>
      <c r="AD776" s="235"/>
      <c r="AE776" s="242"/>
      <c r="AF776" s="243"/>
      <c r="AG776" s="243"/>
      <c r="AH776" s="244"/>
      <c r="AI776" s="233">
        <f t="shared" si="134"/>
        <v>10</v>
      </c>
      <c r="AJ776" s="234"/>
      <c r="AK776" s="234"/>
      <c r="AL776" s="235"/>
      <c r="AM776" s="223">
        <f t="shared" si="135"/>
        <v>6254.7000000000007</v>
      </c>
      <c r="AN776" s="224"/>
      <c r="AO776" s="225"/>
      <c r="AP776" s="223">
        <f t="shared" si="136"/>
        <v>0</v>
      </c>
      <c r="AQ776" s="224"/>
      <c r="AR776" s="224"/>
      <c r="AS776" s="225"/>
      <c r="AT776" s="223">
        <f t="shared" si="137"/>
        <v>6254.7000000000007</v>
      </c>
      <c r="AU776" s="224"/>
      <c r="AV776" s="224"/>
      <c r="AW776" s="225"/>
      <c r="AX776" s="32">
        <f t="shared" si="131"/>
        <v>0</v>
      </c>
      <c r="AY776" s="97">
        <f t="shared" si="132"/>
        <v>0</v>
      </c>
    </row>
    <row r="777" spans="1:51">
      <c r="A777" s="30" t="s">
        <v>1173</v>
      </c>
      <c r="B777" s="221" t="s">
        <v>921</v>
      </c>
      <c r="C777" s="221"/>
      <c r="D777" s="221"/>
      <c r="E777" s="221"/>
      <c r="F777" s="221"/>
      <c r="G777" s="221"/>
      <c r="H777" s="221"/>
      <c r="I777" s="221"/>
      <c r="J777" s="221"/>
      <c r="K777" s="221"/>
      <c r="L777" s="221"/>
      <c r="M777" s="221"/>
      <c r="N777" s="221"/>
      <c r="O777" s="221"/>
      <c r="P777" s="221"/>
      <c r="Q777" s="221"/>
      <c r="R777" s="221"/>
      <c r="S777" s="221"/>
      <c r="T777" s="30" t="s">
        <v>1140</v>
      </c>
      <c r="U777" s="31">
        <v>0</v>
      </c>
      <c r="V777" s="32">
        <v>0</v>
      </c>
      <c r="W777" s="231">
        <f t="shared" si="133"/>
        <v>0</v>
      </c>
      <c r="X777" s="231"/>
      <c r="Y777" s="231"/>
      <c r="Z777" s="231"/>
      <c r="AA777" s="233">
        <v>0</v>
      </c>
      <c r="AB777" s="234"/>
      <c r="AC777" s="234"/>
      <c r="AD777" s="235"/>
      <c r="AE777" s="242"/>
      <c r="AF777" s="243"/>
      <c r="AG777" s="243"/>
      <c r="AH777" s="244"/>
      <c r="AI777" s="233">
        <f t="shared" si="134"/>
        <v>0</v>
      </c>
      <c r="AJ777" s="234"/>
      <c r="AK777" s="234"/>
      <c r="AL777" s="235"/>
      <c r="AM777" s="223">
        <f t="shared" si="135"/>
        <v>0</v>
      </c>
      <c r="AN777" s="224"/>
      <c r="AO777" s="225"/>
      <c r="AP777" s="223">
        <f t="shared" si="136"/>
        <v>0</v>
      </c>
      <c r="AQ777" s="224"/>
      <c r="AR777" s="224"/>
      <c r="AS777" s="225"/>
      <c r="AT777" s="223">
        <f t="shared" si="137"/>
        <v>0</v>
      </c>
      <c r="AU777" s="224"/>
      <c r="AV777" s="224"/>
      <c r="AW777" s="225"/>
      <c r="AX777" s="32">
        <f t="shared" si="131"/>
        <v>0</v>
      </c>
      <c r="AY777" s="97">
        <f t="shared" si="132"/>
        <v>0</v>
      </c>
    </row>
    <row r="778" spans="1:51">
      <c r="A778" s="30" t="s">
        <v>1174</v>
      </c>
      <c r="B778" s="221" t="s">
        <v>1082</v>
      </c>
      <c r="C778" s="221"/>
      <c r="D778" s="221"/>
      <c r="E778" s="221"/>
      <c r="F778" s="221"/>
      <c r="G778" s="221"/>
      <c r="H778" s="221"/>
      <c r="I778" s="221"/>
      <c r="J778" s="221"/>
      <c r="K778" s="221"/>
      <c r="L778" s="221"/>
      <c r="M778" s="221"/>
      <c r="N778" s="221"/>
      <c r="O778" s="221"/>
      <c r="P778" s="221"/>
      <c r="Q778" s="221"/>
      <c r="R778" s="221"/>
      <c r="S778" s="221"/>
      <c r="T778" s="30" t="s">
        <v>1059</v>
      </c>
      <c r="U778" s="31">
        <v>81.94</v>
      </c>
      <c r="V778" s="32">
        <v>146.11000000000001</v>
      </c>
      <c r="W778" s="231">
        <f t="shared" si="133"/>
        <v>11972.253400000001</v>
      </c>
      <c r="X778" s="231"/>
      <c r="Y778" s="231"/>
      <c r="Z778" s="231"/>
      <c r="AA778" s="233">
        <v>65.790000000000006</v>
      </c>
      <c r="AB778" s="234"/>
      <c r="AC778" s="234"/>
      <c r="AD778" s="235"/>
      <c r="AE778" s="242"/>
      <c r="AF778" s="243"/>
      <c r="AG778" s="243"/>
      <c r="AH778" s="244"/>
      <c r="AI778" s="233">
        <f t="shared" si="134"/>
        <v>65.790000000000006</v>
      </c>
      <c r="AJ778" s="234"/>
      <c r="AK778" s="234"/>
      <c r="AL778" s="235"/>
      <c r="AM778" s="223">
        <f t="shared" si="135"/>
        <v>9612.5769000000018</v>
      </c>
      <c r="AN778" s="224"/>
      <c r="AO778" s="225"/>
      <c r="AP778" s="223">
        <f t="shared" si="136"/>
        <v>0</v>
      </c>
      <c r="AQ778" s="224"/>
      <c r="AR778" s="224"/>
      <c r="AS778" s="225"/>
      <c r="AT778" s="223">
        <f t="shared" si="137"/>
        <v>9612.5769000000018</v>
      </c>
      <c r="AU778" s="224"/>
      <c r="AV778" s="224"/>
      <c r="AW778" s="225"/>
      <c r="AX778" s="32">
        <f t="shared" si="131"/>
        <v>16.149999999999991</v>
      </c>
      <c r="AY778" s="97">
        <f t="shared" si="132"/>
        <v>2359.6764999999996</v>
      </c>
    </row>
    <row r="779" spans="1:51">
      <c r="A779" s="30" t="s">
        <v>1175</v>
      </c>
      <c r="B779" s="221" t="s">
        <v>1101</v>
      </c>
      <c r="C779" s="221"/>
      <c r="D779" s="221"/>
      <c r="E779" s="221"/>
      <c r="F779" s="221"/>
      <c r="G779" s="221"/>
      <c r="H779" s="221"/>
      <c r="I779" s="221"/>
      <c r="J779" s="221"/>
      <c r="K779" s="221"/>
      <c r="L779" s="221"/>
      <c r="M779" s="221"/>
      <c r="N779" s="221"/>
      <c r="O779" s="221"/>
      <c r="P779" s="221"/>
      <c r="Q779" s="221"/>
      <c r="R779" s="221"/>
      <c r="S779" s="221"/>
      <c r="T779" s="30" t="s">
        <v>1059</v>
      </c>
      <c r="U779" s="31">
        <v>8</v>
      </c>
      <c r="V779" s="32">
        <v>222.33</v>
      </c>
      <c r="W779" s="231">
        <f t="shared" si="133"/>
        <v>1778.64</v>
      </c>
      <c r="X779" s="231"/>
      <c r="Y779" s="231"/>
      <c r="Z779" s="231"/>
      <c r="AA779" s="233">
        <v>8</v>
      </c>
      <c r="AB779" s="234"/>
      <c r="AC779" s="234"/>
      <c r="AD779" s="235"/>
      <c r="AE779" s="242"/>
      <c r="AF779" s="243"/>
      <c r="AG779" s="243"/>
      <c r="AH779" s="244"/>
      <c r="AI779" s="233">
        <f t="shared" si="134"/>
        <v>8</v>
      </c>
      <c r="AJ779" s="234"/>
      <c r="AK779" s="234"/>
      <c r="AL779" s="235"/>
      <c r="AM779" s="223">
        <f t="shared" si="135"/>
        <v>1778.64</v>
      </c>
      <c r="AN779" s="224"/>
      <c r="AO779" s="225"/>
      <c r="AP779" s="223">
        <f t="shared" si="136"/>
        <v>0</v>
      </c>
      <c r="AQ779" s="224"/>
      <c r="AR779" s="224"/>
      <c r="AS779" s="225"/>
      <c r="AT779" s="223">
        <f t="shared" si="137"/>
        <v>1778.64</v>
      </c>
      <c r="AU779" s="224"/>
      <c r="AV779" s="224"/>
      <c r="AW779" s="225"/>
      <c r="AX779" s="32">
        <f t="shared" si="131"/>
        <v>0</v>
      </c>
      <c r="AY779" s="97">
        <f t="shared" si="132"/>
        <v>0</v>
      </c>
    </row>
    <row r="780" spans="1:51">
      <c r="A780" s="30" t="s">
        <v>1176</v>
      </c>
      <c r="B780" s="221" t="s">
        <v>18</v>
      </c>
      <c r="C780" s="221"/>
      <c r="D780" s="221"/>
      <c r="E780" s="221"/>
      <c r="F780" s="221"/>
      <c r="G780" s="221"/>
      <c r="H780" s="221"/>
      <c r="I780" s="221"/>
      <c r="J780" s="221"/>
      <c r="K780" s="221"/>
      <c r="L780" s="221"/>
      <c r="M780" s="221"/>
      <c r="N780" s="221"/>
      <c r="O780" s="221"/>
      <c r="P780" s="221"/>
      <c r="Q780" s="221"/>
      <c r="R780" s="221"/>
      <c r="S780" s="221"/>
      <c r="T780" s="30" t="s">
        <v>1059</v>
      </c>
      <c r="U780" s="31">
        <v>0</v>
      </c>
      <c r="V780" s="32">
        <v>22.76</v>
      </c>
      <c r="W780" s="231">
        <f t="shared" si="133"/>
        <v>0</v>
      </c>
      <c r="X780" s="231"/>
      <c r="Y780" s="231"/>
      <c r="Z780" s="231"/>
      <c r="AA780" s="233">
        <v>0</v>
      </c>
      <c r="AB780" s="234"/>
      <c r="AC780" s="234"/>
      <c r="AD780" s="235"/>
      <c r="AE780" s="242"/>
      <c r="AF780" s="243"/>
      <c r="AG780" s="243"/>
      <c r="AH780" s="244"/>
      <c r="AI780" s="233">
        <f t="shared" si="134"/>
        <v>0</v>
      </c>
      <c r="AJ780" s="234"/>
      <c r="AK780" s="234"/>
      <c r="AL780" s="235"/>
      <c r="AM780" s="223">
        <f t="shared" si="135"/>
        <v>0</v>
      </c>
      <c r="AN780" s="224"/>
      <c r="AO780" s="225"/>
      <c r="AP780" s="223">
        <f t="shared" si="136"/>
        <v>0</v>
      </c>
      <c r="AQ780" s="224"/>
      <c r="AR780" s="224"/>
      <c r="AS780" s="225"/>
      <c r="AT780" s="223">
        <f t="shared" si="137"/>
        <v>0</v>
      </c>
      <c r="AU780" s="224"/>
      <c r="AV780" s="224"/>
      <c r="AW780" s="225"/>
      <c r="AX780" s="32">
        <f t="shared" si="131"/>
        <v>0</v>
      </c>
      <c r="AY780" s="97">
        <f t="shared" si="132"/>
        <v>0</v>
      </c>
    </row>
    <row r="781" spans="1:51">
      <c r="A781" s="30" t="s">
        <v>1177</v>
      </c>
      <c r="B781" s="221" t="s">
        <v>19</v>
      </c>
      <c r="C781" s="221"/>
      <c r="D781" s="221"/>
      <c r="E781" s="221"/>
      <c r="F781" s="221"/>
      <c r="G781" s="221"/>
      <c r="H781" s="221"/>
      <c r="I781" s="221"/>
      <c r="J781" s="221"/>
      <c r="K781" s="221"/>
      <c r="L781" s="221"/>
      <c r="M781" s="221"/>
      <c r="N781" s="221"/>
      <c r="O781" s="221"/>
      <c r="P781" s="221"/>
      <c r="Q781" s="221"/>
      <c r="R781" s="221"/>
      <c r="S781" s="221"/>
      <c r="T781" s="30" t="s">
        <v>1059</v>
      </c>
      <c r="U781" s="31">
        <v>10246.700000000001</v>
      </c>
      <c r="V781" s="32">
        <v>18.21</v>
      </c>
      <c r="W781" s="231">
        <f t="shared" si="133"/>
        <v>186592.40700000004</v>
      </c>
      <c r="X781" s="231"/>
      <c r="Y781" s="231"/>
      <c r="Z781" s="231"/>
      <c r="AA781" s="233">
        <v>10246.700000000001</v>
      </c>
      <c r="AB781" s="234"/>
      <c r="AC781" s="234"/>
      <c r="AD781" s="235"/>
      <c r="AE781" s="242"/>
      <c r="AF781" s="243"/>
      <c r="AG781" s="243"/>
      <c r="AH781" s="244"/>
      <c r="AI781" s="233">
        <f t="shared" si="134"/>
        <v>10246.700000000001</v>
      </c>
      <c r="AJ781" s="234"/>
      <c r="AK781" s="234"/>
      <c r="AL781" s="235"/>
      <c r="AM781" s="223">
        <f t="shared" si="135"/>
        <v>186592.40700000004</v>
      </c>
      <c r="AN781" s="224"/>
      <c r="AO781" s="225"/>
      <c r="AP781" s="223">
        <f t="shared" si="136"/>
        <v>0</v>
      </c>
      <c r="AQ781" s="224"/>
      <c r="AR781" s="224"/>
      <c r="AS781" s="225"/>
      <c r="AT781" s="223">
        <f t="shared" si="137"/>
        <v>186592.40700000004</v>
      </c>
      <c r="AU781" s="224"/>
      <c r="AV781" s="224"/>
      <c r="AW781" s="225"/>
      <c r="AX781" s="32">
        <f t="shared" si="131"/>
        <v>0</v>
      </c>
      <c r="AY781" s="97">
        <f t="shared" si="132"/>
        <v>0</v>
      </c>
    </row>
    <row r="782" spans="1:51">
      <c r="A782" s="30" t="s">
        <v>1178</v>
      </c>
      <c r="B782" s="221" t="s">
        <v>20</v>
      </c>
      <c r="C782" s="221"/>
      <c r="D782" s="221"/>
      <c r="E782" s="221"/>
      <c r="F782" s="221"/>
      <c r="G782" s="221"/>
      <c r="H782" s="221"/>
      <c r="I782" s="221"/>
      <c r="J782" s="221"/>
      <c r="K782" s="221"/>
      <c r="L782" s="221"/>
      <c r="M782" s="221"/>
      <c r="N782" s="221"/>
      <c r="O782" s="221"/>
      <c r="P782" s="221"/>
      <c r="Q782" s="221"/>
      <c r="R782" s="221"/>
      <c r="S782" s="221"/>
      <c r="T782" s="30" t="s">
        <v>1059</v>
      </c>
      <c r="U782" s="31">
        <v>10246.700000000001</v>
      </c>
      <c r="V782" s="32">
        <v>4.55</v>
      </c>
      <c r="W782" s="231">
        <f t="shared" si="133"/>
        <v>46622.485000000001</v>
      </c>
      <c r="X782" s="231"/>
      <c r="Y782" s="231"/>
      <c r="Z782" s="231"/>
      <c r="AA782" s="233">
        <v>8035.8</v>
      </c>
      <c r="AB782" s="234"/>
      <c r="AC782" s="234"/>
      <c r="AD782" s="235"/>
      <c r="AE782" s="242"/>
      <c r="AF782" s="243"/>
      <c r="AG782" s="243"/>
      <c r="AH782" s="244"/>
      <c r="AI782" s="233">
        <f t="shared" si="134"/>
        <v>8035.8</v>
      </c>
      <c r="AJ782" s="234"/>
      <c r="AK782" s="234"/>
      <c r="AL782" s="235"/>
      <c r="AM782" s="223">
        <f t="shared" si="135"/>
        <v>36562.89</v>
      </c>
      <c r="AN782" s="224"/>
      <c r="AO782" s="225"/>
      <c r="AP782" s="223">
        <f t="shared" si="136"/>
        <v>0</v>
      </c>
      <c r="AQ782" s="224"/>
      <c r="AR782" s="224"/>
      <c r="AS782" s="225"/>
      <c r="AT782" s="223">
        <f t="shared" si="137"/>
        <v>36562.89</v>
      </c>
      <c r="AU782" s="224"/>
      <c r="AV782" s="224"/>
      <c r="AW782" s="225"/>
      <c r="AX782" s="32">
        <f t="shared" si="131"/>
        <v>2210.9000000000005</v>
      </c>
      <c r="AY782" s="97">
        <f t="shared" si="132"/>
        <v>10059.595000000001</v>
      </c>
    </row>
    <row r="783" spans="1:51">
      <c r="A783" s="30" t="s">
        <v>1179</v>
      </c>
      <c r="B783" s="221" t="s">
        <v>27</v>
      </c>
      <c r="C783" s="221"/>
      <c r="D783" s="221"/>
      <c r="E783" s="221"/>
      <c r="F783" s="221"/>
      <c r="G783" s="221"/>
      <c r="H783" s="221"/>
      <c r="I783" s="221"/>
      <c r="J783" s="221"/>
      <c r="K783" s="221"/>
      <c r="L783" s="221"/>
      <c r="M783" s="221"/>
      <c r="N783" s="221"/>
      <c r="O783" s="221"/>
      <c r="P783" s="221"/>
      <c r="Q783" s="221"/>
      <c r="R783" s="221"/>
      <c r="S783" s="221"/>
      <c r="T783" s="30" t="s">
        <v>1140</v>
      </c>
      <c r="U783" s="31">
        <v>81</v>
      </c>
      <c r="V783" s="32">
        <v>287.74</v>
      </c>
      <c r="W783" s="231">
        <f t="shared" si="133"/>
        <v>23306.940000000002</v>
      </c>
      <c r="X783" s="231"/>
      <c r="Y783" s="231"/>
      <c r="Z783" s="231"/>
      <c r="AA783" s="233">
        <v>58</v>
      </c>
      <c r="AB783" s="234"/>
      <c r="AC783" s="234"/>
      <c r="AD783" s="235"/>
      <c r="AE783" s="242"/>
      <c r="AF783" s="243"/>
      <c r="AG783" s="243"/>
      <c r="AH783" s="244"/>
      <c r="AI783" s="233">
        <f t="shared" si="134"/>
        <v>58</v>
      </c>
      <c r="AJ783" s="234"/>
      <c r="AK783" s="234"/>
      <c r="AL783" s="235"/>
      <c r="AM783" s="223">
        <f t="shared" si="135"/>
        <v>16688.920000000002</v>
      </c>
      <c r="AN783" s="224"/>
      <c r="AO783" s="225"/>
      <c r="AP783" s="223">
        <f t="shared" si="136"/>
        <v>0</v>
      </c>
      <c r="AQ783" s="224"/>
      <c r="AR783" s="224"/>
      <c r="AS783" s="225"/>
      <c r="AT783" s="223">
        <f t="shared" si="137"/>
        <v>16688.920000000002</v>
      </c>
      <c r="AU783" s="224"/>
      <c r="AV783" s="224"/>
      <c r="AW783" s="225"/>
      <c r="AX783" s="32">
        <f t="shared" si="131"/>
        <v>23</v>
      </c>
      <c r="AY783" s="97">
        <f t="shared" si="132"/>
        <v>6618.02</v>
      </c>
    </row>
    <row r="784" spans="1:51">
      <c r="A784" s="30" t="s">
        <v>1181</v>
      </c>
      <c r="B784" s="221" t="s">
        <v>28</v>
      </c>
      <c r="C784" s="221"/>
      <c r="D784" s="221"/>
      <c r="E784" s="221"/>
      <c r="F784" s="221"/>
      <c r="G784" s="221"/>
      <c r="H784" s="221"/>
      <c r="I784" s="221"/>
      <c r="J784" s="221"/>
      <c r="K784" s="221"/>
      <c r="L784" s="221"/>
      <c r="M784" s="221"/>
      <c r="N784" s="221"/>
      <c r="O784" s="221"/>
      <c r="P784" s="221"/>
      <c r="Q784" s="221"/>
      <c r="R784" s="221"/>
      <c r="S784" s="221"/>
      <c r="T784" s="30" t="s">
        <v>1140</v>
      </c>
      <c r="U784" s="31">
        <v>52</v>
      </c>
      <c r="V784" s="32">
        <v>364</v>
      </c>
      <c r="W784" s="231">
        <f t="shared" si="133"/>
        <v>18928</v>
      </c>
      <c r="X784" s="231"/>
      <c r="Y784" s="231"/>
      <c r="Z784" s="231"/>
      <c r="AA784" s="233">
        <v>45</v>
      </c>
      <c r="AB784" s="234"/>
      <c r="AC784" s="234"/>
      <c r="AD784" s="235"/>
      <c r="AE784" s="242"/>
      <c r="AF784" s="243"/>
      <c r="AG784" s="243"/>
      <c r="AH784" s="244"/>
      <c r="AI784" s="233">
        <f t="shared" si="134"/>
        <v>45</v>
      </c>
      <c r="AJ784" s="234"/>
      <c r="AK784" s="234"/>
      <c r="AL784" s="235"/>
      <c r="AM784" s="223">
        <f t="shared" si="135"/>
        <v>16380</v>
      </c>
      <c r="AN784" s="224"/>
      <c r="AO784" s="225"/>
      <c r="AP784" s="223">
        <f t="shared" si="136"/>
        <v>0</v>
      </c>
      <c r="AQ784" s="224"/>
      <c r="AR784" s="224"/>
      <c r="AS784" s="225"/>
      <c r="AT784" s="223">
        <f t="shared" si="137"/>
        <v>16380</v>
      </c>
      <c r="AU784" s="224"/>
      <c r="AV784" s="224"/>
      <c r="AW784" s="225"/>
      <c r="AX784" s="32">
        <f>U784-AI784</f>
        <v>7</v>
      </c>
      <c r="AY784" s="97">
        <f t="shared" si="132"/>
        <v>2548</v>
      </c>
    </row>
    <row r="785" spans="1:51">
      <c r="A785" s="30" t="s">
        <v>1182</v>
      </c>
      <c r="B785" s="221" t="s">
        <v>29</v>
      </c>
      <c r="C785" s="221"/>
      <c r="D785" s="221"/>
      <c r="E785" s="221"/>
      <c r="F785" s="221"/>
      <c r="G785" s="221"/>
      <c r="H785" s="221"/>
      <c r="I785" s="221"/>
      <c r="J785" s="221"/>
      <c r="K785" s="221"/>
      <c r="L785" s="221"/>
      <c r="M785" s="221"/>
      <c r="N785" s="221"/>
      <c r="O785" s="221"/>
      <c r="P785" s="221"/>
      <c r="Q785" s="221"/>
      <c r="R785" s="221"/>
      <c r="S785" s="221"/>
      <c r="T785" s="30" t="s">
        <v>1140</v>
      </c>
      <c r="U785" s="31">
        <v>52</v>
      </c>
      <c r="V785" s="32">
        <v>26</v>
      </c>
      <c r="W785" s="231">
        <f t="shared" si="133"/>
        <v>1352</v>
      </c>
      <c r="X785" s="231"/>
      <c r="Y785" s="231"/>
      <c r="Z785" s="231"/>
      <c r="AA785" s="233">
        <v>45</v>
      </c>
      <c r="AB785" s="234"/>
      <c r="AC785" s="234"/>
      <c r="AD785" s="235"/>
      <c r="AE785" s="242"/>
      <c r="AF785" s="243"/>
      <c r="AG785" s="243"/>
      <c r="AH785" s="244"/>
      <c r="AI785" s="233">
        <f t="shared" si="134"/>
        <v>45</v>
      </c>
      <c r="AJ785" s="234"/>
      <c r="AK785" s="234"/>
      <c r="AL785" s="235"/>
      <c r="AM785" s="223">
        <f t="shared" si="135"/>
        <v>1170</v>
      </c>
      <c r="AN785" s="224"/>
      <c r="AO785" s="225"/>
      <c r="AP785" s="223">
        <f t="shared" si="136"/>
        <v>0</v>
      </c>
      <c r="AQ785" s="224"/>
      <c r="AR785" s="224"/>
      <c r="AS785" s="225"/>
      <c r="AT785" s="223">
        <f t="shared" si="137"/>
        <v>1170</v>
      </c>
      <c r="AU785" s="224"/>
      <c r="AV785" s="224"/>
      <c r="AW785" s="225"/>
      <c r="AX785" s="32">
        <f>U785-AI785</f>
        <v>7</v>
      </c>
      <c r="AY785" s="97">
        <f t="shared" si="132"/>
        <v>182</v>
      </c>
    </row>
    <row r="786" spans="1:51">
      <c r="A786" s="30" t="s">
        <v>1183</v>
      </c>
      <c r="B786" s="221" t="s">
        <v>30</v>
      </c>
      <c r="C786" s="221"/>
      <c r="D786" s="221"/>
      <c r="E786" s="221"/>
      <c r="F786" s="221"/>
      <c r="G786" s="221"/>
      <c r="H786" s="221"/>
      <c r="I786" s="221"/>
      <c r="J786" s="221"/>
      <c r="K786" s="221"/>
      <c r="L786" s="221"/>
      <c r="M786" s="221"/>
      <c r="N786" s="221"/>
      <c r="O786" s="221"/>
      <c r="P786" s="221"/>
      <c r="Q786" s="221"/>
      <c r="R786" s="221"/>
      <c r="S786" s="221"/>
      <c r="T786" s="30" t="s">
        <v>1061</v>
      </c>
      <c r="U786" s="31">
        <v>0</v>
      </c>
      <c r="V786" s="32">
        <v>197.03</v>
      </c>
      <c r="W786" s="231">
        <f t="shared" si="133"/>
        <v>0</v>
      </c>
      <c r="X786" s="231"/>
      <c r="Y786" s="231"/>
      <c r="Z786" s="231"/>
      <c r="AA786" s="233">
        <v>0</v>
      </c>
      <c r="AB786" s="234"/>
      <c r="AC786" s="234"/>
      <c r="AD786" s="235"/>
      <c r="AE786" s="242"/>
      <c r="AF786" s="243"/>
      <c r="AG786" s="243"/>
      <c r="AH786" s="244"/>
      <c r="AI786" s="233">
        <f t="shared" si="134"/>
        <v>0</v>
      </c>
      <c r="AJ786" s="234"/>
      <c r="AK786" s="234"/>
      <c r="AL786" s="235"/>
      <c r="AM786" s="223">
        <f t="shared" si="135"/>
        <v>0</v>
      </c>
      <c r="AN786" s="224"/>
      <c r="AO786" s="225"/>
      <c r="AP786" s="223">
        <f t="shared" si="136"/>
        <v>0</v>
      </c>
      <c r="AQ786" s="224"/>
      <c r="AR786" s="224"/>
      <c r="AS786" s="225"/>
      <c r="AT786" s="223">
        <f t="shared" si="137"/>
        <v>0</v>
      </c>
      <c r="AU786" s="224"/>
      <c r="AV786" s="224"/>
      <c r="AW786" s="225"/>
      <c r="AX786" s="32">
        <f>U786-AI786</f>
        <v>0</v>
      </c>
      <c r="AY786" s="97">
        <f t="shared" si="132"/>
        <v>0</v>
      </c>
    </row>
    <row r="787" spans="1:51">
      <c r="A787" s="30"/>
      <c r="B787" s="221"/>
      <c r="C787" s="221"/>
      <c r="D787" s="221"/>
      <c r="E787" s="221"/>
      <c r="F787" s="221"/>
      <c r="G787" s="221"/>
      <c r="H787" s="221"/>
      <c r="I787" s="221"/>
      <c r="J787" s="221"/>
      <c r="K787" s="221"/>
      <c r="L787" s="221"/>
      <c r="M787" s="221"/>
      <c r="N787" s="221"/>
      <c r="O787" s="221"/>
      <c r="P787" s="221"/>
      <c r="Q787" s="221"/>
      <c r="R787" s="221"/>
      <c r="S787" s="221"/>
      <c r="T787" s="30"/>
      <c r="U787" s="31"/>
      <c r="V787" s="32"/>
      <c r="W787" s="271"/>
      <c r="X787" s="271"/>
      <c r="Y787" s="271"/>
      <c r="Z787" s="271"/>
      <c r="AA787" s="233"/>
      <c r="AB787" s="234"/>
      <c r="AC787" s="234"/>
      <c r="AD787" s="235"/>
      <c r="AE787" s="242"/>
      <c r="AF787" s="243"/>
      <c r="AG787" s="243"/>
      <c r="AH787" s="244"/>
      <c r="AI787" s="233"/>
      <c r="AJ787" s="234"/>
      <c r="AK787" s="234"/>
      <c r="AL787" s="235"/>
      <c r="AM787" s="261"/>
      <c r="AN787" s="262"/>
      <c r="AO787" s="263"/>
      <c r="AP787" s="223"/>
      <c r="AQ787" s="224"/>
      <c r="AR787" s="224"/>
      <c r="AS787" s="225"/>
      <c r="AT787" s="261"/>
      <c r="AU787" s="262"/>
      <c r="AV787" s="262"/>
      <c r="AW787" s="263"/>
      <c r="AX787" s="32"/>
      <c r="AY787" s="97">
        <f t="shared" si="132"/>
        <v>0</v>
      </c>
    </row>
    <row r="788" spans="1:51" ht="15.75">
      <c r="A788" s="45" t="s">
        <v>750</v>
      </c>
      <c r="B788" s="236" t="s">
        <v>922</v>
      </c>
      <c r="C788" s="236"/>
      <c r="D788" s="236"/>
      <c r="E788" s="236"/>
      <c r="F788" s="236"/>
      <c r="G788" s="236"/>
      <c r="H788" s="236"/>
      <c r="I788" s="236"/>
      <c r="J788" s="236"/>
      <c r="K788" s="236"/>
      <c r="L788" s="236"/>
      <c r="M788" s="236"/>
      <c r="N788" s="236"/>
      <c r="O788" s="236"/>
      <c r="P788" s="236"/>
      <c r="Q788" s="236"/>
      <c r="R788" s="236"/>
      <c r="S788" s="236"/>
      <c r="T788" s="45"/>
      <c r="U788" s="56"/>
      <c r="V788" s="61"/>
      <c r="W788" s="229">
        <f>SUM(W789:W828)</f>
        <v>329538.14199999999</v>
      </c>
      <c r="X788" s="229"/>
      <c r="Y788" s="229"/>
      <c r="Z788" s="229"/>
      <c r="AA788" s="255"/>
      <c r="AB788" s="256"/>
      <c r="AC788" s="256"/>
      <c r="AD788" s="257"/>
      <c r="AE788" s="278"/>
      <c r="AF788" s="279"/>
      <c r="AG788" s="279"/>
      <c r="AH788" s="280"/>
      <c r="AI788" s="255"/>
      <c r="AJ788" s="256"/>
      <c r="AK788" s="256"/>
      <c r="AL788" s="257"/>
      <c r="AM788" s="238">
        <f>SUM(AM789:AM828)+0.02</f>
        <v>327442.39870000002</v>
      </c>
      <c r="AN788" s="239"/>
      <c r="AO788" s="240"/>
      <c r="AP788" s="238">
        <f>SUM(AP789:AS828)</f>
        <v>0</v>
      </c>
      <c r="AQ788" s="239"/>
      <c r="AR788" s="239"/>
      <c r="AS788" s="240"/>
      <c r="AT788" s="238">
        <f>AM788+AP788</f>
        <v>327442.39870000002</v>
      </c>
      <c r="AU788" s="239"/>
      <c r="AV788" s="239"/>
      <c r="AW788" s="240"/>
      <c r="AX788" s="27"/>
      <c r="AY788" s="96">
        <f t="shared" si="132"/>
        <v>2095.7432999999728</v>
      </c>
    </row>
    <row r="789" spans="1:51">
      <c r="A789" s="30" t="s">
        <v>751</v>
      </c>
      <c r="B789" s="221" t="s">
        <v>1088</v>
      </c>
      <c r="C789" s="221"/>
      <c r="D789" s="221"/>
      <c r="E789" s="221"/>
      <c r="F789" s="221"/>
      <c r="G789" s="221"/>
      <c r="H789" s="221"/>
      <c r="I789" s="221"/>
      <c r="J789" s="221"/>
      <c r="K789" s="221"/>
      <c r="L789" s="221"/>
      <c r="M789" s="221"/>
      <c r="N789" s="221"/>
      <c r="O789" s="221"/>
      <c r="P789" s="221"/>
      <c r="Q789" s="221"/>
      <c r="R789" s="221"/>
      <c r="S789" s="221"/>
      <c r="T789" s="30" t="s">
        <v>1059</v>
      </c>
      <c r="U789" s="31">
        <v>3412</v>
      </c>
      <c r="V789" s="32">
        <v>1.33</v>
      </c>
      <c r="W789" s="231">
        <f t="shared" ref="W789:W828" si="138">U789*V789</f>
        <v>4537.96</v>
      </c>
      <c r="X789" s="231"/>
      <c r="Y789" s="231"/>
      <c r="Z789" s="231"/>
      <c r="AA789" s="233">
        <v>3412</v>
      </c>
      <c r="AB789" s="234"/>
      <c r="AC789" s="234"/>
      <c r="AD789" s="235"/>
      <c r="AE789" s="242"/>
      <c r="AF789" s="243"/>
      <c r="AG789" s="243"/>
      <c r="AH789" s="244"/>
      <c r="AI789" s="233">
        <f t="shared" ref="AI789:AI828" si="139">AA789+AE789</f>
        <v>3412</v>
      </c>
      <c r="AJ789" s="234"/>
      <c r="AK789" s="234"/>
      <c r="AL789" s="235"/>
      <c r="AM789" s="223">
        <f t="shared" ref="AM789:AM828" si="140">V789*AA789</f>
        <v>4537.96</v>
      </c>
      <c r="AN789" s="224"/>
      <c r="AO789" s="225"/>
      <c r="AP789" s="223">
        <f t="shared" ref="AP789:AP828" si="141">V789*AE789</f>
        <v>0</v>
      </c>
      <c r="AQ789" s="224"/>
      <c r="AR789" s="224"/>
      <c r="AS789" s="225"/>
      <c r="AT789" s="223">
        <f t="shared" ref="AT789:AT828" si="142">AM789+AP789</f>
        <v>4537.96</v>
      </c>
      <c r="AU789" s="224"/>
      <c r="AV789" s="224"/>
      <c r="AW789" s="225"/>
      <c r="AX789" s="32">
        <f t="shared" ref="AX789:AX847" si="143">U789-AI789</f>
        <v>0</v>
      </c>
      <c r="AY789" s="97">
        <f t="shared" si="132"/>
        <v>0</v>
      </c>
    </row>
    <row r="790" spans="1:51">
      <c r="A790" s="30" t="s">
        <v>752</v>
      </c>
      <c r="B790" s="221" t="s">
        <v>1223</v>
      </c>
      <c r="C790" s="221"/>
      <c r="D790" s="221"/>
      <c r="E790" s="221"/>
      <c r="F790" s="221"/>
      <c r="G790" s="221"/>
      <c r="H790" s="221"/>
      <c r="I790" s="221"/>
      <c r="J790" s="221"/>
      <c r="K790" s="221"/>
      <c r="L790" s="221"/>
      <c r="M790" s="221"/>
      <c r="N790" s="221"/>
      <c r="O790" s="221"/>
      <c r="P790" s="221"/>
      <c r="Q790" s="221"/>
      <c r="R790" s="221"/>
      <c r="S790" s="221"/>
      <c r="T790" s="30" t="s">
        <v>31</v>
      </c>
      <c r="U790" s="31">
        <v>3.4</v>
      </c>
      <c r="V790" s="32">
        <v>522.98</v>
      </c>
      <c r="W790" s="231">
        <f t="shared" si="138"/>
        <v>1778.1320000000001</v>
      </c>
      <c r="X790" s="231"/>
      <c r="Y790" s="231"/>
      <c r="Z790" s="231"/>
      <c r="AA790" s="233">
        <v>0</v>
      </c>
      <c r="AB790" s="234"/>
      <c r="AC790" s="234"/>
      <c r="AD790" s="235"/>
      <c r="AE790" s="242"/>
      <c r="AF790" s="243"/>
      <c r="AG790" s="243"/>
      <c r="AH790" s="244"/>
      <c r="AI790" s="233">
        <f t="shared" si="139"/>
        <v>0</v>
      </c>
      <c r="AJ790" s="234"/>
      <c r="AK790" s="234"/>
      <c r="AL790" s="235"/>
      <c r="AM790" s="223">
        <f t="shared" si="140"/>
        <v>0</v>
      </c>
      <c r="AN790" s="224"/>
      <c r="AO790" s="225"/>
      <c r="AP790" s="223">
        <f t="shared" si="141"/>
        <v>0</v>
      </c>
      <c r="AQ790" s="224"/>
      <c r="AR790" s="224"/>
      <c r="AS790" s="225"/>
      <c r="AT790" s="223">
        <f t="shared" si="142"/>
        <v>0</v>
      </c>
      <c r="AU790" s="224"/>
      <c r="AV790" s="224"/>
      <c r="AW790" s="225"/>
      <c r="AX790" s="32">
        <f t="shared" si="143"/>
        <v>3.4</v>
      </c>
      <c r="AY790" s="97">
        <f t="shared" si="132"/>
        <v>1778.1320000000001</v>
      </c>
    </row>
    <row r="791" spans="1:51">
      <c r="A791" s="30" t="s">
        <v>753</v>
      </c>
      <c r="B791" s="221" t="s">
        <v>1224</v>
      </c>
      <c r="C791" s="221"/>
      <c r="D791" s="221"/>
      <c r="E791" s="221"/>
      <c r="F791" s="221"/>
      <c r="G791" s="221"/>
      <c r="H791" s="221"/>
      <c r="I791" s="221"/>
      <c r="J791" s="221"/>
      <c r="K791" s="221"/>
      <c r="L791" s="221"/>
      <c r="M791" s="221"/>
      <c r="N791" s="221"/>
      <c r="O791" s="221"/>
      <c r="P791" s="221"/>
      <c r="Q791" s="221"/>
      <c r="R791" s="221"/>
      <c r="S791" s="221"/>
      <c r="T791" s="30" t="s">
        <v>32</v>
      </c>
      <c r="U791" s="31">
        <v>139</v>
      </c>
      <c r="V791" s="32">
        <v>0.81</v>
      </c>
      <c r="W791" s="231">
        <f t="shared" si="138"/>
        <v>112.59</v>
      </c>
      <c r="X791" s="231"/>
      <c r="Y791" s="231"/>
      <c r="Z791" s="231"/>
      <c r="AA791" s="233">
        <v>139</v>
      </c>
      <c r="AB791" s="234"/>
      <c r="AC791" s="234"/>
      <c r="AD791" s="235"/>
      <c r="AE791" s="242"/>
      <c r="AF791" s="243"/>
      <c r="AG791" s="243"/>
      <c r="AH791" s="244"/>
      <c r="AI791" s="233">
        <f t="shared" si="139"/>
        <v>139</v>
      </c>
      <c r="AJ791" s="234"/>
      <c r="AK791" s="234"/>
      <c r="AL791" s="235"/>
      <c r="AM791" s="223">
        <f t="shared" si="140"/>
        <v>112.59</v>
      </c>
      <c r="AN791" s="224"/>
      <c r="AO791" s="225"/>
      <c r="AP791" s="223">
        <f t="shared" si="141"/>
        <v>0</v>
      </c>
      <c r="AQ791" s="224"/>
      <c r="AR791" s="224"/>
      <c r="AS791" s="225"/>
      <c r="AT791" s="223">
        <f t="shared" si="142"/>
        <v>112.59</v>
      </c>
      <c r="AU791" s="224"/>
      <c r="AV791" s="224"/>
      <c r="AW791" s="225"/>
      <c r="AX791" s="32">
        <f t="shared" si="143"/>
        <v>0</v>
      </c>
      <c r="AY791" s="97">
        <f t="shared" si="132"/>
        <v>0</v>
      </c>
    </row>
    <row r="792" spans="1:51">
      <c r="A792" s="30" t="s">
        <v>754</v>
      </c>
      <c r="B792" s="221" t="s">
        <v>1089</v>
      </c>
      <c r="C792" s="221"/>
      <c r="D792" s="221"/>
      <c r="E792" s="221"/>
      <c r="F792" s="221"/>
      <c r="G792" s="221"/>
      <c r="H792" s="221"/>
      <c r="I792" s="221"/>
      <c r="J792" s="221"/>
      <c r="K792" s="221"/>
      <c r="L792" s="221"/>
      <c r="M792" s="221"/>
      <c r="N792" s="221"/>
      <c r="O792" s="221"/>
      <c r="P792" s="221"/>
      <c r="Q792" s="221"/>
      <c r="R792" s="221"/>
      <c r="S792" s="221"/>
      <c r="T792" s="30" t="s">
        <v>32</v>
      </c>
      <c r="U792" s="31">
        <v>139</v>
      </c>
      <c r="V792" s="32">
        <v>1.37</v>
      </c>
      <c r="W792" s="231">
        <f t="shared" si="138"/>
        <v>190.43</v>
      </c>
      <c r="X792" s="231"/>
      <c r="Y792" s="231"/>
      <c r="Z792" s="231"/>
      <c r="AA792" s="233">
        <v>139</v>
      </c>
      <c r="AB792" s="234"/>
      <c r="AC792" s="234"/>
      <c r="AD792" s="235"/>
      <c r="AE792" s="242"/>
      <c r="AF792" s="243"/>
      <c r="AG792" s="243"/>
      <c r="AH792" s="244"/>
      <c r="AI792" s="233">
        <f t="shared" si="139"/>
        <v>139</v>
      </c>
      <c r="AJ792" s="234"/>
      <c r="AK792" s="234"/>
      <c r="AL792" s="235"/>
      <c r="AM792" s="223">
        <f t="shared" si="140"/>
        <v>190.43</v>
      </c>
      <c r="AN792" s="224"/>
      <c r="AO792" s="225"/>
      <c r="AP792" s="223">
        <f t="shared" si="141"/>
        <v>0</v>
      </c>
      <c r="AQ792" s="224"/>
      <c r="AR792" s="224"/>
      <c r="AS792" s="225"/>
      <c r="AT792" s="223">
        <f t="shared" si="142"/>
        <v>190.43</v>
      </c>
      <c r="AU792" s="224"/>
      <c r="AV792" s="224"/>
      <c r="AW792" s="225"/>
      <c r="AX792" s="32">
        <f t="shared" si="143"/>
        <v>0</v>
      </c>
      <c r="AY792" s="97">
        <f t="shared" si="132"/>
        <v>0</v>
      </c>
    </row>
    <row r="793" spans="1:51">
      <c r="A793" s="30" t="s">
        <v>755</v>
      </c>
      <c r="B793" s="221" t="s">
        <v>1225</v>
      </c>
      <c r="C793" s="221"/>
      <c r="D793" s="221"/>
      <c r="E793" s="221"/>
      <c r="F793" s="221"/>
      <c r="G793" s="221"/>
      <c r="H793" s="221"/>
      <c r="I793" s="221"/>
      <c r="J793" s="221"/>
      <c r="K793" s="221"/>
      <c r="L793" s="221"/>
      <c r="M793" s="221"/>
      <c r="N793" s="221"/>
      <c r="O793" s="221"/>
      <c r="P793" s="221"/>
      <c r="Q793" s="221"/>
      <c r="R793" s="221"/>
      <c r="S793" s="221"/>
      <c r="T793" s="30" t="s">
        <v>1060</v>
      </c>
      <c r="U793" s="31">
        <v>8</v>
      </c>
      <c r="V793" s="32">
        <v>32.72</v>
      </c>
      <c r="W793" s="231">
        <f t="shared" si="138"/>
        <v>261.76</v>
      </c>
      <c r="X793" s="231"/>
      <c r="Y793" s="231"/>
      <c r="Z793" s="231"/>
      <c r="AA793" s="233">
        <v>8</v>
      </c>
      <c r="AB793" s="234"/>
      <c r="AC793" s="234"/>
      <c r="AD793" s="235"/>
      <c r="AE793" s="242"/>
      <c r="AF793" s="243"/>
      <c r="AG793" s="243"/>
      <c r="AH793" s="244"/>
      <c r="AI793" s="233">
        <f t="shared" si="139"/>
        <v>8</v>
      </c>
      <c r="AJ793" s="234"/>
      <c r="AK793" s="234"/>
      <c r="AL793" s="235"/>
      <c r="AM793" s="223">
        <f t="shared" si="140"/>
        <v>261.76</v>
      </c>
      <c r="AN793" s="224"/>
      <c r="AO793" s="225"/>
      <c r="AP793" s="223">
        <f t="shared" si="141"/>
        <v>0</v>
      </c>
      <c r="AQ793" s="224"/>
      <c r="AR793" s="224"/>
      <c r="AS793" s="225"/>
      <c r="AT793" s="223">
        <f t="shared" si="142"/>
        <v>261.76</v>
      </c>
      <c r="AU793" s="224"/>
      <c r="AV793" s="224"/>
      <c r="AW793" s="225"/>
      <c r="AX793" s="32">
        <f t="shared" si="143"/>
        <v>0</v>
      </c>
      <c r="AY793" s="97">
        <f t="shared" si="132"/>
        <v>0</v>
      </c>
    </row>
    <row r="794" spans="1:51">
      <c r="A794" s="30" t="s">
        <v>756</v>
      </c>
      <c r="B794" s="221" t="s">
        <v>1090</v>
      </c>
      <c r="C794" s="221"/>
      <c r="D794" s="221"/>
      <c r="E794" s="221"/>
      <c r="F794" s="221"/>
      <c r="G794" s="221"/>
      <c r="H794" s="221"/>
      <c r="I794" s="221"/>
      <c r="J794" s="221"/>
      <c r="K794" s="221"/>
      <c r="L794" s="221"/>
      <c r="M794" s="221"/>
      <c r="N794" s="221"/>
      <c r="O794" s="221"/>
      <c r="P794" s="221"/>
      <c r="Q794" s="221"/>
      <c r="R794" s="221"/>
      <c r="S794" s="221"/>
      <c r="T794" s="30" t="s">
        <v>1060</v>
      </c>
      <c r="U794" s="31">
        <v>8</v>
      </c>
      <c r="V794" s="32">
        <v>25.32</v>
      </c>
      <c r="W794" s="231">
        <f t="shared" si="138"/>
        <v>202.56</v>
      </c>
      <c r="X794" s="231"/>
      <c r="Y794" s="231"/>
      <c r="Z794" s="231"/>
      <c r="AA794" s="233">
        <v>8</v>
      </c>
      <c r="AB794" s="234"/>
      <c r="AC794" s="234"/>
      <c r="AD794" s="235"/>
      <c r="AE794" s="242"/>
      <c r="AF794" s="243"/>
      <c r="AG794" s="243"/>
      <c r="AH794" s="244"/>
      <c r="AI794" s="233">
        <f t="shared" si="139"/>
        <v>8</v>
      </c>
      <c r="AJ794" s="234"/>
      <c r="AK794" s="234"/>
      <c r="AL794" s="235"/>
      <c r="AM794" s="223">
        <f t="shared" si="140"/>
        <v>202.56</v>
      </c>
      <c r="AN794" s="224"/>
      <c r="AO794" s="225"/>
      <c r="AP794" s="223">
        <f t="shared" si="141"/>
        <v>0</v>
      </c>
      <c r="AQ794" s="224"/>
      <c r="AR794" s="224"/>
      <c r="AS794" s="225"/>
      <c r="AT794" s="223">
        <f t="shared" si="142"/>
        <v>202.56</v>
      </c>
      <c r="AU794" s="224"/>
      <c r="AV794" s="224"/>
      <c r="AW794" s="225"/>
      <c r="AX794" s="32">
        <f t="shared" si="143"/>
        <v>0</v>
      </c>
      <c r="AY794" s="97">
        <f t="shared" si="132"/>
        <v>0</v>
      </c>
    </row>
    <row r="795" spans="1:51">
      <c r="A795" s="30" t="s">
        <v>757</v>
      </c>
      <c r="B795" s="221" t="s">
        <v>1227</v>
      </c>
      <c r="C795" s="221"/>
      <c r="D795" s="221"/>
      <c r="E795" s="221"/>
      <c r="F795" s="221"/>
      <c r="G795" s="221"/>
      <c r="H795" s="221"/>
      <c r="I795" s="221"/>
      <c r="J795" s="221"/>
      <c r="K795" s="221"/>
      <c r="L795" s="221"/>
      <c r="M795" s="221"/>
      <c r="N795" s="221"/>
      <c r="O795" s="221"/>
      <c r="P795" s="221"/>
      <c r="Q795" s="221"/>
      <c r="R795" s="221"/>
      <c r="S795" s="221"/>
      <c r="T795" s="30" t="s">
        <v>32</v>
      </c>
      <c r="U795" s="31">
        <v>345</v>
      </c>
      <c r="V795" s="32">
        <v>1.66</v>
      </c>
      <c r="W795" s="231">
        <f t="shared" si="138"/>
        <v>572.69999999999993</v>
      </c>
      <c r="X795" s="231"/>
      <c r="Y795" s="231"/>
      <c r="Z795" s="231"/>
      <c r="AA795" s="233">
        <v>345</v>
      </c>
      <c r="AB795" s="234"/>
      <c r="AC795" s="234"/>
      <c r="AD795" s="235"/>
      <c r="AE795" s="242"/>
      <c r="AF795" s="243"/>
      <c r="AG795" s="243"/>
      <c r="AH795" s="244"/>
      <c r="AI795" s="233">
        <f t="shared" si="139"/>
        <v>345</v>
      </c>
      <c r="AJ795" s="234"/>
      <c r="AK795" s="234"/>
      <c r="AL795" s="235"/>
      <c r="AM795" s="223">
        <f t="shared" si="140"/>
        <v>572.69999999999993</v>
      </c>
      <c r="AN795" s="224"/>
      <c r="AO795" s="225"/>
      <c r="AP795" s="223">
        <f t="shared" si="141"/>
        <v>0</v>
      </c>
      <c r="AQ795" s="224"/>
      <c r="AR795" s="224"/>
      <c r="AS795" s="225"/>
      <c r="AT795" s="223">
        <f t="shared" si="142"/>
        <v>572.69999999999993</v>
      </c>
      <c r="AU795" s="224"/>
      <c r="AV795" s="224"/>
      <c r="AW795" s="225"/>
      <c r="AX795" s="32">
        <f t="shared" si="143"/>
        <v>0</v>
      </c>
      <c r="AY795" s="97">
        <f t="shared" si="132"/>
        <v>0</v>
      </c>
    </row>
    <row r="796" spans="1:51">
      <c r="A796" s="30" t="s">
        <v>758</v>
      </c>
      <c r="B796" s="221" t="s">
        <v>1228</v>
      </c>
      <c r="C796" s="221"/>
      <c r="D796" s="221"/>
      <c r="E796" s="221"/>
      <c r="F796" s="221"/>
      <c r="G796" s="221"/>
      <c r="H796" s="221"/>
      <c r="I796" s="221"/>
      <c r="J796" s="221"/>
      <c r="K796" s="221"/>
      <c r="L796" s="221"/>
      <c r="M796" s="221"/>
      <c r="N796" s="221"/>
      <c r="O796" s="221"/>
      <c r="P796" s="221"/>
      <c r="Q796" s="221"/>
      <c r="R796" s="221"/>
      <c r="S796" s="221"/>
      <c r="T796" s="30" t="s">
        <v>32</v>
      </c>
      <c r="U796" s="31">
        <v>1195</v>
      </c>
      <c r="V796" s="32">
        <v>0.43</v>
      </c>
      <c r="W796" s="231">
        <f t="shared" si="138"/>
        <v>513.85</v>
      </c>
      <c r="X796" s="231"/>
      <c r="Y796" s="231"/>
      <c r="Z796" s="231"/>
      <c r="AA796" s="233">
        <v>1195</v>
      </c>
      <c r="AB796" s="234"/>
      <c r="AC796" s="234"/>
      <c r="AD796" s="235"/>
      <c r="AE796" s="242"/>
      <c r="AF796" s="243"/>
      <c r="AG796" s="243"/>
      <c r="AH796" s="244"/>
      <c r="AI796" s="233">
        <f t="shared" si="139"/>
        <v>1195</v>
      </c>
      <c r="AJ796" s="234"/>
      <c r="AK796" s="234"/>
      <c r="AL796" s="235"/>
      <c r="AM796" s="223">
        <f t="shared" si="140"/>
        <v>513.85</v>
      </c>
      <c r="AN796" s="224"/>
      <c r="AO796" s="225"/>
      <c r="AP796" s="223">
        <f t="shared" si="141"/>
        <v>0</v>
      </c>
      <c r="AQ796" s="224"/>
      <c r="AR796" s="224"/>
      <c r="AS796" s="225"/>
      <c r="AT796" s="223">
        <f t="shared" si="142"/>
        <v>513.85</v>
      </c>
      <c r="AU796" s="224"/>
      <c r="AV796" s="224"/>
      <c r="AW796" s="225"/>
      <c r="AX796" s="32">
        <f t="shared" si="143"/>
        <v>0</v>
      </c>
      <c r="AY796" s="97">
        <f t="shared" si="132"/>
        <v>0</v>
      </c>
    </row>
    <row r="797" spans="1:51">
      <c r="A797" s="30" t="s">
        <v>759</v>
      </c>
      <c r="B797" s="221" t="s">
        <v>1229</v>
      </c>
      <c r="C797" s="221"/>
      <c r="D797" s="221"/>
      <c r="E797" s="221"/>
      <c r="F797" s="221"/>
      <c r="G797" s="221"/>
      <c r="H797" s="221"/>
      <c r="I797" s="221"/>
      <c r="J797" s="221"/>
      <c r="K797" s="221"/>
      <c r="L797" s="221"/>
      <c r="M797" s="221"/>
      <c r="N797" s="221"/>
      <c r="O797" s="221"/>
      <c r="P797" s="221"/>
      <c r="Q797" s="221"/>
      <c r="R797" s="221"/>
      <c r="S797" s="221"/>
      <c r="T797" s="30" t="s">
        <v>1061</v>
      </c>
      <c r="U797" s="31">
        <v>0</v>
      </c>
      <c r="V797" s="32">
        <v>16.739999999999998</v>
      </c>
      <c r="W797" s="231">
        <f t="shared" si="138"/>
        <v>0</v>
      </c>
      <c r="X797" s="231"/>
      <c r="Y797" s="231"/>
      <c r="Z797" s="231"/>
      <c r="AA797" s="233">
        <v>0</v>
      </c>
      <c r="AB797" s="234"/>
      <c r="AC797" s="234"/>
      <c r="AD797" s="235"/>
      <c r="AE797" s="242"/>
      <c r="AF797" s="243"/>
      <c r="AG797" s="243"/>
      <c r="AH797" s="244"/>
      <c r="AI797" s="233">
        <f t="shared" si="139"/>
        <v>0</v>
      </c>
      <c r="AJ797" s="234"/>
      <c r="AK797" s="234"/>
      <c r="AL797" s="235"/>
      <c r="AM797" s="223">
        <f t="shared" si="140"/>
        <v>0</v>
      </c>
      <c r="AN797" s="224"/>
      <c r="AO797" s="225"/>
      <c r="AP797" s="223">
        <f t="shared" si="141"/>
        <v>0</v>
      </c>
      <c r="AQ797" s="224"/>
      <c r="AR797" s="224"/>
      <c r="AS797" s="225"/>
      <c r="AT797" s="223">
        <f t="shared" si="142"/>
        <v>0</v>
      </c>
      <c r="AU797" s="224"/>
      <c r="AV797" s="224"/>
      <c r="AW797" s="225"/>
      <c r="AX797" s="32">
        <f t="shared" si="143"/>
        <v>0</v>
      </c>
      <c r="AY797" s="97">
        <f t="shared" si="132"/>
        <v>0</v>
      </c>
    </row>
    <row r="798" spans="1:51">
      <c r="A798" s="30" t="s">
        <v>760</v>
      </c>
      <c r="B798" s="221" t="s">
        <v>1230</v>
      </c>
      <c r="C798" s="221"/>
      <c r="D798" s="221"/>
      <c r="E798" s="221"/>
      <c r="F798" s="221"/>
      <c r="G798" s="221"/>
      <c r="H798" s="221"/>
      <c r="I798" s="221"/>
      <c r="J798" s="221"/>
      <c r="K798" s="221"/>
      <c r="L798" s="221"/>
      <c r="M798" s="221"/>
      <c r="N798" s="221"/>
      <c r="O798" s="221"/>
      <c r="P798" s="221"/>
      <c r="Q798" s="221"/>
      <c r="R798" s="221"/>
      <c r="S798" s="221"/>
      <c r="T798" s="30" t="s">
        <v>1061</v>
      </c>
      <c r="U798" s="31">
        <v>0</v>
      </c>
      <c r="V798" s="32">
        <v>18.72</v>
      </c>
      <c r="W798" s="231">
        <f t="shared" si="138"/>
        <v>0</v>
      </c>
      <c r="X798" s="231"/>
      <c r="Y798" s="231"/>
      <c r="Z798" s="231"/>
      <c r="AA798" s="233">
        <v>0</v>
      </c>
      <c r="AB798" s="234"/>
      <c r="AC798" s="234"/>
      <c r="AD798" s="235"/>
      <c r="AE798" s="242"/>
      <c r="AF798" s="243"/>
      <c r="AG798" s="243"/>
      <c r="AH798" s="244"/>
      <c r="AI798" s="233">
        <f t="shared" si="139"/>
        <v>0</v>
      </c>
      <c r="AJ798" s="234"/>
      <c r="AK798" s="234"/>
      <c r="AL798" s="235"/>
      <c r="AM798" s="223">
        <f t="shared" si="140"/>
        <v>0</v>
      </c>
      <c r="AN798" s="224"/>
      <c r="AO798" s="225"/>
      <c r="AP798" s="223">
        <f t="shared" si="141"/>
        <v>0</v>
      </c>
      <c r="AQ798" s="224"/>
      <c r="AR798" s="224"/>
      <c r="AS798" s="225"/>
      <c r="AT798" s="223">
        <f t="shared" si="142"/>
        <v>0</v>
      </c>
      <c r="AU798" s="224"/>
      <c r="AV798" s="224"/>
      <c r="AW798" s="225"/>
      <c r="AX798" s="32">
        <f t="shared" si="143"/>
        <v>0</v>
      </c>
      <c r="AY798" s="97">
        <f t="shared" si="132"/>
        <v>0</v>
      </c>
    </row>
    <row r="799" spans="1:51">
      <c r="A799" s="30" t="s">
        <v>888</v>
      </c>
      <c r="B799" s="221" t="s">
        <v>1231</v>
      </c>
      <c r="C799" s="221"/>
      <c r="D799" s="221"/>
      <c r="E799" s="221"/>
      <c r="F799" s="221"/>
      <c r="G799" s="221"/>
      <c r="H799" s="221"/>
      <c r="I799" s="221"/>
      <c r="J799" s="221"/>
      <c r="K799" s="221"/>
      <c r="L799" s="221"/>
      <c r="M799" s="221"/>
      <c r="N799" s="221"/>
      <c r="O799" s="221"/>
      <c r="P799" s="221"/>
      <c r="Q799" s="221"/>
      <c r="R799" s="221"/>
      <c r="S799" s="221"/>
      <c r="T799" s="30" t="s">
        <v>1061</v>
      </c>
      <c r="U799" s="31">
        <v>3430</v>
      </c>
      <c r="V799" s="32">
        <v>5.58</v>
      </c>
      <c r="W799" s="231">
        <f t="shared" si="138"/>
        <v>19139.400000000001</v>
      </c>
      <c r="X799" s="231"/>
      <c r="Y799" s="231"/>
      <c r="Z799" s="231"/>
      <c r="AA799" s="233">
        <v>3428.55</v>
      </c>
      <c r="AB799" s="234"/>
      <c r="AC799" s="234"/>
      <c r="AD799" s="235"/>
      <c r="AE799" s="242"/>
      <c r="AF799" s="243"/>
      <c r="AG799" s="243"/>
      <c r="AH799" s="244"/>
      <c r="AI799" s="233">
        <f t="shared" si="139"/>
        <v>3428.55</v>
      </c>
      <c r="AJ799" s="234"/>
      <c r="AK799" s="234"/>
      <c r="AL799" s="235"/>
      <c r="AM799" s="223">
        <f t="shared" si="140"/>
        <v>19131.309000000001</v>
      </c>
      <c r="AN799" s="224"/>
      <c r="AO799" s="225"/>
      <c r="AP799" s="223">
        <f t="shared" si="141"/>
        <v>0</v>
      </c>
      <c r="AQ799" s="224"/>
      <c r="AR799" s="224"/>
      <c r="AS799" s="225"/>
      <c r="AT799" s="223">
        <f t="shared" si="142"/>
        <v>19131.309000000001</v>
      </c>
      <c r="AU799" s="224"/>
      <c r="AV799" s="224"/>
      <c r="AW799" s="225"/>
      <c r="AX799" s="32">
        <f t="shared" si="143"/>
        <v>1.4499999999998181</v>
      </c>
      <c r="AY799" s="97">
        <f t="shared" si="132"/>
        <v>8.0910000000003492</v>
      </c>
    </row>
    <row r="800" spans="1:51">
      <c r="A800" s="30" t="s">
        <v>889</v>
      </c>
      <c r="B800" s="221" t="s">
        <v>1232</v>
      </c>
      <c r="C800" s="221"/>
      <c r="D800" s="221"/>
      <c r="E800" s="221"/>
      <c r="F800" s="221"/>
      <c r="G800" s="221"/>
      <c r="H800" s="221"/>
      <c r="I800" s="221"/>
      <c r="J800" s="221"/>
      <c r="K800" s="221"/>
      <c r="L800" s="221"/>
      <c r="M800" s="221"/>
      <c r="N800" s="221"/>
      <c r="O800" s="221"/>
      <c r="P800" s="221"/>
      <c r="Q800" s="221"/>
      <c r="R800" s="221"/>
      <c r="S800" s="221"/>
      <c r="T800" s="30" t="s">
        <v>1061</v>
      </c>
      <c r="U800" s="31">
        <v>18</v>
      </c>
      <c r="V800" s="32">
        <v>6.72</v>
      </c>
      <c r="W800" s="231">
        <f t="shared" si="138"/>
        <v>120.96</v>
      </c>
      <c r="X800" s="231"/>
      <c r="Y800" s="231"/>
      <c r="Z800" s="231"/>
      <c r="AA800" s="233">
        <v>17.38</v>
      </c>
      <c r="AB800" s="234"/>
      <c r="AC800" s="234"/>
      <c r="AD800" s="235"/>
      <c r="AE800" s="242"/>
      <c r="AF800" s="243"/>
      <c r="AG800" s="243"/>
      <c r="AH800" s="244"/>
      <c r="AI800" s="233">
        <f t="shared" si="139"/>
        <v>17.38</v>
      </c>
      <c r="AJ800" s="234"/>
      <c r="AK800" s="234"/>
      <c r="AL800" s="235"/>
      <c r="AM800" s="223">
        <f t="shared" si="140"/>
        <v>116.79359999999998</v>
      </c>
      <c r="AN800" s="224"/>
      <c r="AO800" s="225"/>
      <c r="AP800" s="223">
        <f t="shared" si="141"/>
        <v>0</v>
      </c>
      <c r="AQ800" s="224"/>
      <c r="AR800" s="224"/>
      <c r="AS800" s="225"/>
      <c r="AT800" s="223">
        <f t="shared" si="142"/>
        <v>116.79359999999998</v>
      </c>
      <c r="AU800" s="224"/>
      <c r="AV800" s="224"/>
      <c r="AW800" s="225"/>
      <c r="AX800" s="32">
        <f t="shared" si="143"/>
        <v>0.62000000000000099</v>
      </c>
      <c r="AY800" s="97">
        <f t="shared" ref="AY800:AY863" si="144">W800-AT800</f>
        <v>4.1664000000000101</v>
      </c>
    </row>
    <row r="801" spans="1:51">
      <c r="A801" s="30" t="s">
        <v>890</v>
      </c>
      <c r="B801" s="221" t="s">
        <v>1233</v>
      </c>
      <c r="C801" s="221"/>
      <c r="D801" s="221"/>
      <c r="E801" s="221"/>
      <c r="F801" s="221"/>
      <c r="G801" s="221"/>
      <c r="H801" s="221"/>
      <c r="I801" s="221"/>
      <c r="J801" s="221"/>
      <c r="K801" s="221"/>
      <c r="L801" s="221"/>
      <c r="M801" s="221"/>
      <c r="N801" s="221"/>
      <c r="O801" s="221"/>
      <c r="P801" s="221"/>
      <c r="Q801" s="221"/>
      <c r="R801" s="221"/>
      <c r="S801" s="221"/>
      <c r="T801" s="30" t="s">
        <v>1061</v>
      </c>
      <c r="U801" s="31">
        <v>595</v>
      </c>
      <c r="V801" s="32">
        <v>7.54</v>
      </c>
      <c r="W801" s="231">
        <f t="shared" si="138"/>
        <v>4486.3</v>
      </c>
      <c r="X801" s="231"/>
      <c r="Y801" s="231"/>
      <c r="Z801" s="231"/>
      <c r="AA801" s="233">
        <v>593.34</v>
      </c>
      <c r="AB801" s="234"/>
      <c r="AC801" s="234"/>
      <c r="AD801" s="235"/>
      <c r="AE801" s="242"/>
      <c r="AF801" s="243"/>
      <c r="AG801" s="243"/>
      <c r="AH801" s="244"/>
      <c r="AI801" s="233">
        <f t="shared" si="139"/>
        <v>593.34</v>
      </c>
      <c r="AJ801" s="234"/>
      <c r="AK801" s="234"/>
      <c r="AL801" s="235"/>
      <c r="AM801" s="223">
        <f t="shared" si="140"/>
        <v>4473.7836000000007</v>
      </c>
      <c r="AN801" s="224"/>
      <c r="AO801" s="225"/>
      <c r="AP801" s="223">
        <f t="shared" si="141"/>
        <v>0</v>
      </c>
      <c r="AQ801" s="224"/>
      <c r="AR801" s="224"/>
      <c r="AS801" s="225"/>
      <c r="AT801" s="223">
        <f t="shared" si="142"/>
        <v>4473.7836000000007</v>
      </c>
      <c r="AU801" s="224"/>
      <c r="AV801" s="224"/>
      <c r="AW801" s="225"/>
      <c r="AX801" s="32">
        <f t="shared" si="143"/>
        <v>1.6599999999999682</v>
      </c>
      <c r="AY801" s="97">
        <f t="shared" si="144"/>
        <v>12.516399999999521</v>
      </c>
    </row>
    <row r="802" spans="1:51">
      <c r="A802" s="30" t="s">
        <v>891</v>
      </c>
      <c r="B802" s="221" t="s">
        <v>1093</v>
      </c>
      <c r="C802" s="221"/>
      <c r="D802" s="221"/>
      <c r="E802" s="221"/>
      <c r="F802" s="221"/>
      <c r="G802" s="221"/>
      <c r="H802" s="221"/>
      <c r="I802" s="221"/>
      <c r="J802" s="221"/>
      <c r="K802" s="221"/>
      <c r="L802" s="221"/>
      <c r="M802" s="221"/>
      <c r="N802" s="221"/>
      <c r="O802" s="221"/>
      <c r="P802" s="221"/>
      <c r="Q802" s="221"/>
      <c r="R802" s="221"/>
      <c r="S802" s="221"/>
      <c r="T802" s="30" t="s">
        <v>1061</v>
      </c>
      <c r="U802" s="31">
        <v>0</v>
      </c>
      <c r="V802" s="32">
        <v>9.43</v>
      </c>
      <c r="W802" s="231">
        <f t="shared" si="138"/>
        <v>0</v>
      </c>
      <c r="X802" s="231"/>
      <c r="Y802" s="231"/>
      <c r="Z802" s="231"/>
      <c r="AA802" s="233">
        <v>0</v>
      </c>
      <c r="AB802" s="234"/>
      <c r="AC802" s="234"/>
      <c r="AD802" s="235"/>
      <c r="AE802" s="242"/>
      <c r="AF802" s="243"/>
      <c r="AG802" s="243"/>
      <c r="AH802" s="244"/>
      <c r="AI802" s="233">
        <f t="shared" si="139"/>
        <v>0</v>
      </c>
      <c r="AJ802" s="234"/>
      <c r="AK802" s="234"/>
      <c r="AL802" s="235"/>
      <c r="AM802" s="223">
        <f t="shared" si="140"/>
        <v>0</v>
      </c>
      <c r="AN802" s="224"/>
      <c r="AO802" s="225"/>
      <c r="AP802" s="223">
        <f t="shared" si="141"/>
        <v>0</v>
      </c>
      <c r="AQ802" s="224"/>
      <c r="AR802" s="224"/>
      <c r="AS802" s="225"/>
      <c r="AT802" s="223">
        <f t="shared" si="142"/>
        <v>0</v>
      </c>
      <c r="AU802" s="224"/>
      <c r="AV802" s="224"/>
      <c r="AW802" s="225"/>
      <c r="AX802" s="32">
        <f t="shared" si="143"/>
        <v>0</v>
      </c>
      <c r="AY802" s="97">
        <f t="shared" si="144"/>
        <v>0</v>
      </c>
    </row>
    <row r="803" spans="1:51">
      <c r="A803" s="30" t="s">
        <v>892</v>
      </c>
      <c r="B803" s="221" t="s">
        <v>1239</v>
      </c>
      <c r="C803" s="221"/>
      <c r="D803" s="221"/>
      <c r="E803" s="221"/>
      <c r="F803" s="221"/>
      <c r="G803" s="221"/>
      <c r="H803" s="221"/>
      <c r="I803" s="221"/>
      <c r="J803" s="221"/>
      <c r="K803" s="221"/>
      <c r="L803" s="221"/>
      <c r="M803" s="221"/>
      <c r="N803" s="221"/>
      <c r="O803" s="221"/>
      <c r="P803" s="221"/>
      <c r="Q803" s="221"/>
      <c r="R803" s="221"/>
      <c r="S803" s="221"/>
      <c r="T803" s="30" t="s">
        <v>1061</v>
      </c>
      <c r="U803" s="31">
        <v>0</v>
      </c>
      <c r="V803" s="32">
        <v>9.9499999999999993</v>
      </c>
      <c r="W803" s="231">
        <f t="shared" si="138"/>
        <v>0</v>
      </c>
      <c r="X803" s="231"/>
      <c r="Y803" s="231"/>
      <c r="Z803" s="231"/>
      <c r="AA803" s="233">
        <v>0</v>
      </c>
      <c r="AB803" s="234"/>
      <c r="AC803" s="234"/>
      <c r="AD803" s="235"/>
      <c r="AE803" s="242"/>
      <c r="AF803" s="243"/>
      <c r="AG803" s="243"/>
      <c r="AH803" s="244"/>
      <c r="AI803" s="233">
        <f t="shared" si="139"/>
        <v>0</v>
      </c>
      <c r="AJ803" s="234"/>
      <c r="AK803" s="234"/>
      <c r="AL803" s="235"/>
      <c r="AM803" s="223">
        <f t="shared" si="140"/>
        <v>0</v>
      </c>
      <c r="AN803" s="224"/>
      <c r="AO803" s="225"/>
      <c r="AP803" s="223">
        <f t="shared" si="141"/>
        <v>0</v>
      </c>
      <c r="AQ803" s="224"/>
      <c r="AR803" s="224"/>
      <c r="AS803" s="225"/>
      <c r="AT803" s="223">
        <f t="shared" si="142"/>
        <v>0</v>
      </c>
      <c r="AU803" s="224"/>
      <c r="AV803" s="224"/>
      <c r="AW803" s="225"/>
      <c r="AX803" s="32">
        <f t="shared" si="143"/>
        <v>0</v>
      </c>
      <c r="AY803" s="97">
        <f t="shared" si="144"/>
        <v>0</v>
      </c>
    </row>
    <row r="804" spans="1:51">
      <c r="A804" s="30" t="s">
        <v>893</v>
      </c>
      <c r="B804" s="221" t="s">
        <v>1100</v>
      </c>
      <c r="C804" s="221"/>
      <c r="D804" s="221"/>
      <c r="E804" s="221"/>
      <c r="F804" s="221"/>
      <c r="G804" s="221"/>
      <c r="H804" s="221"/>
      <c r="I804" s="221"/>
      <c r="J804" s="221"/>
      <c r="K804" s="221"/>
      <c r="L804" s="221"/>
      <c r="M804" s="221"/>
      <c r="N804" s="221"/>
      <c r="O804" s="221"/>
      <c r="P804" s="221"/>
      <c r="Q804" s="221"/>
      <c r="R804" s="221"/>
      <c r="S804" s="221"/>
      <c r="T804" s="30" t="s">
        <v>1061</v>
      </c>
      <c r="U804" s="31">
        <v>0</v>
      </c>
      <c r="V804" s="32">
        <v>12.44</v>
      </c>
      <c r="W804" s="231">
        <f t="shared" si="138"/>
        <v>0</v>
      </c>
      <c r="X804" s="231"/>
      <c r="Y804" s="231"/>
      <c r="Z804" s="231"/>
      <c r="AA804" s="233">
        <v>0</v>
      </c>
      <c r="AB804" s="234"/>
      <c r="AC804" s="234"/>
      <c r="AD804" s="235"/>
      <c r="AE804" s="242"/>
      <c r="AF804" s="243"/>
      <c r="AG804" s="243"/>
      <c r="AH804" s="244"/>
      <c r="AI804" s="233">
        <f t="shared" si="139"/>
        <v>0</v>
      </c>
      <c r="AJ804" s="234"/>
      <c r="AK804" s="234"/>
      <c r="AL804" s="235"/>
      <c r="AM804" s="223">
        <f t="shared" si="140"/>
        <v>0</v>
      </c>
      <c r="AN804" s="224"/>
      <c r="AO804" s="225"/>
      <c r="AP804" s="223">
        <f t="shared" si="141"/>
        <v>0</v>
      </c>
      <c r="AQ804" s="224"/>
      <c r="AR804" s="224"/>
      <c r="AS804" s="225"/>
      <c r="AT804" s="223">
        <f t="shared" si="142"/>
        <v>0</v>
      </c>
      <c r="AU804" s="224"/>
      <c r="AV804" s="224"/>
      <c r="AW804" s="225"/>
      <c r="AX804" s="32">
        <f t="shared" si="143"/>
        <v>0</v>
      </c>
      <c r="AY804" s="97">
        <f t="shared" si="144"/>
        <v>0</v>
      </c>
    </row>
    <row r="805" spans="1:51">
      <c r="A805" s="30" t="s">
        <v>894</v>
      </c>
      <c r="B805" s="221" t="s">
        <v>1240</v>
      </c>
      <c r="C805" s="221"/>
      <c r="D805" s="221"/>
      <c r="E805" s="221"/>
      <c r="F805" s="221"/>
      <c r="G805" s="221"/>
      <c r="H805" s="221"/>
      <c r="I805" s="221"/>
      <c r="J805" s="221"/>
      <c r="K805" s="221"/>
      <c r="L805" s="221"/>
      <c r="M805" s="221"/>
      <c r="N805" s="221"/>
      <c r="O805" s="221"/>
      <c r="P805" s="221"/>
      <c r="Q805" s="221"/>
      <c r="R805" s="221"/>
      <c r="S805" s="221"/>
      <c r="T805" s="30" t="s">
        <v>1061</v>
      </c>
      <c r="U805" s="31">
        <v>0</v>
      </c>
      <c r="V805" s="32">
        <v>95.53</v>
      </c>
      <c r="W805" s="231">
        <f t="shared" si="138"/>
        <v>0</v>
      </c>
      <c r="X805" s="231"/>
      <c r="Y805" s="231"/>
      <c r="Z805" s="231"/>
      <c r="AA805" s="233">
        <v>0</v>
      </c>
      <c r="AB805" s="234"/>
      <c r="AC805" s="234"/>
      <c r="AD805" s="235"/>
      <c r="AE805" s="242"/>
      <c r="AF805" s="243"/>
      <c r="AG805" s="243"/>
      <c r="AH805" s="244"/>
      <c r="AI805" s="233">
        <f t="shared" si="139"/>
        <v>0</v>
      </c>
      <c r="AJ805" s="234"/>
      <c r="AK805" s="234"/>
      <c r="AL805" s="235"/>
      <c r="AM805" s="223">
        <f t="shared" si="140"/>
        <v>0</v>
      </c>
      <c r="AN805" s="224"/>
      <c r="AO805" s="225"/>
      <c r="AP805" s="223">
        <f t="shared" si="141"/>
        <v>0</v>
      </c>
      <c r="AQ805" s="224"/>
      <c r="AR805" s="224"/>
      <c r="AS805" s="225"/>
      <c r="AT805" s="223">
        <f t="shared" si="142"/>
        <v>0</v>
      </c>
      <c r="AU805" s="224"/>
      <c r="AV805" s="224"/>
      <c r="AW805" s="225"/>
      <c r="AX805" s="32">
        <f t="shared" si="143"/>
        <v>0</v>
      </c>
      <c r="AY805" s="97">
        <f t="shared" si="144"/>
        <v>0</v>
      </c>
    </row>
    <row r="806" spans="1:51">
      <c r="A806" s="30" t="s">
        <v>895</v>
      </c>
      <c r="B806" s="221" t="s">
        <v>1241</v>
      </c>
      <c r="C806" s="221"/>
      <c r="D806" s="221"/>
      <c r="E806" s="221"/>
      <c r="F806" s="221"/>
      <c r="G806" s="221"/>
      <c r="H806" s="221"/>
      <c r="I806" s="221"/>
      <c r="J806" s="221"/>
      <c r="K806" s="221"/>
      <c r="L806" s="221"/>
      <c r="M806" s="221"/>
      <c r="N806" s="221"/>
      <c r="O806" s="221"/>
      <c r="P806" s="221"/>
      <c r="Q806" s="221"/>
      <c r="R806" s="221"/>
      <c r="S806" s="221"/>
      <c r="T806" s="30" t="s">
        <v>1060</v>
      </c>
      <c r="U806" s="31">
        <v>2390</v>
      </c>
      <c r="V806" s="32">
        <v>2.72</v>
      </c>
      <c r="W806" s="231">
        <f t="shared" si="138"/>
        <v>6500.8</v>
      </c>
      <c r="X806" s="231"/>
      <c r="Y806" s="231"/>
      <c r="Z806" s="231"/>
      <c r="AA806" s="233">
        <v>2388.4</v>
      </c>
      <c r="AB806" s="234"/>
      <c r="AC806" s="234"/>
      <c r="AD806" s="235"/>
      <c r="AE806" s="242"/>
      <c r="AF806" s="243"/>
      <c r="AG806" s="243"/>
      <c r="AH806" s="244"/>
      <c r="AI806" s="233">
        <f t="shared" si="139"/>
        <v>2388.4</v>
      </c>
      <c r="AJ806" s="234"/>
      <c r="AK806" s="234"/>
      <c r="AL806" s="235"/>
      <c r="AM806" s="223">
        <f t="shared" si="140"/>
        <v>6496.4480000000003</v>
      </c>
      <c r="AN806" s="224"/>
      <c r="AO806" s="225"/>
      <c r="AP806" s="223">
        <f t="shared" si="141"/>
        <v>0</v>
      </c>
      <c r="AQ806" s="224"/>
      <c r="AR806" s="224"/>
      <c r="AS806" s="225"/>
      <c r="AT806" s="223">
        <f t="shared" si="142"/>
        <v>6496.4480000000003</v>
      </c>
      <c r="AU806" s="224"/>
      <c r="AV806" s="224"/>
      <c r="AW806" s="225"/>
      <c r="AX806" s="32">
        <f t="shared" si="143"/>
        <v>1.5999999999999091</v>
      </c>
      <c r="AY806" s="97">
        <f t="shared" si="144"/>
        <v>4.3519999999998618</v>
      </c>
    </row>
    <row r="807" spans="1:51">
      <c r="A807" s="30" t="s">
        <v>896</v>
      </c>
      <c r="B807" s="221" t="s">
        <v>1077</v>
      </c>
      <c r="C807" s="221"/>
      <c r="D807" s="221"/>
      <c r="E807" s="221"/>
      <c r="F807" s="221"/>
      <c r="G807" s="221"/>
      <c r="H807" s="221"/>
      <c r="I807" s="221"/>
      <c r="J807" s="221"/>
      <c r="K807" s="221"/>
      <c r="L807" s="221"/>
      <c r="M807" s="221"/>
      <c r="N807" s="221"/>
      <c r="O807" s="221"/>
      <c r="P807" s="221"/>
      <c r="Q807" s="221"/>
      <c r="R807" s="221"/>
      <c r="S807" s="221"/>
      <c r="T807" s="30" t="s">
        <v>1061</v>
      </c>
      <c r="U807" s="31">
        <v>4040</v>
      </c>
      <c r="V807" s="32">
        <v>10.66</v>
      </c>
      <c r="W807" s="231">
        <f t="shared" si="138"/>
        <v>43066.400000000001</v>
      </c>
      <c r="X807" s="231"/>
      <c r="Y807" s="231"/>
      <c r="Z807" s="231"/>
      <c r="AA807" s="233">
        <v>4039.27</v>
      </c>
      <c r="AB807" s="234"/>
      <c r="AC807" s="234"/>
      <c r="AD807" s="235"/>
      <c r="AE807" s="242"/>
      <c r="AF807" s="243"/>
      <c r="AG807" s="243"/>
      <c r="AH807" s="244"/>
      <c r="AI807" s="233">
        <f t="shared" si="139"/>
        <v>4039.27</v>
      </c>
      <c r="AJ807" s="234"/>
      <c r="AK807" s="234"/>
      <c r="AL807" s="235"/>
      <c r="AM807" s="223">
        <f t="shared" si="140"/>
        <v>43058.618199999997</v>
      </c>
      <c r="AN807" s="224"/>
      <c r="AO807" s="225"/>
      <c r="AP807" s="223">
        <f t="shared" si="141"/>
        <v>0</v>
      </c>
      <c r="AQ807" s="224"/>
      <c r="AR807" s="224"/>
      <c r="AS807" s="225"/>
      <c r="AT807" s="223">
        <f t="shared" si="142"/>
        <v>43058.618199999997</v>
      </c>
      <c r="AU807" s="224"/>
      <c r="AV807" s="224"/>
      <c r="AW807" s="225"/>
      <c r="AX807" s="32">
        <f t="shared" si="143"/>
        <v>0.73000000000001819</v>
      </c>
      <c r="AY807" s="97">
        <f t="shared" si="144"/>
        <v>7.7818000000042957</v>
      </c>
    </row>
    <row r="808" spans="1:51">
      <c r="A808" s="30" t="s">
        <v>897</v>
      </c>
      <c r="B808" s="221" t="s">
        <v>1243</v>
      </c>
      <c r="C808" s="221"/>
      <c r="D808" s="221"/>
      <c r="E808" s="221"/>
      <c r="F808" s="221"/>
      <c r="G808" s="221"/>
      <c r="H808" s="221"/>
      <c r="I808" s="221"/>
      <c r="J808" s="221"/>
      <c r="K808" s="221"/>
      <c r="L808" s="221"/>
      <c r="M808" s="221"/>
      <c r="N808" s="221"/>
      <c r="O808" s="221"/>
      <c r="P808" s="221"/>
      <c r="Q808" s="221"/>
      <c r="R808" s="221"/>
      <c r="S808" s="221"/>
      <c r="T808" s="30" t="s">
        <v>1061</v>
      </c>
      <c r="U808" s="31">
        <v>2202</v>
      </c>
      <c r="V808" s="32">
        <v>1.18</v>
      </c>
      <c r="W808" s="231">
        <f t="shared" si="138"/>
        <v>2598.3599999999997</v>
      </c>
      <c r="X808" s="231"/>
      <c r="Y808" s="231"/>
      <c r="Z808" s="231"/>
      <c r="AA808" s="233">
        <v>2201.5100000000002</v>
      </c>
      <c r="AB808" s="234"/>
      <c r="AC808" s="234"/>
      <c r="AD808" s="235"/>
      <c r="AE808" s="242"/>
      <c r="AF808" s="243"/>
      <c r="AG808" s="243"/>
      <c r="AH808" s="244"/>
      <c r="AI808" s="233">
        <f t="shared" si="139"/>
        <v>2201.5100000000002</v>
      </c>
      <c r="AJ808" s="234"/>
      <c r="AK808" s="234"/>
      <c r="AL808" s="235"/>
      <c r="AM808" s="223">
        <f t="shared" si="140"/>
        <v>2597.7818000000002</v>
      </c>
      <c r="AN808" s="224"/>
      <c r="AO808" s="225"/>
      <c r="AP808" s="223">
        <f t="shared" si="141"/>
        <v>0</v>
      </c>
      <c r="AQ808" s="224"/>
      <c r="AR808" s="224"/>
      <c r="AS808" s="225"/>
      <c r="AT808" s="223">
        <f t="shared" si="142"/>
        <v>2597.7818000000002</v>
      </c>
      <c r="AU808" s="224"/>
      <c r="AV808" s="224"/>
      <c r="AW808" s="225"/>
      <c r="AX808" s="32">
        <f t="shared" si="143"/>
        <v>0.48999999999978172</v>
      </c>
      <c r="AY808" s="97">
        <f t="shared" si="144"/>
        <v>0.57819999999946958</v>
      </c>
    </row>
    <row r="809" spans="1:51">
      <c r="A809" s="30" t="s">
        <v>898</v>
      </c>
      <c r="B809" s="221" t="s">
        <v>0</v>
      </c>
      <c r="C809" s="221"/>
      <c r="D809" s="221"/>
      <c r="E809" s="221"/>
      <c r="F809" s="221"/>
      <c r="G809" s="221"/>
      <c r="H809" s="221"/>
      <c r="I809" s="221"/>
      <c r="J809" s="221"/>
      <c r="K809" s="221"/>
      <c r="L809" s="221"/>
      <c r="M809" s="221"/>
      <c r="N809" s="221"/>
      <c r="O809" s="221"/>
      <c r="P809" s="221"/>
      <c r="Q809" s="221"/>
      <c r="R809" s="221"/>
      <c r="S809" s="221"/>
      <c r="T809" s="30" t="s">
        <v>33</v>
      </c>
      <c r="U809" s="31">
        <v>6072</v>
      </c>
      <c r="V809" s="32">
        <v>1.51</v>
      </c>
      <c r="W809" s="231">
        <f t="shared" si="138"/>
        <v>9168.7199999999993</v>
      </c>
      <c r="X809" s="231"/>
      <c r="Y809" s="231"/>
      <c r="Z809" s="231"/>
      <c r="AA809" s="233">
        <v>6070.52</v>
      </c>
      <c r="AB809" s="234"/>
      <c r="AC809" s="234"/>
      <c r="AD809" s="235"/>
      <c r="AE809" s="242"/>
      <c r="AF809" s="243"/>
      <c r="AG809" s="243"/>
      <c r="AH809" s="244"/>
      <c r="AI809" s="233">
        <f t="shared" si="139"/>
        <v>6070.52</v>
      </c>
      <c r="AJ809" s="234"/>
      <c r="AK809" s="234"/>
      <c r="AL809" s="235"/>
      <c r="AM809" s="223">
        <f t="shared" si="140"/>
        <v>9166.485200000001</v>
      </c>
      <c r="AN809" s="224"/>
      <c r="AO809" s="225"/>
      <c r="AP809" s="223">
        <f t="shared" si="141"/>
        <v>0</v>
      </c>
      <c r="AQ809" s="224"/>
      <c r="AR809" s="224"/>
      <c r="AS809" s="225"/>
      <c r="AT809" s="223">
        <f t="shared" si="142"/>
        <v>9166.485200000001</v>
      </c>
      <c r="AU809" s="224"/>
      <c r="AV809" s="224"/>
      <c r="AW809" s="225"/>
      <c r="AX809" s="32">
        <f t="shared" si="143"/>
        <v>1.4799999999995634</v>
      </c>
      <c r="AY809" s="97">
        <f t="shared" si="144"/>
        <v>2.2347999999983585</v>
      </c>
    </row>
    <row r="810" spans="1:51">
      <c r="A810" s="30" t="s">
        <v>899</v>
      </c>
      <c r="B810" s="221" t="s">
        <v>1</v>
      </c>
      <c r="C810" s="221"/>
      <c r="D810" s="221"/>
      <c r="E810" s="221"/>
      <c r="F810" s="221"/>
      <c r="G810" s="221"/>
      <c r="H810" s="221"/>
      <c r="I810" s="221"/>
      <c r="J810" s="221"/>
      <c r="K810" s="221"/>
      <c r="L810" s="221"/>
      <c r="M810" s="221"/>
      <c r="N810" s="221"/>
      <c r="O810" s="221"/>
      <c r="P810" s="221"/>
      <c r="Q810" s="221"/>
      <c r="R810" s="221"/>
      <c r="S810" s="221"/>
      <c r="T810" s="30" t="s">
        <v>1061</v>
      </c>
      <c r="U810" s="31">
        <v>0</v>
      </c>
      <c r="V810" s="32">
        <v>1.8</v>
      </c>
      <c r="W810" s="231">
        <f t="shared" si="138"/>
        <v>0</v>
      </c>
      <c r="X810" s="231"/>
      <c r="Y810" s="231"/>
      <c r="Z810" s="231"/>
      <c r="AA810" s="233">
        <v>0</v>
      </c>
      <c r="AB810" s="234"/>
      <c r="AC810" s="234"/>
      <c r="AD810" s="235"/>
      <c r="AE810" s="242"/>
      <c r="AF810" s="243"/>
      <c r="AG810" s="243"/>
      <c r="AH810" s="244"/>
      <c r="AI810" s="233">
        <f t="shared" si="139"/>
        <v>0</v>
      </c>
      <c r="AJ810" s="234"/>
      <c r="AK810" s="234"/>
      <c r="AL810" s="235"/>
      <c r="AM810" s="223">
        <f t="shared" si="140"/>
        <v>0</v>
      </c>
      <c r="AN810" s="224"/>
      <c r="AO810" s="225"/>
      <c r="AP810" s="223">
        <f t="shared" si="141"/>
        <v>0</v>
      </c>
      <c r="AQ810" s="224"/>
      <c r="AR810" s="224"/>
      <c r="AS810" s="225"/>
      <c r="AT810" s="223">
        <f t="shared" si="142"/>
        <v>0</v>
      </c>
      <c r="AU810" s="224"/>
      <c r="AV810" s="224"/>
      <c r="AW810" s="225"/>
      <c r="AX810" s="32">
        <f t="shared" si="143"/>
        <v>0</v>
      </c>
      <c r="AY810" s="97">
        <f t="shared" si="144"/>
        <v>0</v>
      </c>
    </row>
    <row r="811" spans="1:51">
      <c r="A811" s="30" t="s">
        <v>900</v>
      </c>
      <c r="B811" s="221" t="s">
        <v>2</v>
      </c>
      <c r="C811" s="221"/>
      <c r="D811" s="221"/>
      <c r="E811" s="221"/>
      <c r="F811" s="221"/>
      <c r="G811" s="221"/>
      <c r="H811" s="221"/>
      <c r="I811" s="221"/>
      <c r="J811" s="221"/>
      <c r="K811" s="221"/>
      <c r="L811" s="221"/>
      <c r="M811" s="221"/>
      <c r="N811" s="221"/>
      <c r="O811" s="221"/>
      <c r="P811" s="221"/>
      <c r="Q811" s="221"/>
      <c r="R811" s="221"/>
      <c r="S811" s="221"/>
      <c r="T811" s="30" t="s">
        <v>1061</v>
      </c>
      <c r="U811" s="31">
        <v>0</v>
      </c>
      <c r="V811" s="32">
        <v>1.89</v>
      </c>
      <c r="W811" s="231">
        <f t="shared" si="138"/>
        <v>0</v>
      </c>
      <c r="X811" s="231"/>
      <c r="Y811" s="231"/>
      <c r="Z811" s="231"/>
      <c r="AA811" s="233">
        <v>0</v>
      </c>
      <c r="AB811" s="234"/>
      <c r="AC811" s="234"/>
      <c r="AD811" s="235"/>
      <c r="AE811" s="242"/>
      <c r="AF811" s="243"/>
      <c r="AG811" s="243"/>
      <c r="AH811" s="244"/>
      <c r="AI811" s="233">
        <f t="shared" si="139"/>
        <v>0</v>
      </c>
      <c r="AJ811" s="234"/>
      <c r="AK811" s="234"/>
      <c r="AL811" s="235"/>
      <c r="AM811" s="223">
        <f t="shared" si="140"/>
        <v>0</v>
      </c>
      <c r="AN811" s="224"/>
      <c r="AO811" s="225"/>
      <c r="AP811" s="223">
        <f t="shared" si="141"/>
        <v>0</v>
      </c>
      <c r="AQ811" s="224"/>
      <c r="AR811" s="224"/>
      <c r="AS811" s="225"/>
      <c r="AT811" s="223">
        <f t="shared" si="142"/>
        <v>0</v>
      </c>
      <c r="AU811" s="224"/>
      <c r="AV811" s="224"/>
      <c r="AW811" s="225"/>
      <c r="AX811" s="32">
        <f t="shared" si="143"/>
        <v>0</v>
      </c>
      <c r="AY811" s="97">
        <f t="shared" si="144"/>
        <v>0</v>
      </c>
    </row>
    <row r="812" spans="1:51">
      <c r="A812" s="30" t="s">
        <v>901</v>
      </c>
      <c r="B812" s="221" t="s">
        <v>3</v>
      </c>
      <c r="C812" s="221"/>
      <c r="D812" s="221"/>
      <c r="E812" s="221"/>
      <c r="F812" s="221"/>
      <c r="G812" s="221"/>
      <c r="H812" s="221"/>
      <c r="I812" s="221"/>
      <c r="J812" s="221"/>
      <c r="K812" s="221"/>
      <c r="L812" s="221"/>
      <c r="M812" s="221"/>
      <c r="N812" s="221"/>
      <c r="O812" s="221"/>
      <c r="P812" s="221"/>
      <c r="Q812" s="221"/>
      <c r="R812" s="221"/>
      <c r="S812" s="221"/>
      <c r="T812" s="30" t="s">
        <v>1060</v>
      </c>
      <c r="U812" s="31">
        <v>5996</v>
      </c>
      <c r="V812" s="32">
        <v>5.67</v>
      </c>
      <c r="W812" s="231">
        <f t="shared" si="138"/>
        <v>33997.32</v>
      </c>
      <c r="X812" s="231"/>
      <c r="Y812" s="231"/>
      <c r="Z812" s="231"/>
      <c r="AA812" s="233">
        <v>5995.37</v>
      </c>
      <c r="AB812" s="234"/>
      <c r="AC812" s="234"/>
      <c r="AD812" s="235"/>
      <c r="AE812" s="242"/>
      <c r="AF812" s="243"/>
      <c r="AG812" s="243"/>
      <c r="AH812" s="244"/>
      <c r="AI812" s="233">
        <f t="shared" si="139"/>
        <v>5995.37</v>
      </c>
      <c r="AJ812" s="234"/>
      <c r="AK812" s="234"/>
      <c r="AL812" s="235"/>
      <c r="AM812" s="223">
        <f t="shared" si="140"/>
        <v>33993.747900000002</v>
      </c>
      <c r="AN812" s="224"/>
      <c r="AO812" s="225"/>
      <c r="AP812" s="223">
        <f t="shared" si="141"/>
        <v>0</v>
      </c>
      <c r="AQ812" s="224"/>
      <c r="AR812" s="224"/>
      <c r="AS812" s="225"/>
      <c r="AT812" s="223">
        <f t="shared" si="142"/>
        <v>33993.747900000002</v>
      </c>
      <c r="AU812" s="224"/>
      <c r="AV812" s="224"/>
      <c r="AW812" s="225"/>
      <c r="AX812" s="32">
        <f t="shared" si="143"/>
        <v>0.63000000000010914</v>
      </c>
      <c r="AY812" s="97">
        <f t="shared" si="144"/>
        <v>3.5720999999975902</v>
      </c>
    </row>
    <row r="813" spans="1:51">
      <c r="A813" s="30" t="s">
        <v>902</v>
      </c>
      <c r="B813" s="221" t="s">
        <v>4</v>
      </c>
      <c r="C813" s="221"/>
      <c r="D813" s="221"/>
      <c r="E813" s="221"/>
      <c r="F813" s="221"/>
      <c r="G813" s="221"/>
      <c r="H813" s="221"/>
      <c r="I813" s="221"/>
      <c r="J813" s="221"/>
      <c r="K813" s="221"/>
      <c r="L813" s="221"/>
      <c r="M813" s="221"/>
      <c r="N813" s="221"/>
      <c r="O813" s="221"/>
      <c r="P813" s="221"/>
      <c r="Q813" s="221"/>
      <c r="R813" s="221"/>
      <c r="S813" s="221"/>
      <c r="T813" s="30" t="s">
        <v>1060</v>
      </c>
      <c r="U813" s="31">
        <v>3664</v>
      </c>
      <c r="V813" s="32">
        <v>12.42</v>
      </c>
      <c r="W813" s="231">
        <f t="shared" si="138"/>
        <v>45506.879999999997</v>
      </c>
      <c r="X813" s="231"/>
      <c r="Y813" s="231"/>
      <c r="Z813" s="231"/>
      <c r="AA813" s="233">
        <v>3663.87</v>
      </c>
      <c r="AB813" s="234"/>
      <c r="AC813" s="234"/>
      <c r="AD813" s="235"/>
      <c r="AE813" s="242"/>
      <c r="AF813" s="243"/>
      <c r="AG813" s="243"/>
      <c r="AH813" s="244"/>
      <c r="AI813" s="233">
        <f t="shared" si="139"/>
        <v>3663.87</v>
      </c>
      <c r="AJ813" s="234"/>
      <c r="AK813" s="234"/>
      <c r="AL813" s="235"/>
      <c r="AM813" s="223">
        <f t="shared" si="140"/>
        <v>45505.265399999997</v>
      </c>
      <c r="AN813" s="224"/>
      <c r="AO813" s="225"/>
      <c r="AP813" s="223">
        <f t="shared" si="141"/>
        <v>0</v>
      </c>
      <c r="AQ813" s="224"/>
      <c r="AR813" s="224"/>
      <c r="AS813" s="225"/>
      <c r="AT813" s="223">
        <f t="shared" si="142"/>
        <v>45505.265399999997</v>
      </c>
      <c r="AU813" s="224"/>
      <c r="AV813" s="224"/>
      <c r="AW813" s="225"/>
      <c r="AX813" s="32">
        <f t="shared" si="143"/>
        <v>0.13000000000010914</v>
      </c>
      <c r="AY813" s="97">
        <f t="shared" si="144"/>
        <v>1.6146000000007916</v>
      </c>
    </row>
    <row r="814" spans="1:51">
      <c r="A814" s="30" t="s">
        <v>903</v>
      </c>
      <c r="B814" s="221" t="s">
        <v>5</v>
      </c>
      <c r="C814" s="221"/>
      <c r="D814" s="221"/>
      <c r="E814" s="221"/>
      <c r="F814" s="221"/>
      <c r="G814" s="221"/>
      <c r="H814" s="221"/>
      <c r="I814" s="221"/>
      <c r="J814" s="221"/>
      <c r="K814" s="221"/>
      <c r="L814" s="221"/>
      <c r="M814" s="221"/>
      <c r="N814" s="221"/>
      <c r="O814" s="221"/>
      <c r="P814" s="221"/>
      <c r="Q814" s="221"/>
      <c r="R814" s="221"/>
      <c r="S814" s="221"/>
      <c r="T814" s="30" t="s">
        <v>1060</v>
      </c>
      <c r="U814" s="31">
        <v>1383</v>
      </c>
      <c r="V814" s="32">
        <v>31.15</v>
      </c>
      <c r="W814" s="231">
        <f t="shared" si="138"/>
        <v>43080.45</v>
      </c>
      <c r="X814" s="231"/>
      <c r="Y814" s="231"/>
      <c r="Z814" s="231"/>
      <c r="AA814" s="233">
        <v>1382.3</v>
      </c>
      <c r="AB814" s="234"/>
      <c r="AC814" s="234"/>
      <c r="AD814" s="235"/>
      <c r="AE814" s="242"/>
      <c r="AF814" s="243"/>
      <c r="AG814" s="243"/>
      <c r="AH814" s="244"/>
      <c r="AI814" s="233">
        <f t="shared" si="139"/>
        <v>1382.3</v>
      </c>
      <c r="AJ814" s="234"/>
      <c r="AK814" s="234"/>
      <c r="AL814" s="235"/>
      <c r="AM814" s="223">
        <f t="shared" si="140"/>
        <v>43058.644999999997</v>
      </c>
      <c r="AN814" s="224"/>
      <c r="AO814" s="225"/>
      <c r="AP814" s="223">
        <f t="shared" si="141"/>
        <v>0</v>
      </c>
      <c r="AQ814" s="224"/>
      <c r="AR814" s="224"/>
      <c r="AS814" s="225"/>
      <c r="AT814" s="223">
        <f t="shared" si="142"/>
        <v>43058.644999999997</v>
      </c>
      <c r="AU814" s="224"/>
      <c r="AV814" s="224"/>
      <c r="AW814" s="225"/>
      <c r="AX814" s="32">
        <f t="shared" si="143"/>
        <v>0.70000000000004547</v>
      </c>
      <c r="AY814" s="97">
        <f t="shared" si="144"/>
        <v>21.805000000000291</v>
      </c>
    </row>
    <row r="815" spans="1:51">
      <c r="A815" s="30" t="s">
        <v>904</v>
      </c>
      <c r="B815" s="221" t="s">
        <v>7</v>
      </c>
      <c r="C815" s="221"/>
      <c r="D815" s="221"/>
      <c r="E815" s="221"/>
      <c r="F815" s="221"/>
      <c r="G815" s="221"/>
      <c r="H815" s="221"/>
      <c r="I815" s="221"/>
      <c r="J815" s="221"/>
      <c r="K815" s="221"/>
      <c r="L815" s="221"/>
      <c r="M815" s="221"/>
      <c r="N815" s="221"/>
      <c r="O815" s="221"/>
      <c r="P815" s="221"/>
      <c r="Q815" s="221"/>
      <c r="R815" s="221"/>
      <c r="S815" s="221"/>
      <c r="T815" s="30" t="s">
        <v>1062</v>
      </c>
      <c r="U815" s="31">
        <v>0</v>
      </c>
      <c r="V815" s="32">
        <v>1.05</v>
      </c>
      <c r="W815" s="231">
        <f t="shared" si="138"/>
        <v>0</v>
      </c>
      <c r="X815" s="231"/>
      <c r="Y815" s="231"/>
      <c r="Z815" s="231"/>
      <c r="AA815" s="233">
        <v>0</v>
      </c>
      <c r="AB815" s="234"/>
      <c r="AC815" s="234"/>
      <c r="AD815" s="235"/>
      <c r="AE815" s="242"/>
      <c r="AF815" s="243"/>
      <c r="AG815" s="243"/>
      <c r="AH815" s="244"/>
      <c r="AI815" s="233">
        <f t="shared" si="139"/>
        <v>0</v>
      </c>
      <c r="AJ815" s="234"/>
      <c r="AK815" s="234"/>
      <c r="AL815" s="235"/>
      <c r="AM815" s="223">
        <f t="shared" si="140"/>
        <v>0</v>
      </c>
      <c r="AN815" s="224"/>
      <c r="AO815" s="225"/>
      <c r="AP815" s="223">
        <f t="shared" si="141"/>
        <v>0</v>
      </c>
      <c r="AQ815" s="224"/>
      <c r="AR815" s="224"/>
      <c r="AS815" s="225"/>
      <c r="AT815" s="223">
        <f t="shared" si="142"/>
        <v>0</v>
      </c>
      <c r="AU815" s="224"/>
      <c r="AV815" s="224"/>
      <c r="AW815" s="225"/>
      <c r="AX815" s="32">
        <f t="shared" si="143"/>
        <v>0</v>
      </c>
      <c r="AY815" s="97">
        <f t="shared" si="144"/>
        <v>0</v>
      </c>
    </row>
    <row r="816" spans="1:51">
      <c r="A816" s="30" t="s">
        <v>905</v>
      </c>
      <c r="B816" s="221" t="s">
        <v>8</v>
      </c>
      <c r="C816" s="221"/>
      <c r="D816" s="221"/>
      <c r="E816" s="221"/>
      <c r="F816" s="221"/>
      <c r="G816" s="221"/>
      <c r="H816" s="221"/>
      <c r="I816" s="221"/>
      <c r="J816" s="221"/>
      <c r="K816" s="221"/>
      <c r="L816" s="221"/>
      <c r="M816" s="221"/>
      <c r="N816" s="221"/>
      <c r="O816" s="221"/>
      <c r="P816" s="221"/>
      <c r="Q816" s="221"/>
      <c r="R816" s="221"/>
      <c r="S816" s="221"/>
      <c r="T816" s="30" t="s">
        <v>1061</v>
      </c>
      <c r="U816" s="31">
        <v>0</v>
      </c>
      <c r="V816" s="32">
        <v>72.91</v>
      </c>
      <c r="W816" s="231">
        <f t="shared" si="138"/>
        <v>0</v>
      </c>
      <c r="X816" s="231"/>
      <c r="Y816" s="231"/>
      <c r="Z816" s="231"/>
      <c r="AA816" s="233">
        <v>0</v>
      </c>
      <c r="AB816" s="234"/>
      <c r="AC816" s="234"/>
      <c r="AD816" s="235"/>
      <c r="AE816" s="242"/>
      <c r="AF816" s="243"/>
      <c r="AG816" s="243"/>
      <c r="AH816" s="244"/>
      <c r="AI816" s="233">
        <f t="shared" si="139"/>
        <v>0</v>
      </c>
      <c r="AJ816" s="234"/>
      <c r="AK816" s="234"/>
      <c r="AL816" s="235"/>
      <c r="AM816" s="223">
        <f t="shared" si="140"/>
        <v>0</v>
      </c>
      <c r="AN816" s="224"/>
      <c r="AO816" s="225"/>
      <c r="AP816" s="223">
        <f t="shared" si="141"/>
        <v>0</v>
      </c>
      <c r="AQ816" s="224"/>
      <c r="AR816" s="224"/>
      <c r="AS816" s="225"/>
      <c r="AT816" s="223">
        <f t="shared" si="142"/>
        <v>0</v>
      </c>
      <c r="AU816" s="224"/>
      <c r="AV816" s="224"/>
      <c r="AW816" s="225"/>
      <c r="AX816" s="32">
        <f t="shared" si="143"/>
        <v>0</v>
      </c>
      <c r="AY816" s="97">
        <f t="shared" si="144"/>
        <v>0</v>
      </c>
    </row>
    <row r="817" spans="1:51">
      <c r="A817" s="30" t="s">
        <v>906</v>
      </c>
      <c r="B817" s="221" t="s">
        <v>11</v>
      </c>
      <c r="C817" s="221"/>
      <c r="D817" s="221"/>
      <c r="E817" s="221"/>
      <c r="F817" s="221"/>
      <c r="G817" s="221"/>
      <c r="H817" s="221"/>
      <c r="I817" s="221"/>
      <c r="J817" s="221"/>
      <c r="K817" s="221"/>
      <c r="L817" s="221"/>
      <c r="M817" s="221"/>
      <c r="N817" s="221"/>
      <c r="O817" s="221"/>
      <c r="P817" s="221"/>
      <c r="Q817" s="221"/>
      <c r="R817" s="221"/>
      <c r="S817" s="221"/>
      <c r="T817" s="30" t="s">
        <v>1059</v>
      </c>
      <c r="U817" s="31">
        <v>0</v>
      </c>
      <c r="V817" s="32">
        <v>18.36</v>
      </c>
      <c r="W817" s="231">
        <f t="shared" si="138"/>
        <v>0</v>
      </c>
      <c r="X817" s="231"/>
      <c r="Y817" s="231"/>
      <c r="Z817" s="231"/>
      <c r="AA817" s="233">
        <v>0</v>
      </c>
      <c r="AB817" s="234"/>
      <c r="AC817" s="234"/>
      <c r="AD817" s="235"/>
      <c r="AE817" s="242"/>
      <c r="AF817" s="243"/>
      <c r="AG817" s="243"/>
      <c r="AH817" s="244"/>
      <c r="AI817" s="233">
        <f t="shared" si="139"/>
        <v>0</v>
      </c>
      <c r="AJ817" s="234"/>
      <c r="AK817" s="234"/>
      <c r="AL817" s="235"/>
      <c r="AM817" s="223">
        <f t="shared" si="140"/>
        <v>0</v>
      </c>
      <c r="AN817" s="224"/>
      <c r="AO817" s="225"/>
      <c r="AP817" s="223">
        <f t="shared" si="141"/>
        <v>0</v>
      </c>
      <c r="AQ817" s="224"/>
      <c r="AR817" s="224"/>
      <c r="AS817" s="225"/>
      <c r="AT817" s="223">
        <f t="shared" si="142"/>
        <v>0</v>
      </c>
      <c r="AU817" s="224"/>
      <c r="AV817" s="224"/>
      <c r="AW817" s="225"/>
      <c r="AX817" s="32">
        <f t="shared" si="143"/>
        <v>0</v>
      </c>
      <c r="AY817" s="97">
        <f t="shared" si="144"/>
        <v>0</v>
      </c>
    </row>
    <row r="818" spans="1:51">
      <c r="A818" s="30" t="s">
        <v>907</v>
      </c>
      <c r="B818" s="221" t="s">
        <v>923</v>
      </c>
      <c r="C818" s="221"/>
      <c r="D818" s="221"/>
      <c r="E818" s="221"/>
      <c r="F818" s="221"/>
      <c r="G818" s="221"/>
      <c r="H818" s="221"/>
      <c r="I818" s="221"/>
      <c r="J818" s="221"/>
      <c r="K818" s="221"/>
      <c r="L818" s="221"/>
      <c r="M818" s="221"/>
      <c r="N818" s="221"/>
      <c r="O818" s="221"/>
      <c r="P818" s="221"/>
      <c r="Q818" s="221"/>
      <c r="R818" s="221"/>
      <c r="S818" s="221"/>
      <c r="T818" s="30" t="s">
        <v>1140</v>
      </c>
      <c r="U818" s="31">
        <v>41</v>
      </c>
      <c r="V818" s="32">
        <v>248.08</v>
      </c>
      <c r="W818" s="231">
        <f t="shared" si="138"/>
        <v>10171.280000000001</v>
      </c>
      <c r="X818" s="231"/>
      <c r="Y818" s="231"/>
      <c r="Z818" s="231"/>
      <c r="AA818" s="233">
        <v>41</v>
      </c>
      <c r="AB818" s="234"/>
      <c r="AC818" s="234"/>
      <c r="AD818" s="235"/>
      <c r="AE818" s="242"/>
      <c r="AF818" s="243"/>
      <c r="AG818" s="243"/>
      <c r="AH818" s="244"/>
      <c r="AI818" s="233">
        <f t="shared" si="139"/>
        <v>41</v>
      </c>
      <c r="AJ818" s="234"/>
      <c r="AK818" s="234"/>
      <c r="AL818" s="235"/>
      <c r="AM818" s="223">
        <f t="shared" si="140"/>
        <v>10171.280000000001</v>
      </c>
      <c r="AN818" s="224"/>
      <c r="AO818" s="225"/>
      <c r="AP818" s="223">
        <f t="shared" si="141"/>
        <v>0</v>
      </c>
      <c r="AQ818" s="224"/>
      <c r="AR818" s="224"/>
      <c r="AS818" s="225"/>
      <c r="AT818" s="223">
        <f t="shared" si="142"/>
        <v>10171.280000000001</v>
      </c>
      <c r="AU818" s="224"/>
      <c r="AV818" s="224"/>
      <c r="AW818" s="225"/>
      <c r="AX818" s="32">
        <f t="shared" si="143"/>
        <v>0</v>
      </c>
      <c r="AY818" s="97">
        <f t="shared" si="144"/>
        <v>0</v>
      </c>
    </row>
    <row r="819" spans="1:51">
      <c r="A819" s="30" t="s">
        <v>1172</v>
      </c>
      <c r="B819" s="221" t="s">
        <v>920</v>
      </c>
      <c r="C819" s="221"/>
      <c r="D819" s="221"/>
      <c r="E819" s="221"/>
      <c r="F819" s="221"/>
      <c r="G819" s="221"/>
      <c r="H819" s="221"/>
      <c r="I819" s="221"/>
      <c r="J819" s="221"/>
      <c r="K819" s="221"/>
      <c r="L819" s="221"/>
      <c r="M819" s="221"/>
      <c r="N819" s="221"/>
      <c r="O819" s="221"/>
      <c r="P819" s="221"/>
      <c r="Q819" s="221"/>
      <c r="R819" s="221"/>
      <c r="S819" s="221"/>
      <c r="T819" s="30" t="s">
        <v>1140</v>
      </c>
      <c r="U819" s="31">
        <v>7</v>
      </c>
      <c r="V819" s="32">
        <v>625.47</v>
      </c>
      <c r="W819" s="231">
        <f t="shared" si="138"/>
        <v>4378.29</v>
      </c>
      <c r="X819" s="231"/>
      <c r="Y819" s="231"/>
      <c r="Z819" s="231"/>
      <c r="AA819" s="233">
        <v>7</v>
      </c>
      <c r="AB819" s="234"/>
      <c r="AC819" s="234"/>
      <c r="AD819" s="235"/>
      <c r="AE819" s="242"/>
      <c r="AF819" s="243"/>
      <c r="AG819" s="243"/>
      <c r="AH819" s="244"/>
      <c r="AI819" s="233">
        <f t="shared" si="139"/>
        <v>7</v>
      </c>
      <c r="AJ819" s="234"/>
      <c r="AK819" s="234"/>
      <c r="AL819" s="235"/>
      <c r="AM819" s="223">
        <f t="shared" si="140"/>
        <v>4378.29</v>
      </c>
      <c r="AN819" s="224"/>
      <c r="AO819" s="225"/>
      <c r="AP819" s="223">
        <f t="shared" si="141"/>
        <v>0</v>
      </c>
      <c r="AQ819" s="224"/>
      <c r="AR819" s="224"/>
      <c r="AS819" s="225"/>
      <c r="AT819" s="223">
        <f t="shared" si="142"/>
        <v>4378.29</v>
      </c>
      <c r="AU819" s="224"/>
      <c r="AV819" s="224"/>
      <c r="AW819" s="225"/>
      <c r="AX819" s="32">
        <f t="shared" si="143"/>
        <v>0</v>
      </c>
      <c r="AY819" s="97">
        <f t="shared" si="144"/>
        <v>0</v>
      </c>
    </row>
    <row r="820" spans="1:51">
      <c r="A820" s="30" t="s">
        <v>908</v>
      </c>
      <c r="B820" s="221" t="s">
        <v>1099</v>
      </c>
      <c r="C820" s="221"/>
      <c r="D820" s="221"/>
      <c r="E820" s="221"/>
      <c r="F820" s="221"/>
      <c r="G820" s="221"/>
      <c r="H820" s="221"/>
      <c r="I820" s="221"/>
      <c r="J820" s="221"/>
      <c r="K820" s="221"/>
      <c r="L820" s="221"/>
      <c r="M820" s="221"/>
      <c r="N820" s="221"/>
      <c r="O820" s="221"/>
      <c r="P820" s="221"/>
      <c r="Q820" s="221"/>
      <c r="R820" s="221"/>
      <c r="S820" s="221"/>
      <c r="T820" s="30" t="s">
        <v>1059</v>
      </c>
      <c r="U820" s="31">
        <v>27</v>
      </c>
      <c r="V820" s="32">
        <v>146.11000000000001</v>
      </c>
      <c r="W820" s="231">
        <f t="shared" si="138"/>
        <v>3944.9700000000003</v>
      </c>
      <c r="X820" s="231"/>
      <c r="Y820" s="231"/>
      <c r="Z820" s="231"/>
      <c r="AA820" s="233">
        <v>26.5</v>
      </c>
      <c r="AB820" s="234"/>
      <c r="AC820" s="234"/>
      <c r="AD820" s="235"/>
      <c r="AE820" s="242"/>
      <c r="AF820" s="243"/>
      <c r="AG820" s="243"/>
      <c r="AH820" s="244"/>
      <c r="AI820" s="233">
        <f t="shared" si="139"/>
        <v>26.5</v>
      </c>
      <c r="AJ820" s="234"/>
      <c r="AK820" s="234"/>
      <c r="AL820" s="235"/>
      <c r="AM820" s="223">
        <f t="shared" si="140"/>
        <v>3871.9150000000004</v>
      </c>
      <c r="AN820" s="224"/>
      <c r="AO820" s="225"/>
      <c r="AP820" s="223">
        <f t="shared" si="141"/>
        <v>0</v>
      </c>
      <c r="AQ820" s="224"/>
      <c r="AR820" s="224"/>
      <c r="AS820" s="225"/>
      <c r="AT820" s="223">
        <f t="shared" si="142"/>
        <v>3871.9150000000004</v>
      </c>
      <c r="AU820" s="224"/>
      <c r="AV820" s="224"/>
      <c r="AW820" s="225"/>
      <c r="AX820" s="32">
        <f t="shared" si="143"/>
        <v>0.5</v>
      </c>
      <c r="AY820" s="97">
        <f t="shared" si="144"/>
        <v>73.054999999999836</v>
      </c>
    </row>
    <row r="821" spans="1:51">
      <c r="A821" s="30" t="s">
        <v>909</v>
      </c>
      <c r="B821" s="221" t="s">
        <v>1098</v>
      </c>
      <c r="C821" s="221"/>
      <c r="D821" s="221"/>
      <c r="E821" s="221"/>
      <c r="F821" s="221"/>
      <c r="G821" s="221"/>
      <c r="H821" s="221"/>
      <c r="I821" s="221"/>
      <c r="J821" s="221"/>
      <c r="K821" s="221"/>
      <c r="L821" s="221"/>
      <c r="M821" s="221"/>
      <c r="N821" s="221"/>
      <c r="O821" s="221"/>
      <c r="P821" s="221"/>
      <c r="Q821" s="221"/>
      <c r="R821" s="221"/>
      <c r="S821" s="221"/>
      <c r="T821" s="30" t="s">
        <v>1059</v>
      </c>
      <c r="U821" s="31">
        <v>9</v>
      </c>
      <c r="V821" s="32">
        <v>222.33</v>
      </c>
      <c r="W821" s="231">
        <f t="shared" si="138"/>
        <v>2000.97</v>
      </c>
      <c r="X821" s="231"/>
      <c r="Y821" s="231"/>
      <c r="Z821" s="231"/>
      <c r="AA821" s="233">
        <v>8.1999999999999993</v>
      </c>
      <c r="AB821" s="234"/>
      <c r="AC821" s="234"/>
      <c r="AD821" s="235"/>
      <c r="AE821" s="242"/>
      <c r="AF821" s="243"/>
      <c r="AG821" s="243"/>
      <c r="AH821" s="244"/>
      <c r="AI821" s="233">
        <f t="shared" si="139"/>
        <v>8.1999999999999993</v>
      </c>
      <c r="AJ821" s="234"/>
      <c r="AK821" s="234"/>
      <c r="AL821" s="235"/>
      <c r="AM821" s="223">
        <f t="shared" si="140"/>
        <v>1823.106</v>
      </c>
      <c r="AN821" s="224"/>
      <c r="AO821" s="225"/>
      <c r="AP821" s="223">
        <f t="shared" si="141"/>
        <v>0</v>
      </c>
      <c r="AQ821" s="224"/>
      <c r="AR821" s="224"/>
      <c r="AS821" s="225"/>
      <c r="AT821" s="223">
        <f t="shared" si="142"/>
        <v>1823.106</v>
      </c>
      <c r="AU821" s="224"/>
      <c r="AV821" s="224"/>
      <c r="AW821" s="225"/>
      <c r="AX821" s="32">
        <f t="shared" si="143"/>
        <v>0.80000000000000071</v>
      </c>
      <c r="AY821" s="97">
        <f t="shared" si="144"/>
        <v>177.86400000000003</v>
      </c>
    </row>
    <row r="822" spans="1:51">
      <c r="A822" s="30" t="s">
        <v>910</v>
      </c>
      <c r="B822" s="221" t="s">
        <v>18</v>
      </c>
      <c r="C822" s="221"/>
      <c r="D822" s="221"/>
      <c r="E822" s="221"/>
      <c r="F822" s="221"/>
      <c r="G822" s="221"/>
      <c r="H822" s="221"/>
      <c r="I822" s="221"/>
      <c r="J822" s="221"/>
      <c r="K822" s="221"/>
      <c r="L822" s="221"/>
      <c r="M822" s="221"/>
      <c r="N822" s="221"/>
      <c r="O822" s="221"/>
      <c r="P822" s="221"/>
      <c r="Q822" s="221"/>
      <c r="R822" s="221"/>
      <c r="S822" s="221"/>
      <c r="T822" s="30" t="s">
        <v>1059</v>
      </c>
      <c r="U822" s="31">
        <v>0</v>
      </c>
      <c r="V822" s="32">
        <v>22.76</v>
      </c>
      <c r="W822" s="231">
        <f t="shared" si="138"/>
        <v>0</v>
      </c>
      <c r="X822" s="231"/>
      <c r="Y822" s="231"/>
      <c r="Z822" s="231"/>
      <c r="AA822" s="233">
        <v>0</v>
      </c>
      <c r="AB822" s="234"/>
      <c r="AC822" s="234"/>
      <c r="AD822" s="235"/>
      <c r="AE822" s="242"/>
      <c r="AF822" s="243"/>
      <c r="AG822" s="243"/>
      <c r="AH822" s="244"/>
      <c r="AI822" s="233">
        <f t="shared" si="139"/>
        <v>0</v>
      </c>
      <c r="AJ822" s="234"/>
      <c r="AK822" s="234"/>
      <c r="AL822" s="235"/>
      <c r="AM822" s="223">
        <f t="shared" si="140"/>
        <v>0</v>
      </c>
      <c r="AN822" s="224"/>
      <c r="AO822" s="225"/>
      <c r="AP822" s="223">
        <f t="shared" si="141"/>
        <v>0</v>
      </c>
      <c r="AQ822" s="224"/>
      <c r="AR822" s="224"/>
      <c r="AS822" s="225"/>
      <c r="AT822" s="223">
        <f t="shared" si="142"/>
        <v>0</v>
      </c>
      <c r="AU822" s="224"/>
      <c r="AV822" s="224"/>
      <c r="AW822" s="225"/>
      <c r="AX822" s="32">
        <f t="shared" si="143"/>
        <v>0</v>
      </c>
      <c r="AY822" s="97">
        <f t="shared" si="144"/>
        <v>0</v>
      </c>
    </row>
    <row r="823" spans="1:51">
      <c r="A823" s="30" t="s">
        <v>911</v>
      </c>
      <c r="B823" s="221" t="s">
        <v>19</v>
      </c>
      <c r="C823" s="221"/>
      <c r="D823" s="221"/>
      <c r="E823" s="221"/>
      <c r="F823" s="221"/>
      <c r="G823" s="221"/>
      <c r="H823" s="221"/>
      <c r="I823" s="221"/>
      <c r="J823" s="221"/>
      <c r="K823" s="221"/>
      <c r="L823" s="221"/>
      <c r="M823" s="221"/>
      <c r="N823" s="221"/>
      <c r="O823" s="221"/>
      <c r="P823" s="221"/>
      <c r="Q823" s="221"/>
      <c r="R823" s="221"/>
      <c r="S823" s="221"/>
      <c r="T823" s="30" t="s">
        <v>1059</v>
      </c>
      <c r="U823" s="31">
        <v>3412</v>
      </c>
      <c r="V823" s="32">
        <v>18.21</v>
      </c>
      <c r="W823" s="231">
        <f t="shared" si="138"/>
        <v>62132.520000000004</v>
      </c>
      <c r="X823" s="231"/>
      <c r="Y823" s="231"/>
      <c r="Z823" s="231"/>
      <c r="AA823" s="233">
        <v>3412</v>
      </c>
      <c r="AB823" s="234"/>
      <c r="AC823" s="234"/>
      <c r="AD823" s="235"/>
      <c r="AE823" s="242"/>
      <c r="AF823" s="243"/>
      <c r="AG823" s="243"/>
      <c r="AH823" s="244"/>
      <c r="AI823" s="233">
        <f t="shared" si="139"/>
        <v>3412</v>
      </c>
      <c r="AJ823" s="234"/>
      <c r="AK823" s="234"/>
      <c r="AL823" s="235"/>
      <c r="AM823" s="223">
        <f t="shared" si="140"/>
        <v>62132.520000000004</v>
      </c>
      <c r="AN823" s="224"/>
      <c r="AO823" s="225"/>
      <c r="AP823" s="223">
        <f t="shared" si="141"/>
        <v>0</v>
      </c>
      <c r="AQ823" s="224"/>
      <c r="AR823" s="224"/>
      <c r="AS823" s="225"/>
      <c r="AT823" s="223">
        <f t="shared" si="142"/>
        <v>62132.520000000004</v>
      </c>
      <c r="AU823" s="224"/>
      <c r="AV823" s="224"/>
      <c r="AW823" s="225"/>
      <c r="AX823" s="32">
        <f t="shared" si="143"/>
        <v>0</v>
      </c>
      <c r="AY823" s="97">
        <f t="shared" si="144"/>
        <v>0</v>
      </c>
    </row>
    <row r="824" spans="1:51">
      <c r="A824" s="30" t="s">
        <v>912</v>
      </c>
      <c r="B824" s="221" t="s">
        <v>20</v>
      </c>
      <c r="C824" s="221"/>
      <c r="D824" s="221"/>
      <c r="E824" s="221"/>
      <c r="F824" s="221"/>
      <c r="G824" s="221"/>
      <c r="H824" s="221"/>
      <c r="I824" s="221"/>
      <c r="J824" s="221"/>
      <c r="K824" s="221"/>
      <c r="L824" s="221"/>
      <c r="M824" s="221"/>
      <c r="N824" s="221"/>
      <c r="O824" s="221"/>
      <c r="P824" s="221"/>
      <c r="Q824" s="221"/>
      <c r="R824" s="221"/>
      <c r="S824" s="221"/>
      <c r="T824" s="30" t="s">
        <v>1059</v>
      </c>
      <c r="U824" s="31">
        <v>3412</v>
      </c>
      <c r="V824" s="32">
        <v>4.55</v>
      </c>
      <c r="W824" s="231">
        <f t="shared" si="138"/>
        <v>15524.599999999999</v>
      </c>
      <c r="X824" s="231"/>
      <c r="Y824" s="231"/>
      <c r="Z824" s="231"/>
      <c r="AA824" s="233">
        <v>3412</v>
      </c>
      <c r="AB824" s="234"/>
      <c r="AC824" s="234"/>
      <c r="AD824" s="235"/>
      <c r="AE824" s="242"/>
      <c r="AF824" s="243"/>
      <c r="AG824" s="243"/>
      <c r="AH824" s="244"/>
      <c r="AI824" s="233">
        <f t="shared" si="139"/>
        <v>3412</v>
      </c>
      <c r="AJ824" s="234"/>
      <c r="AK824" s="234"/>
      <c r="AL824" s="235"/>
      <c r="AM824" s="223">
        <f t="shared" si="140"/>
        <v>15524.599999999999</v>
      </c>
      <c r="AN824" s="224"/>
      <c r="AO824" s="225"/>
      <c r="AP824" s="223">
        <f t="shared" si="141"/>
        <v>0</v>
      </c>
      <c r="AQ824" s="224"/>
      <c r="AR824" s="224"/>
      <c r="AS824" s="225"/>
      <c r="AT824" s="223">
        <f t="shared" si="142"/>
        <v>15524.599999999999</v>
      </c>
      <c r="AU824" s="224"/>
      <c r="AV824" s="224"/>
      <c r="AW824" s="225"/>
      <c r="AX824" s="32">
        <f t="shared" si="143"/>
        <v>0</v>
      </c>
      <c r="AY824" s="97">
        <f t="shared" si="144"/>
        <v>0</v>
      </c>
    </row>
    <row r="825" spans="1:51">
      <c r="A825" s="30" t="s">
        <v>913</v>
      </c>
      <c r="B825" s="221" t="s">
        <v>27</v>
      </c>
      <c r="C825" s="221"/>
      <c r="D825" s="221"/>
      <c r="E825" s="221"/>
      <c r="F825" s="221"/>
      <c r="G825" s="221"/>
      <c r="H825" s="221"/>
      <c r="I825" s="221"/>
      <c r="J825" s="221"/>
      <c r="K825" s="221"/>
      <c r="L825" s="221"/>
      <c r="M825" s="221"/>
      <c r="N825" s="221"/>
      <c r="O825" s="221"/>
      <c r="P825" s="221"/>
      <c r="Q825" s="221"/>
      <c r="R825" s="221"/>
      <c r="S825" s="221"/>
      <c r="T825" s="30" t="s">
        <v>1140</v>
      </c>
      <c r="U825" s="31">
        <v>31</v>
      </c>
      <c r="V825" s="32">
        <v>287.74</v>
      </c>
      <c r="W825" s="231">
        <f t="shared" si="138"/>
        <v>8919.94</v>
      </c>
      <c r="X825" s="231"/>
      <c r="Y825" s="231"/>
      <c r="Z825" s="231"/>
      <c r="AA825" s="233">
        <v>31</v>
      </c>
      <c r="AB825" s="234"/>
      <c r="AC825" s="234"/>
      <c r="AD825" s="235"/>
      <c r="AE825" s="242"/>
      <c r="AF825" s="243"/>
      <c r="AG825" s="243"/>
      <c r="AH825" s="244"/>
      <c r="AI825" s="233">
        <f t="shared" si="139"/>
        <v>31</v>
      </c>
      <c r="AJ825" s="234"/>
      <c r="AK825" s="234"/>
      <c r="AL825" s="235"/>
      <c r="AM825" s="223">
        <f t="shared" si="140"/>
        <v>8919.94</v>
      </c>
      <c r="AN825" s="224"/>
      <c r="AO825" s="225"/>
      <c r="AP825" s="223">
        <f t="shared" si="141"/>
        <v>0</v>
      </c>
      <c r="AQ825" s="224"/>
      <c r="AR825" s="224"/>
      <c r="AS825" s="225"/>
      <c r="AT825" s="223">
        <f t="shared" si="142"/>
        <v>8919.94</v>
      </c>
      <c r="AU825" s="224"/>
      <c r="AV825" s="224"/>
      <c r="AW825" s="225"/>
      <c r="AX825" s="32">
        <f t="shared" si="143"/>
        <v>0</v>
      </c>
      <c r="AY825" s="97">
        <f t="shared" si="144"/>
        <v>0</v>
      </c>
    </row>
    <row r="826" spans="1:51">
      <c r="A826" s="30" t="s">
        <v>914</v>
      </c>
      <c r="B826" s="221" t="s">
        <v>1079</v>
      </c>
      <c r="C826" s="221"/>
      <c r="D826" s="221"/>
      <c r="E826" s="221"/>
      <c r="F826" s="221"/>
      <c r="G826" s="221"/>
      <c r="H826" s="221"/>
      <c r="I826" s="221"/>
      <c r="J826" s="221"/>
      <c r="K826" s="221"/>
      <c r="L826" s="221"/>
      <c r="M826" s="221"/>
      <c r="N826" s="221"/>
      <c r="O826" s="221"/>
      <c r="P826" s="221"/>
      <c r="Q826" s="221"/>
      <c r="R826" s="221"/>
      <c r="S826" s="221"/>
      <c r="T826" s="30" t="s">
        <v>1140</v>
      </c>
      <c r="U826" s="31">
        <v>17</v>
      </c>
      <c r="V826" s="32">
        <v>364</v>
      </c>
      <c r="W826" s="231">
        <f t="shared" si="138"/>
        <v>6188</v>
      </c>
      <c r="X826" s="231"/>
      <c r="Y826" s="231"/>
      <c r="Z826" s="231"/>
      <c r="AA826" s="233">
        <v>17</v>
      </c>
      <c r="AB826" s="234"/>
      <c r="AC826" s="234"/>
      <c r="AD826" s="235"/>
      <c r="AE826" s="242"/>
      <c r="AF826" s="243"/>
      <c r="AG826" s="243"/>
      <c r="AH826" s="244"/>
      <c r="AI826" s="233">
        <f t="shared" si="139"/>
        <v>17</v>
      </c>
      <c r="AJ826" s="234"/>
      <c r="AK826" s="234"/>
      <c r="AL826" s="235"/>
      <c r="AM826" s="223">
        <f t="shared" si="140"/>
        <v>6188</v>
      </c>
      <c r="AN826" s="224"/>
      <c r="AO826" s="225"/>
      <c r="AP826" s="223">
        <f t="shared" si="141"/>
        <v>0</v>
      </c>
      <c r="AQ826" s="224"/>
      <c r="AR826" s="224"/>
      <c r="AS826" s="225"/>
      <c r="AT826" s="223">
        <f t="shared" si="142"/>
        <v>6188</v>
      </c>
      <c r="AU826" s="224"/>
      <c r="AV826" s="224"/>
      <c r="AW826" s="225"/>
      <c r="AX826" s="32">
        <f t="shared" si="143"/>
        <v>0</v>
      </c>
      <c r="AY826" s="97">
        <f t="shared" si="144"/>
        <v>0</v>
      </c>
    </row>
    <row r="827" spans="1:51">
      <c r="A827" s="30" t="s">
        <v>915</v>
      </c>
      <c r="B827" s="221" t="s">
        <v>1080</v>
      </c>
      <c r="C827" s="221"/>
      <c r="D827" s="221"/>
      <c r="E827" s="221"/>
      <c r="F827" s="221"/>
      <c r="G827" s="221"/>
      <c r="H827" s="221"/>
      <c r="I827" s="221"/>
      <c r="J827" s="221"/>
      <c r="K827" s="221"/>
      <c r="L827" s="221"/>
      <c r="M827" s="221"/>
      <c r="N827" s="221"/>
      <c r="O827" s="221"/>
      <c r="P827" s="221"/>
      <c r="Q827" s="221"/>
      <c r="R827" s="221"/>
      <c r="S827" s="221"/>
      <c r="T827" s="30" t="s">
        <v>1140</v>
      </c>
      <c r="U827" s="31">
        <v>17</v>
      </c>
      <c r="V827" s="32">
        <v>26</v>
      </c>
      <c r="W827" s="231">
        <f t="shared" si="138"/>
        <v>442</v>
      </c>
      <c r="X827" s="231"/>
      <c r="Y827" s="231"/>
      <c r="Z827" s="231"/>
      <c r="AA827" s="233">
        <v>17</v>
      </c>
      <c r="AB827" s="234"/>
      <c r="AC827" s="234"/>
      <c r="AD827" s="235"/>
      <c r="AE827" s="242"/>
      <c r="AF827" s="243"/>
      <c r="AG827" s="243"/>
      <c r="AH827" s="244"/>
      <c r="AI827" s="233">
        <f t="shared" si="139"/>
        <v>17</v>
      </c>
      <c r="AJ827" s="234"/>
      <c r="AK827" s="234"/>
      <c r="AL827" s="235"/>
      <c r="AM827" s="223">
        <f t="shared" si="140"/>
        <v>442</v>
      </c>
      <c r="AN827" s="224"/>
      <c r="AO827" s="225"/>
      <c r="AP827" s="223">
        <f t="shared" si="141"/>
        <v>0</v>
      </c>
      <c r="AQ827" s="224"/>
      <c r="AR827" s="224"/>
      <c r="AS827" s="225"/>
      <c r="AT827" s="223">
        <f t="shared" si="142"/>
        <v>442</v>
      </c>
      <c r="AU827" s="224"/>
      <c r="AV827" s="224"/>
      <c r="AW827" s="225"/>
      <c r="AX827" s="32">
        <f t="shared" si="143"/>
        <v>0</v>
      </c>
      <c r="AY827" s="97">
        <f t="shared" si="144"/>
        <v>0</v>
      </c>
    </row>
    <row r="828" spans="1:51">
      <c r="A828" s="30" t="s">
        <v>916</v>
      </c>
      <c r="B828" s="221" t="s">
        <v>30</v>
      </c>
      <c r="C828" s="221"/>
      <c r="D828" s="221"/>
      <c r="E828" s="221"/>
      <c r="F828" s="221"/>
      <c r="G828" s="221"/>
      <c r="H828" s="221"/>
      <c r="I828" s="221"/>
      <c r="J828" s="221"/>
      <c r="K828" s="221"/>
      <c r="L828" s="221"/>
      <c r="M828" s="221"/>
      <c r="N828" s="221"/>
      <c r="O828" s="221"/>
      <c r="P828" s="221"/>
      <c r="Q828" s="221"/>
      <c r="R828" s="221"/>
      <c r="S828" s="221"/>
      <c r="T828" s="30" t="s">
        <v>1061</v>
      </c>
      <c r="U828" s="31">
        <v>0</v>
      </c>
      <c r="V828" s="32">
        <v>197.03</v>
      </c>
      <c r="W828" s="231">
        <f t="shared" si="138"/>
        <v>0</v>
      </c>
      <c r="X828" s="231"/>
      <c r="Y828" s="231"/>
      <c r="Z828" s="231"/>
      <c r="AA828" s="233">
        <v>0</v>
      </c>
      <c r="AB828" s="234"/>
      <c r="AC828" s="234"/>
      <c r="AD828" s="235"/>
      <c r="AE828" s="242"/>
      <c r="AF828" s="243"/>
      <c r="AG828" s="243"/>
      <c r="AH828" s="244"/>
      <c r="AI828" s="233">
        <f t="shared" si="139"/>
        <v>0</v>
      </c>
      <c r="AJ828" s="234"/>
      <c r="AK828" s="234"/>
      <c r="AL828" s="235"/>
      <c r="AM828" s="223">
        <f t="shared" si="140"/>
        <v>0</v>
      </c>
      <c r="AN828" s="224"/>
      <c r="AO828" s="225"/>
      <c r="AP828" s="223">
        <f t="shared" si="141"/>
        <v>0</v>
      </c>
      <c r="AQ828" s="224"/>
      <c r="AR828" s="224"/>
      <c r="AS828" s="225"/>
      <c r="AT828" s="223">
        <f t="shared" si="142"/>
        <v>0</v>
      </c>
      <c r="AU828" s="224"/>
      <c r="AV828" s="224"/>
      <c r="AW828" s="225"/>
      <c r="AX828" s="32">
        <f t="shared" si="143"/>
        <v>0</v>
      </c>
      <c r="AY828" s="97">
        <f t="shared" si="144"/>
        <v>0</v>
      </c>
    </row>
    <row r="829" spans="1:51">
      <c r="A829" s="30"/>
      <c r="B829" s="221"/>
      <c r="C829" s="221"/>
      <c r="D829" s="221"/>
      <c r="E829" s="221"/>
      <c r="F829" s="221"/>
      <c r="G829" s="221"/>
      <c r="H829" s="221"/>
      <c r="I829" s="221"/>
      <c r="J829" s="221"/>
      <c r="K829" s="221"/>
      <c r="L829" s="221"/>
      <c r="M829" s="221"/>
      <c r="N829" s="221"/>
      <c r="O829" s="221"/>
      <c r="P829" s="221"/>
      <c r="Q829" s="221"/>
      <c r="R829" s="221"/>
      <c r="S829" s="221"/>
      <c r="T829" s="30"/>
      <c r="U829" s="31"/>
      <c r="V829" s="32"/>
      <c r="W829" s="271"/>
      <c r="X829" s="271"/>
      <c r="Y829" s="271"/>
      <c r="Z829" s="271"/>
      <c r="AA829" s="233"/>
      <c r="AB829" s="234"/>
      <c r="AC829" s="234"/>
      <c r="AD829" s="235"/>
      <c r="AE829" s="242"/>
      <c r="AF829" s="243"/>
      <c r="AG829" s="243"/>
      <c r="AH829" s="244"/>
      <c r="AI829" s="233"/>
      <c r="AJ829" s="234"/>
      <c r="AK829" s="234"/>
      <c r="AL829" s="235"/>
      <c r="AM829" s="261"/>
      <c r="AN829" s="262"/>
      <c r="AO829" s="263"/>
      <c r="AP829" s="223"/>
      <c r="AQ829" s="224"/>
      <c r="AR829" s="224"/>
      <c r="AS829" s="225"/>
      <c r="AT829" s="261"/>
      <c r="AU829" s="262"/>
      <c r="AV829" s="262"/>
      <c r="AW829" s="263"/>
      <c r="AX829" s="32"/>
      <c r="AY829" s="97">
        <f t="shared" si="144"/>
        <v>0</v>
      </c>
    </row>
    <row r="830" spans="1:51" ht="15.75">
      <c r="A830" s="49">
        <v>3</v>
      </c>
      <c r="B830" s="237" t="s">
        <v>71</v>
      </c>
      <c r="C830" s="237"/>
      <c r="D830" s="237"/>
      <c r="E830" s="237"/>
      <c r="F830" s="237"/>
      <c r="G830" s="237"/>
      <c r="H830" s="237"/>
      <c r="I830" s="237"/>
      <c r="J830" s="237"/>
      <c r="K830" s="237"/>
      <c r="L830" s="237"/>
      <c r="M830" s="237"/>
      <c r="N830" s="237"/>
      <c r="O830" s="237"/>
      <c r="P830" s="237"/>
      <c r="Q830" s="237"/>
      <c r="R830" s="237"/>
      <c r="S830" s="237"/>
      <c r="T830" s="49"/>
      <c r="U830" s="52"/>
      <c r="V830" s="53"/>
      <c r="W830" s="264">
        <f>W831+W851</f>
        <v>437029.1773000001</v>
      </c>
      <c r="X830" s="264"/>
      <c r="Y830" s="264"/>
      <c r="Z830" s="264"/>
      <c r="AA830" s="249"/>
      <c r="AB830" s="250"/>
      <c r="AC830" s="250"/>
      <c r="AD830" s="251"/>
      <c r="AE830" s="252"/>
      <c r="AF830" s="253"/>
      <c r="AG830" s="253"/>
      <c r="AH830" s="254"/>
      <c r="AI830" s="249"/>
      <c r="AJ830" s="250"/>
      <c r="AK830" s="250"/>
      <c r="AL830" s="251"/>
      <c r="AM830" s="265">
        <f>AM831+AM851</f>
        <v>148183.59630000003</v>
      </c>
      <c r="AN830" s="266"/>
      <c r="AO830" s="267"/>
      <c r="AP830" s="268">
        <f>AP831+AP851</f>
        <v>0</v>
      </c>
      <c r="AQ830" s="269"/>
      <c r="AR830" s="269"/>
      <c r="AS830" s="270"/>
      <c r="AT830" s="268">
        <f>AM830+AP830</f>
        <v>148183.59630000003</v>
      </c>
      <c r="AU830" s="269"/>
      <c r="AV830" s="269"/>
      <c r="AW830" s="270"/>
      <c r="AX830" s="22"/>
      <c r="AY830" s="95">
        <f t="shared" si="144"/>
        <v>288845.58100000006</v>
      </c>
    </row>
    <row r="831" spans="1:51" ht="15.75">
      <c r="A831" s="45" t="s">
        <v>38</v>
      </c>
      <c r="B831" s="236" t="s">
        <v>925</v>
      </c>
      <c r="C831" s="236"/>
      <c r="D831" s="236"/>
      <c r="E831" s="236"/>
      <c r="F831" s="236"/>
      <c r="G831" s="236"/>
      <c r="H831" s="236"/>
      <c r="I831" s="236"/>
      <c r="J831" s="236"/>
      <c r="K831" s="236"/>
      <c r="L831" s="236"/>
      <c r="M831" s="236"/>
      <c r="N831" s="236"/>
      <c r="O831" s="236"/>
      <c r="P831" s="236"/>
      <c r="Q831" s="236"/>
      <c r="R831" s="236"/>
      <c r="S831" s="236"/>
      <c r="T831" s="45"/>
      <c r="U831" s="54"/>
      <c r="V831" s="55"/>
      <c r="W831" s="229">
        <f>SUM(W832:W849)</f>
        <v>254467.80730000007</v>
      </c>
      <c r="X831" s="229"/>
      <c r="Y831" s="229"/>
      <c r="Z831" s="229"/>
      <c r="AA831" s="255"/>
      <c r="AB831" s="256"/>
      <c r="AC831" s="256"/>
      <c r="AD831" s="257"/>
      <c r="AE831" s="258"/>
      <c r="AF831" s="259"/>
      <c r="AG831" s="259"/>
      <c r="AH831" s="260"/>
      <c r="AI831" s="255"/>
      <c r="AJ831" s="256"/>
      <c r="AK831" s="256"/>
      <c r="AL831" s="257"/>
      <c r="AM831" s="238">
        <f>SUM(AM832:AM849)-0.01</f>
        <v>148183.59630000003</v>
      </c>
      <c r="AN831" s="239"/>
      <c r="AO831" s="240"/>
      <c r="AP831" s="238">
        <f>SUM(AP832:AS849)</f>
        <v>0</v>
      </c>
      <c r="AQ831" s="239"/>
      <c r="AR831" s="239"/>
      <c r="AS831" s="240"/>
      <c r="AT831" s="238">
        <f>AM831+AP831</f>
        <v>148183.59630000003</v>
      </c>
      <c r="AU831" s="239"/>
      <c r="AV831" s="239"/>
      <c r="AW831" s="240"/>
      <c r="AX831" s="27"/>
      <c r="AY831" s="96">
        <f t="shared" si="144"/>
        <v>106284.21100000004</v>
      </c>
    </row>
    <row r="832" spans="1:51">
      <c r="A832" s="30" t="s">
        <v>39</v>
      </c>
      <c r="B832" s="221" t="s">
        <v>73</v>
      </c>
      <c r="C832" s="221"/>
      <c r="D832" s="221"/>
      <c r="E832" s="221"/>
      <c r="F832" s="221"/>
      <c r="G832" s="221"/>
      <c r="H832" s="221"/>
      <c r="I832" s="221"/>
      <c r="J832" s="221"/>
      <c r="K832" s="221"/>
      <c r="L832" s="221"/>
      <c r="M832" s="221"/>
      <c r="N832" s="221"/>
      <c r="O832" s="221"/>
      <c r="P832" s="221"/>
      <c r="Q832" s="221"/>
      <c r="R832" s="221"/>
      <c r="S832" s="221"/>
      <c r="T832" s="30" t="s">
        <v>1059</v>
      </c>
      <c r="U832" s="31">
        <v>168</v>
      </c>
      <c r="V832" s="32">
        <v>18.62</v>
      </c>
      <c r="W832" s="231">
        <f t="shared" ref="W832:W849" si="145">U832*V832</f>
        <v>3128.1600000000003</v>
      </c>
      <c r="X832" s="231"/>
      <c r="Y832" s="231"/>
      <c r="Z832" s="231"/>
      <c r="AA832" s="90">
        <v>168</v>
      </c>
      <c r="AB832" s="90">
        <v>168</v>
      </c>
      <c r="AC832" s="90">
        <v>168</v>
      </c>
      <c r="AD832" s="90">
        <v>168</v>
      </c>
      <c r="AE832" s="242"/>
      <c r="AF832" s="243"/>
      <c r="AG832" s="243"/>
      <c r="AH832" s="244"/>
      <c r="AI832" s="233">
        <f t="shared" ref="AI832:AI849" si="146">AA832+AE832</f>
        <v>168</v>
      </c>
      <c r="AJ832" s="234"/>
      <c r="AK832" s="234"/>
      <c r="AL832" s="235"/>
      <c r="AM832" s="223">
        <f t="shared" ref="AM832:AM844" si="147">V832*AA832</f>
        <v>3128.1600000000003</v>
      </c>
      <c r="AN832" s="224"/>
      <c r="AO832" s="225"/>
      <c r="AP832" s="223">
        <f t="shared" ref="AP832:AP849" si="148">V832*AE832</f>
        <v>0</v>
      </c>
      <c r="AQ832" s="224"/>
      <c r="AR832" s="224"/>
      <c r="AS832" s="225"/>
      <c r="AT832" s="223">
        <f t="shared" ref="AT832:AT849" si="149">AM832+AP832</f>
        <v>3128.1600000000003</v>
      </c>
      <c r="AU832" s="224"/>
      <c r="AV832" s="224"/>
      <c r="AW832" s="225"/>
      <c r="AX832" s="32">
        <f t="shared" si="143"/>
        <v>0</v>
      </c>
      <c r="AY832" s="97">
        <f t="shared" si="144"/>
        <v>0</v>
      </c>
    </row>
    <row r="833" spans="1:51">
      <c r="A833" s="30" t="s">
        <v>40</v>
      </c>
      <c r="B833" s="221" t="s">
        <v>1095</v>
      </c>
      <c r="C833" s="221"/>
      <c r="D833" s="221"/>
      <c r="E833" s="221"/>
      <c r="F833" s="221"/>
      <c r="G833" s="221"/>
      <c r="H833" s="221"/>
      <c r="I833" s="221"/>
      <c r="J833" s="221"/>
      <c r="K833" s="221"/>
      <c r="L833" s="221"/>
      <c r="M833" s="221"/>
      <c r="N833" s="221"/>
      <c r="O833" s="221"/>
      <c r="P833" s="221"/>
      <c r="Q833" s="221"/>
      <c r="R833" s="221"/>
      <c r="S833" s="221"/>
      <c r="T833" s="30" t="s">
        <v>1059</v>
      </c>
      <c r="U833" s="31">
        <v>3430.8</v>
      </c>
      <c r="V833" s="32">
        <v>26.16</v>
      </c>
      <c r="W833" s="231">
        <f t="shared" si="145"/>
        <v>89749.728000000003</v>
      </c>
      <c r="X833" s="231"/>
      <c r="Y833" s="231"/>
      <c r="Z833" s="231"/>
      <c r="AA833" s="90">
        <v>2547.1999999999998</v>
      </c>
      <c r="AB833" s="90">
        <v>2547.1999999999998</v>
      </c>
      <c r="AC833" s="90">
        <v>2547.1999999999998</v>
      </c>
      <c r="AD833" s="90">
        <v>2547.1999999999998</v>
      </c>
      <c r="AE833" s="242"/>
      <c r="AF833" s="243"/>
      <c r="AG833" s="243"/>
      <c r="AH833" s="244"/>
      <c r="AI833" s="233">
        <f t="shared" si="146"/>
        <v>2547.1999999999998</v>
      </c>
      <c r="AJ833" s="234"/>
      <c r="AK833" s="234"/>
      <c r="AL833" s="235"/>
      <c r="AM833" s="223">
        <v>66634.751999999993</v>
      </c>
      <c r="AN833" s="224"/>
      <c r="AO833" s="225"/>
      <c r="AP833" s="223">
        <f t="shared" si="148"/>
        <v>0</v>
      </c>
      <c r="AQ833" s="224"/>
      <c r="AR833" s="224"/>
      <c r="AS833" s="225"/>
      <c r="AT833" s="223">
        <f t="shared" si="149"/>
        <v>66634.751999999993</v>
      </c>
      <c r="AU833" s="224"/>
      <c r="AV833" s="224"/>
      <c r="AW833" s="225"/>
      <c r="AX833" s="32">
        <f t="shared" si="143"/>
        <v>883.60000000000036</v>
      </c>
      <c r="AY833" s="97">
        <f t="shared" si="144"/>
        <v>23114.97600000001</v>
      </c>
    </row>
    <row r="834" spans="1:51">
      <c r="A834" s="30" t="s">
        <v>41</v>
      </c>
      <c r="B834" s="221" t="s">
        <v>1096</v>
      </c>
      <c r="C834" s="221"/>
      <c r="D834" s="221"/>
      <c r="E834" s="221"/>
      <c r="F834" s="221"/>
      <c r="G834" s="221"/>
      <c r="H834" s="221"/>
      <c r="I834" s="221"/>
      <c r="J834" s="221"/>
      <c r="K834" s="221"/>
      <c r="L834" s="221"/>
      <c r="M834" s="221"/>
      <c r="N834" s="221"/>
      <c r="O834" s="221"/>
      <c r="P834" s="221"/>
      <c r="Q834" s="221"/>
      <c r="R834" s="221"/>
      <c r="S834" s="221"/>
      <c r="T834" s="30" t="s">
        <v>1059</v>
      </c>
      <c r="U834" s="31">
        <v>571.27</v>
      </c>
      <c r="V834" s="32">
        <v>36.520000000000003</v>
      </c>
      <c r="W834" s="231">
        <f t="shared" si="145"/>
        <v>20862.7804</v>
      </c>
      <c r="X834" s="231"/>
      <c r="Y834" s="231"/>
      <c r="Z834" s="231"/>
      <c r="AA834" s="90">
        <v>571.27</v>
      </c>
      <c r="AB834" s="90">
        <v>571.27</v>
      </c>
      <c r="AC834" s="90">
        <v>571.27</v>
      </c>
      <c r="AD834" s="90">
        <v>571.27</v>
      </c>
      <c r="AE834" s="242"/>
      <c r="AF834" s="243"/>
      <c r="AG834" s="243"/>
      <c r="AH834" s="244"/>
      <c r="AI834" s="233">
        <f t="shared" si="146"/>
        <v>571.27</v>
      </c>
      <c r="AJ834" s="234"/>
      <c r="AK834" s="234"/>
      <c r="AL834" s="235"/>
      <c r="AM834" s="223">
        <f t="shared" si="147"/>
        <v>20862.7804</v>
      </c>
      <c r="AN834" s="224"/>
      <c r="AO834" s="225"/>
      <c r="AP834" s="223">
        <f t="shared" si="148"/>
        <v>0</v>
      </c>
      <c r="AQ834" s="224"/>
      <c r="AR834" s="224"/>
      <c r="AS834" s="225"/>
      <c r="AT834" s="223">
        <f t="shared" si="149"/>
        <v>20862.7804</v>
      </c>
      <c r="AU834" s="224"/>
      <c r="AV834" s="224"/>
      <c r="AW834" s="225"/>
      <c r="AX834" s="32">
        <f t="shared" si="143"/>
        <v>0</v>
      </c>
      <c r="AY834" s="97">
        <f t="shared" si="144"/>
        <v>0</v>
      </c>
    </row>
    <row r="835" spans="1:51">
      <c r="A835" s="30" t="s">
        <v>834</v>
      </c>
      <c r="B835" s="221" t="s">
        <v>1097</v>
      </c>
      <c r="C835" s="221"/>
      <c r="D835" s="221"/>
      <c r="E835" s="221"/>
      <c r="F835" s="221"/>
      <c r="G835" s="221"/>
      <c r="H835" s="221"/>
      <c r="I835" s="221"/>
      <c r="J835" s="221"/>
      <c r="K835" s="221"/>
      <c r="L835" s="221"/>
      <c r="M835" s="221"/>
      <c r="N835" s="221"/>
      <c r="O835" s="221"/>
      <c r="P835" s="221"/>
      <c r="Q835" s="221"/>
      <c r="R835" s="221"/>
      <c r="S835" s="221"/>
      <c r="T835" s="30" t="s">
        <v>1059</v>
      </c>
      <c r="U835" s="31">
        <v>81.400000000000006</v>
      </c>
      <c r="V835" s="32">
        <v>53.51</v>
      </c>
      <c r="W835" s="231">
        <f t="shared" si="145"/>
        <v>4355.7139999999999</v>
      </c>
      <c r="X835" s="231"/>
      <c r="Y835" s="231"/>
      <c r="Z835" s="231"/>
      <c r="AA835" s="90">
        <v>81.400000000000006</v>
      </c>
      <c r="AB835" s="90">
        <v>81.400000000000006</v>
      </c>
      <c r="AC835" s="90">
        <v>81.400000000000006</v>
      </c>
      <c r="AD835" s="90">
        <v>81.400000000000006</v>
      </c>
      <c r="AE835" s="242"/>
      <c r="AF835" s="243"/>
      <c r="AG835" s="243"/>
      <c r="AH835" s="244"/>
      <c r="AI835" s="233">
        <f t="shared" si="146"/>
        <v>81.400000000000006</v>
      </c>
      <c r="AJ835" s="234"/>
      <c r="AK835" s="234"/>
      <c r="AL835" s="235"/>
      <c r="AM835" s="223">
        <f t="shared" si="147"/>
        <v>4355.7139999999999</v>
      </c>
      <c r="AN835" s="224"/>
      <c r="AO835" s="225"/>
      <c r="AP835" s="223">
        <f t="shared" si="148"/>
        <v>0</v>
      </c>
      <c r="AQ835" s="224"/>
      <c r="AR835" s="224"/>
      <c r="AS835" s="225"/>
      <c r="AT835" s="223">
        <f t="shared" si="149"/>
        <v>4355.7139999999999</v>
      </c>
      <c r="AU835" s="224"/>
      <c r="AV835" s="224"/>
      <c r="AW835" s="225"/>
      <c r="AX835" s="32">
        <f t="shared" si="143"/>
        <v>0</v>
      </c>
      <c r="AY835" s="97">
        <f t="shared" si="144"/>
        <v>0</v>
      </c>
    </row>
    <row r="836" spans="1:51">
      <c r="A836" s="30" t="s">
        <v>835</v>
      </c>
      <c r="B836" s="221" t="s">
        <v>74</v>
      </c>
      <c r="C836" s="221"/>
      <c r="D836" s="221"/>
      <c r="E836" s="221"/>
      <c r="F836" s="221"/>
      <c r="G836" s="221"/>
      <c r="H836" s="221"/>
      <c r="I836" s="221"/>
      <c r="J836" s="221"/>
      <c r="K836" s="221"/>
      <c r="L836" s="221"/>
      <c r="M836" s="221"/>
      <c r="N836" s="221"/>
      <c r="O836" s="221"/>
      <c r="P836" s="221"/>
      <c r="Q836" s="221"/>
      <c r="R836" s="221"/>
      <c r="S836" s="221"/>
      <c r="T836" s="30" t="s">
        <v>1059</v>
      </c>
      <c r="U836" s="31">
        <v>160.69999999999999</v>
      </c>
      <c r="V836" s="32">
        <v>64.400000000000006</v>
      </c>
      <c r="W836" s="231">
        <f t="shared" si="145"/>
        <v>10349.08</v>
      </c>
      <c r="X836" s="231"/>
      <c r="Y836" s="231"/>
      <c r="Z836" s="231"/>
      <c r="AA836" s="90">
        <v>160.69999999999999</v>
      </c>
      <c r="AB836" s="90">
        <v>160.69999999999999</v>
      </c>
      <c r="AC836" s="90">
        <v>160.69999999999999</v>
      </c>
      <c r="AD836" s="90">
        <v>160.69999999999999</v>
      </c>
      <c r="AE836" s="242"/>
      <c r="AF836" s="243"/>
      <c r="AG836" s="243"/>
      <c r="AH836" s="244"/>
      <c r="AI836" s="233">
        <f t="shared" si="146"/>
        <v>160.69999999999999</v>
      </c>
      <c r="AJ836" s="234"/>
      <c r="AK836" s="234"/>
      <c r="AL836" s="235"/>
      <c r="AM836" s="223">
        <f t="shared" si="147"/>
        <v>10349.08</v>
      </c>
      <c r="AN836" s="224"/>
      <c r="AO836" s="225"/>
      <c r="AP836" s="223">
        <f t="shared" si="148"/>
        <v>0</v>
      </c>
      <c r="AQ836" s="224"/>
      <c r="AR836" s="224"/>
      <c r="AS836" s="225"/>
      <c r="AT836" s="223">
        <f t="shared" si="149"/>
        <v>10349.08</v>
      </c>
      <c r="AU836" s="224"/>
      <c r="AV836" s="224"/>
      <c r="AW836" s="225"/>
      <c r="AX836" s="32">
        <f t="shared" si="143"/>
        <v>0</v>
      </c>
      <c r="AY836" s="97">
        <f t="shared" si="144"/>
        <v>0</v>
      </c>
    </row>
    <row r="837" spans="1:51">
      <c r="A837" s="30" t="s">
        <v>42</v>
      </c>
      <c r="B837" s="221" t="s">
        <v>75</v>
      </c>
      <c r="C837" s="221"/>
      <c r="D837" s="221"/>
      <c r="E837" s="221"/>
      <c r="F837" s="221"/>
      <c r="G837" s="221"/>
      <c r="H837" s="221"/>
      <c r="I837" s="221"/>
      <c r="J837" s="221"/>
      <c r="K837" s="221"/>
      <c r="L837" s="221"/>
      <c r="M837" s="221"/>
      <c r="N837" s="221"/>
      <c r="O837" s="221"/>
      <c r="P837" s="221"/>
      <c r="Q837" s="221"/>
      <c r="R837" s="221"/>
      <c r="S837" s="221"/>
      <c r="T837" s="30" t="s">
        <v>1140</v>
      </c>
      <c r="U837" s="31">
        <v>507</v>
      </c>
      <c r="V837" s="32">
        <v>39.119999999999997</v>
      </c>
      <c r="W837" s="231">
        <f t="shared" si="145"/>
        <v>19833.84</v>
      </c>
      <c r="X837" s="231"/>
      <c r="Y837" s="231"/>
      <c r="Z837" s="231"/>
      <c r="AA837" s="90">
        <v>375</v>
      </c>
      <c r="AB837" s="90">
        <v>375</v>
      </c>
      <c r="AC837" s="90">
        <v>375</v>
      </c>
      <c r="AD837" s="90">
        <v>375</v>
      </c>
      <c r="AE837" s="242"/>
      <c r="AF837" s="243"/>
      <c r="AG837" s="243"/>
      <c r="AH837" s="244"/>
      <c r="AI837" s="233">
        <f t="shared" si="146"/>
        <v>375</v>
      </c>
      <c r="AJ837" s="234"/>
      <c r="AK837" s="234"/>
      <c r="AL837" s="235"/>
      <c r="AM837" s="223">
        <v>14669.999999999998</v>
      </c>
      <c r="AN837" s="224"/>
      <c r="AO837" s="225"/>
      <c r="AP837" s="223">
        <f t="shared" si="148"/>
        <v>0</v>
      </c>
      <c r="AQ837" s="224"/>
      <c r="AR837" s="224"/>
      <c r="AS837" s="225"/>
      <c r="AT837" s="223">
        <f t="shared" si="149"/>
        <v>14669.999999999998</v>
      </c>
      <c r="AU837" s="224"/>
      <c r="AV837" s="224"/>
      <c r="AW837" s="225"/>
      <c r="AX837" s="32">
        <f t="shared" si="143"/>
        <v>132</v>
      </c>
      <c r="AY837" s="97">
        <f t="shared" si="144"/>
        <v>5163.840000000002</v>
      </c>
    </row>
    <row r="838" spans="1:51">
      <c r="A838" s="30" t="s">
        <v>832</v>
      </c>
      <c r="B838" s="221" t="s">
        <v>76</v>
      </c>
      <c r="C838" s="221"/>
      <c r="D838" s="221"/>
      <c r="E838" s="221"/>
      <c r="F838" s="221"/>
      <c r="G838" s="221"/>
      <c r="H838" s="221"/>
      <c r="I838" s="221"/>
      <c r="J838" s="221"/>
      <c r="K838" s="221"/>
      <c r="L838" s="221"/>
      <c r="M838" s="221"/>
      <c r="N838" s="221"/>
      <c r="O838" s="221"/>
      <c r="P838" s="221"/>
      <c r="Q838" s="221"/>
      <c r="R838" s="221"/>
      <c r="S838" s="221"/>
      <c r="T838" s="30" t="s">
        <v>1140</v>
      </c>
      <c r="U838" s="31">
        <v>83</v>
      </c>
      <c r="V838" s="32">
        <v>40.08</v>
      </c>
      <c r="W838" s="231">
        <f t="shared" si="145"/>
        <v>3326.64</v>
      </c>
      <c r="X838" s="231"/>
      <c r="Y838" s="231"/>
      <c r="Z838" s="231"/>
      <c r="AA838" s="90">
        <v>83</v>
      </c>
      <c r="AB838" s="90">
        <v>83</v>
      </c>
      <c r="AC838" s="90">
        <v>83</v>
      </c>
      <c r="AD838" s="90">
        <v>83</v>
      </c>
      <c r="AE838" s="242"/>
      <c r="AF838" s="243"/>
      <c r="AG838" s="243"/>
      <c r="AH838" s="244"/>
      <c r="AI838" s="233">
        <f t="shared" si="146"/>
        <v>83</v>
      </c>
      <c r="AJ838" s="234"/>
      <c r="AK838" s="234"/>
      <c r="AL838" s="235"/>
      <c r="AM838" s="223">
        <f t="shared" si="147"/>
        <v>3326.64</v>
      </c>
      <c r="AN838" s="224"/>
      <c r="AO838" s="225"/>
      <c r="AP838" s="223">
        <f t="shared" si="148"/>
        <v>0</v>
      </c>
      <c r="AQ838" s="224"/>
      <c r="AR838" s="224"/>
      <c r="AS838" s="225"/>
      <c r="AT838" s="223">
        <f t="shared" si="149"/>
        <v>3326.64</v>
      </c>
      <c r="AU838" s="224"/>
      <c r="AV838" s="224"/>
      <c r="AW838" s="225"/>
      <c r="AX838" s="32">
        <f t="shared" si="143"/>
        <v>0</v>
      </c>
      <c r="AY838" s="97">
        <f t="shared" si="144"/>
        <v>0</v>
      </c>
    </row>
    <row r="839" spans="1:51">
      <c r="A839" s="30" t="s">
        <v>833</v>
      </c>
      <c r="B839" s="221" t="s">
        <v>77</v>
      </c>
      <c r="C839" s="221"/>
      <c r="D839" s="221"/>
      <c r="E839" s="221"/>
      <c r="F839" s="221"/>
      <c r="G839" s="221"/>
      <c r="H839" s="221"/>
      <c r="I839" s="221"/>
      <c r="J839" s="221"/>
      <c r="K839" s="221"/>
      <c r="L839" s="221"/>
      <c r="M839" s="221"/>
      <c r="N839" s="221"/>
      <c r="O839" s="221"/>
      <c r="P839" s="221"/>
      <c r="Q839" s="221"/>
      <c r="R839" s="221"/>
      <c r="S839" s="221"/>
      <c r="T839" s="30" t="s">
        <v>1140</v>
      </c>
      <c r="U839" s="31">
        <v>0</v>
      </c>
      <c r="V839" s="32">
        <v>41.3</v>
      </c>
      <c r="W839" s="231">
        <f t="shared" si="145"/>
        <v>0</v>
      </c>
      <c r="X839" s="231"/>
      <c r="Y839" s="231"/>
      <c r="Z839" s="231"/>
      <c r="AA839" s="90">
        <v>0</v>
      </c>
      <c r="AB839" s="90">
        <v>0</v>
      </c>
      <c r="AC839" s="90">
        <v>0</v>
      </c>
      <c r="AD839" s="90">
        <v>0</v>
      </c>
      <c r="AE839" s="242"/>
      <c r="AF839" s="243"/>
      <c r="AG839" s="243"/>
      <c r="AH839" s="244"/>
      <c r="AI839" s="233">
        <f t="shared" si="146"/>
        <v>0</v>
      </c>
      <c r="AJ839" s="234"/>
      <c r="AK839" s="234"/>
      <c r="AL839" s="235"/>
      <c r="AM839" s="223">
        <f t="shared" si="147"/>
        <v>0</v>
      </c>
      <c r="AN839" s="224"/>
      <c r="AO839" s="225"/>
      <c r="AP839" s="223">
        <f t="shared" si="148"/>
        <v>0</v>
      </c>
      <c r="AQ839" s="224"/>
      <c r="AR839" s="224"/>
      <c r="AS839" s="225"/>
      <c r="AT839" s="223">
        <f t="shared" si="149"/>
        <v>0</v>
      </c>
      <c r="AU839" s="224"/>
      <c r="AV839" s="224"/>
      <c r="AW839" s="225"/>
      <c r="AX839" s="32">
        <f t="shared" si="143"/>
        <v>0</v>
      </c>
      <c r="AY839" s="97">
        <f t="shared" si="144"/>
        <v>0</v>
      </c>
    </row>
    <row r="840" spans="1:51">
      <c r="A840" s="30" t="s">
        <v>43</v>
      </c>
      <c r="B840" s="221" t="s">
        <v>78</v>
      </c>
      <c r="C840" s="221"/>
      <c r="D840" s="221"/>
      <c r="E840" s="221"/>
      <c r="F840" s="221"/>
      <c r="G840" s="221"/>
      <c r="H840" s="221"/>
      <c r="I840" s="221"/>
      <c r="J840" s="221"/>
      <c r="K840" s="221"/>
      <c r="L840" s="221"/>
      <c r="M840" s="221"/>
      <c r="N840" s="221"/>
      <c r="O840" s="221"/>
      <c r="P840" s="221"/>
      <c r="Q840" s="221"/>
      <c r="R840" s="221"/>
      <c r="S840" s="221"/>
      <c r="T840" s="30" t="s">
        <v>1060</v>
      </c>
      <c r="U840" s="31">
        <v>56.94</v>
      </c>
      <c r="V840" s="32">
        <v>6.15</v>
      </c>
      <c r="W840" s="231">
        <f t="shared" si="145"/>
        <v>350.18099999999998</v>
      </c>
      <c r="X840" s="231"/>
      <c r="Y840" s="231"/>
      <c r="Z840" s="231"/>
      <c r="AA840" s="90">
        <v>56.94</v>
      </c>
      <c r="AB840" s="90">
        <v>56.94</v>
      </c>
      <c r="AC840" s="90">
        <v>56.94</v>
      </c>
      <c r="AD840" s="90">
        <v>56.94</v>
      </c>
      <c r="AE840" s="242"/>
      <c r="AF840" s="243"/>
      <c r="AG840" s="243"/>
      <c r="AH840" s="244"/>
      <c r="AI840" s="233">
        <f t="shared" si="146"/>
        <v>56.94</v>
      </c>
      <c r="AJ840" s="234"/>
      <c r="AK840" s="234"/>
      <c r="AL840" s="235"/>
      <c r="AM840" s="223">
        <f t="shared" si="147"/>
        <v>350.18099999999998</v>
      </c>
      <c r="AN840" s="224"/>
      <c r="AO840" s="225"/>
      <c r="AP840" s="223">
        <f t="shared" si="148"/>
        <v>0</v>
      </c>
      <c r="AQ840" s="224"/>
      <c r="AR840" s="224"/>
      <c r="AS840" s="225"/>
      <c r="AT840" s="223">
        <f t="shared" si="149"/>
        <v>350.18099999999998</v>
      </c>
      <c r="AU840" s="224"/>
      <c r="AV840" s="224"/>
      <c r="AW840" s="225"/>
      <c r="AX840" s="32">
        <f t="shared" si="143"/>
        <v>0</v>
      </c>
      <c r="AY840" s="97">
        <f t="shared" si="144"/>
        <v>0</v>
      </c>
    </row>
    <row r="841" spans="1:51">
      <c r="A841" s="30" t="s">
        <v>44</v>
      </c>
      <c r="B841" s="221" t="s">
        <v>1094</v>
      </c>
      <c r="C841" s="221"/>
      <c r="D841" s="221"/>
      <c r="E841" s="221"/>
      <c r="F841" s="221"/>
      <c r="G841" s="221"/>
      <c r="H841" s="221"/>
      <c r="I841" s="221"/>
      <c r="J841" s="221"/>
      <c r="K841" s="221"/>
      <c r="L841" s="221"/>
      <c r="M841" s="221"/>
      <c r="N841" s="221"/>
      <c r="O841" s="221"/>
      <c r="P841" s="221"/>
      <c r="Q841" s="221"/>
      <c r="R841" s="221"/>
      <c r="S841" s="221"/>
      <c r="T841" s="30" t="s">
        <v>1060</v>
      </c>
      <c r="U841" s="31">
        <v>56.94</v>
      </c>
      <c r="V841" s="32">
        <v>15.69</v>
      </c>
      <c r="W841" s="231">
        <f t="shared" si="145"/>
        <v>893.38859999999988</v>
      </c>
      <c r="X841" s="231"/>
      <c r="Y841" s="231"/>
      <c r="Z841" s="231"/>
      <c r="AA841" s="90">
        <v>56.94</v>
      </c>
      <c r="AB841" s="90">
        <v>56.94</v>
      </c>
      <c r="AC841" s="90">
        <v>56.94</v>
      </c>
      <c r="AD841" s="90">
        <v>56.94</v>
      </c>
      <c r="AE841" s="242"/>
      <c r="AF841" s="243"/>
      <c r="AG841" s="243"/>
      <c r="AH841" s="244"/>
      <c r="AI841" s="233">
        <f t="shared" si="146"/>
        <v>56.94</v>
      </c>
      <c r="AJ841" s="234"/>
      <c r="AK841" s="234"/>
      <c r="AL841" s="235"/>
      <c r="AM841" s="223">
        <f t="shared" si="147"/>
        <v>893.38859999999988</v>
      </c>
      <c r="AN841" s="224"/>
      <c r="AO841" s="225"/>
      <c r="AP841" s="223">
        <f t="shared" si="148"/>
        <v>0</v>
      </c>
      <c r="AQ841" s="224"/>
      <c r="AR841" s="224"/>
      <c r="AS841" s="225"/>
      <c r="AT841" s="223">
        <f t="shared" si="149"/>
        <v>893.38859999999988</v>
      </c>
      <c r="AU841" s="224"/>
      <c r="AV841" s="224"/>
      <c r="AW841" s="225"/>
      <c r="AX841" s="32">
        <f t="shared" si="143"/>
        <v>0</v>
      </c>
      <c r="AY841" s="97">
        <f t="shared" si="144"/>
        <v>0</v>
      </c>
    </row>
    <row r="842" spans="1:51">
      <c r="A842" s="30" t="s">
        <v>45</v>
      </c>
      <c r="B842" s="221" t="s">
        <v>1243</v>
      </c>
      <c r="C842" s="221"/>
      <c r="D842" s="221"/>
      <c r="E842" s="221"/>
      <c r="F842" s="221"/>
      <c r="G842" s="221"/>
      <c r="H842" s="221"/>
      <c r="I842" s="221"/>
      <c r="J842" s="221"/>
      <c r="K842" s="221"/>
      <c r="L842" s="221"/>
      <c r="M842" s="221"/>
      <c r="N842" s="221"/>
      <c r="O842" s="221"/>
      <c r="P842" s="221"/>
      <c r="Q842" s="221"/>
      <c r="R842" s="221"/>
      <c r="S842" s="221"/>
      <c r="T842" s="30" t="s">
        <v>1061</v>
      </c>
      <c r="U842" s="31">
        <v>7.27</v>
      </c>
      <c r="V842" s="32">
        <v>1.18</v>
      </c>
      <c r="W842" s="231">
        <f t="shared" si="145"/>
        <v>8.5785999999999998</v>
      </c>
      <c r="X842" s="231"/>
      <c r="Y842" s="231"/>
      <c r="Z842" s="231"/>
      <c r="AA842" s="90">
        <v>7.27</v>
      </c>
      <c r="AB842" s="90">
        <v>7.27</v>
      </c>
      <c r="AC842" s="90">
        <v>7.27</v>
      </c>
      <c r="AD842" s="90">
        <v>7.27</v>
      </c>
      <c r="AE842" s="242"/>
      <c r="AF842" s="243"/>
      <c r="AG842" s="243"/>
      <c r="AH842" s="244"/>
      <c r="AI842" s="233">
        <f t="shared" si="146"/>
        <v>7.27</v>
      </c>
      <c r="AJ842" s="234"/>
      <c r="AK842" s="234"/>
      <c r="AL842" s="235"/>
      <c r="AM842" s="223">
        <f t="shared" si="147"/>
        <v>8.5785999999999998</v>
      </c>
      <c r="AN842" s="224"/>
      <c r="AO842" s="225"/>
      <c r="AP842" s="223">
        <f t="shared" si="148"/>
        <v>0</v>
      </c>
      <c r="AQ842" s="224"/>
      <c r="AR842" s="224"/>
      <c r="AS842" s="225"/>
      <c r="AT842" s="223">
        <f t="shared" si="149"/>
        <v>8.5785999999999998</v>
      </c>
      <c r="AU842" s="224"/>
      <c r="AV842" s="224"/>
      <c r="AW842" s="225"/>
      <c r="AX842" s="32">
        <f t="shared" si="143"/>
        <v>0</v>
      </c>
      <c r="AY842" s="97">
        <f t="shared" si="144"/>
        <v>0</v>
      </c>
    </row>
    <row r="843" spans="1:51">
      <c r="A843" s="30" t="s">
        <v>46</v>
      </c>
      <c r="B843" s="221" t="s">
        <v>0</v>
      </c>
      <c r="C843" s="221"/>
      <c r="D843" s="221"/>
      <c r="E843" s="221"/>
      <c r="F843" s="221"/>
      <c r="G843" s="221"/>
      <c r="H843" s="221"/>
      <c r="I843" s="221"/>
      <c r="J843" s="221"/>
      <c r="K843" s="221"/>
      <c r="L843" s="221"/>
      <c r="M843" s="221"/>
      <c r="N843" s="221"/>
      <c r="O843" s="221"/>
      <c r="P843" s="221"/>
      <c r="Q843" s="221"/>
      <c r="R843" s="221"/>
      <c r="S843" s="221"/>
      <c r="T843" s="30" t="s">
        <v>33</v>
      </c>
      <c r="U843" s="31">
        <v>1077.77</v>
      </c>
      <c r="V843" s="32">
        <v>1.51</v>
      </c>
      <c r="W843" s="231">
        <f t="shared" si="145"/>
        <v>1627.4327000000001</v>
      </c>
      <c r="X843" s="231"/>
      <c r="Y843" s="231"/>
      <c r="Z843" s="231"/>
      <c r="AA843" s="90">
        <v>1077.77</v>
      </c>
      <c r="AB843" s="90">
        <v>1077.77</v>
      </c>
      <c r="AC843" s="90">
        <v>1077.77</v>
      </c>
      <c r="AD843" s="90">
        <v>1077.77</v>
      </c>
      <c r="AE843" s="242"/>
      <c r="AF843" s="243"/>
      <c r="AG843" s="243"/>
      <c r="AH843" s="244"/>
      <c r="AI843" s="233">
        <f t="shared" si="146"/>
        <v>1077.77</v>
      </c>
      <c r="AJ843" s="234"/>
      <c r="AK843" s="234"/>
      <c r="AL843" s="235"/>
      <c r="AM843" s="223">
        <f t="shared" si="147"/>
        <v>1627.4327000000001</v>
      </c>
      <c r="AN843" s="224"/>
      <c r="AO843" s="225"/>
      <c r="AP843" s="223">
        <f t="shared" si="148"/>
        <v>0</v>
      </c>
      <c r="AQ843" s="224"/>
      <c r="AR843" s="224"/>
      <c r="AS843" s="225"/>
      <c r="AT843" s="223">
        <f t="shared" si="149"/>
        <v>1627.4327000000001</v>
      </c>
      <c r="AU843" s="224"/>
      <c r="AV843" s="224"/>
      <c r="AW843" s="225"/>
      <c r="AX843" s="32">
        <f t="shared" si="143"/>
        <v>0</v>
      </c>
      <c r="AY843" s="97">
        <f t="shared" si="144"/>
        <v>0</v>
      </c>
    </row>
    <row r="844" spans="1:51">
      <c r="A844" s="30" t="s">
        <v>47</v>
      </c>
      <c r="B844" s="221" t="s">
        <v>79</v>
      </c>
      <c r="C844" s="221"/>
      <c r="D844" s="221"/>
      <c r="E844" s="221"/>
      <c r="F844" s="221"/>
      <c r="G844" s="221"/>
      <c r="H844" s="221"/>
      <c r="I844" s="221"/>
      <c r="J844" s="221"/>
      <c r="K844" s="221"/>
      <c r="L844" s="221"/>
      <c r="M844" s="221"/>
      <c r="N844" s="221"/>
      <c r="O844" s="221"/>
      <c r="P844" s="221"/>
      <c r="Q844" s="221"/>
      <c r="R844" s="221"/>
      <c r="S844" s="221"/>
      <c r="T844" s="30" t="s">
        <v>1140</v>
      </c>
      <c r="U844" s="31">
        <v>590</v>
      </c>
      <c r="V844" s="32">
        <v>20.73</v>
      </c>
      <c r="W844" s="231">
        <f t="shared" si="145"/>
        <v>12230.7</v>
      </c>
      <c r="X844" s="231"/>
      <c r="Y844" s="231"/>
      <c r="Z844" s="231"/>
      <c r="AA844" s="90">
        <v>571</v>
      </c>
      <c r="AB844" s="90">
        <v>571</v>
      </c>
      <c r="AC844" s="90">
        <v>571</v>
      </c>
      <c r="AD844" s="90">
        <v>571</v>
      </c>
      <c r="AE844" s="242"/>
      <c r="AF844" s="243"/>
      <c r="AG844" s="243"/>
      <c r="AH844" s="244"/>
      <c r="AI844" s="233">
        <f t="shared" si="146"/>
        <v>571</v>
      </c>
      <c r="AJ844" s="234"/>
      <c r="AK844" s="234"/>
      <c r="AL844" s="235"/>
      <c r="AM844" s="223">
        <f t="shared" si="147"/>
        <v>11836.83</v>
      </c>
      <c r="AN844" s="224"/>
      <c r="AO844" s="225"/>
      <c r="AP844" s="223">
        <f t="shared" si="148"/>
        <v>0</v>
      </c>
      <c r="AQ844" s="224"/>
      <c r="AR844" s="224"/>
      <c r="AS844" s="225"/>
      <c r="AT844" s="223">
        <f t="shared" si="149"/>
        <v>11836.83</v>
      </c>
      <c r="AU844" s="224"/>
      <c r="AV844" s="224"/>
      <c r="AW844" s="225"/>
      <c r="AX844" s="32">
        <f t="shared" si="143"/>
        <v>19</v>
      </c>
      <c r="AY844" s="97">
        <f t="shared" si="144"/>
        <v>393.8700000000008</v>
      </c>
    </row>
    <row r="845" spans="1:51">
      <c r="A845" s="30" t="s">
        <v>48</v>
      </c>
      <c r="B845" s="221" t="s">
        <v>926</v>
      </c>
      <c r="C845" s="221"/>
      <c r="D845" s="221"/>
      <c r="E845" s="221"/>
      <c r="F845" s="221"/>
      <c r="G845" s="221"/>
      <c r="H845" s="221"/>
      <c r="I845" s="221"/>
      <c r="J845" s="221"/>
      <c r="K845" s="221"/>
      <c r="L845" s="221"/>
      <c r="M845" s="221"/>
      <c r="N845" s="221"/>
      <c r="O845" s="221"/>
      <c r="P845" s="221"/>
      <c r="Q845" s="221"/>
      <c r="R845" s="221"/>
      <c r="S845" s="221"/>
      <c r="T845" s="30" t="s">
        <v>1140</v>
      </c>
      <c r="U845" s="31">
        <v>590</v>
      </c>
      <c r="V845" s="32">
        <v>15.81</v>
      </c>
      <c r="W845" s="231">
        <f t="shared" si="145"/>
        <v>9327.9</v>
      </c>
      <c r="X845" s="231"/>
      <c r="Y845" s="231"/>
      <c r="Z845" s="231"/>
      <c r="AA845" s="90">
        <v>20</v>
      </c>
      <c r="AB845" s="90">
        <v>20</v>
      </c>
      <c r="AC845" s="90">
        <v>20</v>
      </c>
      <c r="AD845" s="90">
        <v>20</v>
      </c>
      <c r="AE845" s="242"/>
      <c r="AF845" s="243"/>
      <c r="AG845" s="243"/>
      <c r="AH845" s="244"/>
      <c r="AI845" s="233">
        <f t="shared" si="146"/>
        <v>20</v>
      </c>
      <c r="AJ845" s="234"/>
      <c r="AK845" s="234"/>
      <c r="AL845" s="235"/>
      <c r="AM845" s="223">
        <f>V845*AA845</f>
        <v>316.2</v>
      </c>
      <c r="AN845" s="224"/>
      <c r="AO845" s="225"/>
      <c r="AP845" s="223">
        <f t="shared" si="148"/>
        <v>0</v>
      </c>
      <c r="AQ845" s="224"/>
      <c r="AR845" s="224"/>
      <c r="AS845" s="225"/>
      <c r="AT845" s="223">
        <f t="shared" si="149"/>
        <v>316.2</v>
      </c>
      <c r="AU845" s="224"/>
      <c r="AV845" s="224"/>
      <c r="AW845" s="225"/>
      <c r="AX845" s="32">
        <f t="shared" si="143"/>
        <v>570</v>
      </c>
      <c r="AY845" s="97">
        <f t="shared" si="144"/>
        <v>9011.6999999999989</v>
      </c>
    </row>
    <row r="846" spans="1:51">
      <c r="A846" s="30" t="s">
        <v>49</v>
      </c>
      <c r="B846" s="221" t="s">
        <v>927</v>
      </c>
      <c r="C846" s="221"/>
      <c r="D846" s="221"/>
      <c r="E846" s="221"/>
      <c r="F846" s="221"/>
      <c r="G846" s="221"/>
      <c r="H846" s="221"/>
      <c r="I846" s="221"/>
      <c r="J846" s="221"/>
      <c r="K846" s="221"/>
      <c r="L846" s="221"/>
      <c r="M846" s="221"/>
      <c r="N846" s="221"/>
      <c r="O846" s="221"/>
      <c r="P846" s="221"/>
      <c r="Q846" s="221"/>
      <c r="R846" s="221"/>
      <c r="S846" s="221"/>
      <c r="T846" s="30" t="s">
        <v>1140</v>
      </c>
      <c r="U846" s="31">
        <v>590</v>
      </c>
      <c r="V846" s="32">
        <v>11.8</v>
      </c>
      <c r="W846" s="231">
        <f t="shared" si="145"/>
        <v>6962</v>
      </c>
      <c r="X846" s="231"/>
      <c r="Y846" s="231"/>
      <c r="Z846" s="231"/>
      <c r="AA846" s="90">
        <v>20</v>
      </c>
      <c r="AB846" s="90">
        <v>20</v>
      </c>
      <c r="AC846" s="90">
        <v>20</v>
      </c>
      <c r="AD846" s="90">
        <v>20</v>
      </c>
      <c r="AE846" s="242"/>
      <c r="AF846" s="243"/>
      <c r="AG846" s="243"/>
      <c r="AH846" s="244"/>
      <c r="AI846" s="233">
        <f t="shared" si="146"/>
        <v>20</v>
      </c>
      <c r="AJ846" s="234"/>
      <c r="AK846" s="234"/>
      <c r="AL846" s="235"/>
      <c r="AM846" s="223">
        <f>V846*AA846</f>
        <v>236</v>
      </c>
      <c r="AN846" s="224"/>
      <c r="AO846" s="225"/>
      <c r="AP846" s="223">
        <f t="shared" si="148"/>
        <v>0</v>
      </c>
      <c r="AQ846" s="224"/>
      <c r="AR846" s="224"/>
      <c r="AS846" s="225"/>
      <c r="AT846" s="223">
        <f t="shared" si="149"/>
        <v>236</v>
      </c>
      <c r="AU846" s="224"/>
      <c r="AV846" s="224"/>
      <c r="AW846" s="225"/>
      <c r="AX846" s="32">
        <f t="shared" si="143"/>
        <v>570</v>
      </c>
      <c r="AY846" s="97">
        <f t="shared" si="144"/>
        <v>6726</v>
      </c>
    </row>
    <row r="847" spans="1:51">
      <c r="A847" s="30" t="s">
        <v>50</v>
      </c>
      <c r="B847" s="221" t="s">
        <v>81</v>
      </c>
      <c r="C847" s="221"/>
      <c r="D847" s="221"/>
      <c r="E847" s="221"/>
      <c r="F847" s="221"/>
      <c r="G847" s="221"/>
      <c r="H847" s="221"/>
      <c r="I847" s="221"/>
      <c r="J847" s="221"/>
      <c r="K847" s="221"/>
      <c r="L847" s="221"/>
      <c r="M847" s="221"/>
      <c r="N847" s="221"/>
      <c r="O847" s="221"/>
      <c r="P847" s="221"/>
      <c r="Q847" s="221"/>
      <c r="R847" s="221"/>
      <c r="S847" s="221"/>
      <c r="T847" s="30" t="s">
        <v>1059</v>
      </c>
      <c r="U847" s="31">
        <v>4620.7700000000004</v>
      </c>
      <c r="V847" s="32">
        <v>10.7</v>
      </c>
      <c r="W847" s="231">
        <f t="shared" si="145"/>
        <v>49442.239000000001</v>
      </c>
      <c r="X847" s="231"/>
      <c r="Y847" s="231"/>
      <c r="Z847" s="231"/>
      <c r="AA847" s="90">
        <v>128.94999999999999</v>
      </c>
      <c r="AB847" s="90">
        <v>128.94999999999999</v>
      </c>
      <c r="AC847" s="90">
        <v>128.94999999999999</v>
      </c>
      <c r="AD847" s="90">
        <v>128.94999999999999</v>
      </c>
      <c r="AE847" s="242"/>
      <c r="AF847" s="243"/>
      <c r="AG847" s="243"/>
      <c r="AH847" s="244"/>
      <c r="AI847" s="233">
        <f t="shared" si="146"/>
        <v>128.94999999999999</v>
      </c>
      <c r="AJ847" s="234"/>
      <c r="AK847" s="234"/>
      <c r="AL847" s="235"/>
      <c r="AM847" s="223">
        <f>V847*AA847</f>
        <v>1379.7649999999999</v>
      </c>
      <c r="AN847" s="224"/>
      <c r="AO847" s="225"/>
      <c r="AP847" s="223">
        <f t="shared" si="148"/>
        <v>0</v>
      </c>
      <c r="AQ847" s="224"/>
      <c r="AR847" s="224"/>
      <c r="AS847" s="225"/>
      <c r="AT847" s="223">
        <f t="shared" si="149"/>
        <v>1379.7649999999999</v>
      </c>
      <c r="AU847" s="224"/>
      <c r="AV847" s="224"/>
      <c r="AW847" s="225"/>
      <c r="AX847" s="32">
        <f t="shared" si="143"/>
        <v>4491.8200000000006</v>
      </c>
      <c r="AY847" s="97">
        <f t="shared" si="144"/>
        <v>48062.474000000002</v>
      </c>
    </row>
    <row r="848" spans="1:51">
      <c r="A848" s="30" t="s">
        <v>51</v>
      </c>
      <c r="B848" s="221" t="s">
        <v>82</v>
      </c>
      <c r="C848" s="221"/>
      <c r="D848" s="221"/>
      <c r="E848" s="221"/>
      <c r="F848" s="221"/>
      <c r="G848" s="221"/>
      <c r="H848" s="221"/>
      <c r="I848" s="221"/>
      <c r="J848" s="221"/>
      <c r="K848" s="221"/>
      <c r="L848" s="221"/>
      <c r="M848" s="221"/>
      <c r="N848" s="221"/>
      <c r="O848" s="221"/>
      <c r="P848" s="221"/>
      <c r="Q848" s="221"/>
      <c r="R848" s="221"/>
      <c r="S848" s="221"/>
      <c r="T848" s="30" t="s">
        <v>1140</v>
      </c>
      <c r="U848" s="31">
        <v>590</v>
      </c>
      <c r="V848" s="32">
        <v>17.11</v>
      </c>
      <c r="W848" s="231">
        <f t="shared" si="145"/>
        <v>10094.9</v>
      </c>
      <c r="X848" s="231"/>
      <c r="Y848" s="231"/>
      <c r="Z848" s="231"/>
      <c r="AA848" s="90">
        <v>20</v>
      </c>
      <c r="AB848" s="90">
        <v>20</v>
      </c>
      <c r="AC848" s="90">
        <v>20</v>
      </c>
      <c r="AD848" s="90">
        <v>20</v>
      </c>
      <c r="AE848" s="242"/>
      <c r="AF848" s="243"/>
      <c r="AG848" s="243"/>
      <c r="AH848" s="244"/>
      <c r="AI848" s="233">
        <f t="shared" si="146"/>
        <v>20</v>
      </c>
      <c r="AJ848" s="234"/>
      <c r="AK848" s="234"/>
      <c r="AL848" s="235"/>
      <c r="AM848" s="223">
        <f>V848*AA848</f>
        <v>342.2</v>
      </c>
      <c r="AN848" s="224"/>
      <c r="AO848" s="225"/>
      <c r="AP848" s="223">
        <f t="shared" si="148"/>
        <v>0</v>
      </c>
      <c r="AQ848" s="224"/>
      <c r="AR848" s="224"/>
      <c r="AS848" s="225"/>
      <c r="AT848" s="223">
        <f t="shared" si="149"/>
        <v>342.2</v>
      </c>
      <c r="AU848" s="224"/>
      <c r="AV848" s="224"/>
      <c r="AW848" s="225"/>
      <c r="AX848" s="32">
        <f>U848-AI848</f>
        <v>570</v>
      </c>
      <c r="AY848" s="97">
        <f t="shared" si="144"/>
        <v>9752.6999999999989</v>
      </c>
    </row>
    <row r="849" spans="1:51">
      <c r="A849" s="30" t="s">
        <v>52</v>
      </c>
      <c r="B849" s="221" t="s">
        <v>83</v>
      </c>
      <c r="C849" s="221"/>
      <c r="D849" s="221"/>
      <c r="E849" s="221"/>
      <c r="F849" s="221"/>
      <c r="G849" s="221"/>
      <c r="H849" s="221"/>
      <c r="I849" s="221"/>
      <c r="J849" s="221"/>
      <c r="K849" s="221"/>
      <c r="L849" s="221"/>
      <c r="M849" s="221"/>
      <c r="N849" s="221"/>
      <c r="O849" s="221"/>
      <c r="P849" s="221"/>
      <c r="Q849" s="221"/>
      <c r="R849" s="221"/>
      <c r="S849" s="221"/>
      <c r="T849" s="30" t="s">
        <v>1059</v>
      </c>
      <c r="U849" s="31">
        <v>749.5</v>
      </c>
      <c r="V849" s="32">
        <v>15.91</v>
      </c>
      <c r="W849" s="231">
        <f t="shared" si="145"/>
        <v>11924.545</v>
      </c>
      <c r="X849" s="231"/>
      <c r="Y849" s="231"/>
      <c r="Z849" s="231"/>
      <c r="AA849" s="90">
        <v>494.4</v>
      </c>
      <c r="AB849" s="90">
        <v>494.4</v>
      </c>
      <c r="AC849" s="90">
        <v>494.4</v>
      </c>
      <c r="AD849" s="90">
        <v>494.4</v>
      </c>
      <c r="AE849" s="242"/>
      <c r="AF849" s="243"/>
      <c r="AG849" s="243"/>
      <c r="AH849" s="244"/>
      <c r="AI849" s="233">
        <f t="shared" si="146"/>
        <v>494.4</v>
      </c>
      <c r="AJ849" s="234"/>
      <c r="AK849" s="234"/>
      <c r="AL849" s="235"/>
      <c r="AM849" s="223">
        <f>V849*AA849</f>
        <v>7865.9039999999995</v>
      </c>
      <c r="AN849" s="224"/>
      <c r="AO849" s="225"/>
      <c r="AP849" s="223">
        <f t="shared" si="148"/>
        <v>0</v>
      </c>
      <c r="AQ849" s="224"/>
      <c r="AR849" s="224"/>
      <c r="AS849" s="225"/>
      <c r="AT849" s="223">
        <f t="shared" si="149"/>
        <v>7865.9039999999995</v>
      </c>
      <c r="AU849" s="224"/>
      <c r="AV849" s="224"/>
      <c r="AW849" s="225"/>
      <c r="AX849" s="32">
        <f>U849-AI849</f>
        <v>255.10000000000002</v>
      </c>
      <c r="AY849" s="97">
        <f t="shared" si="144"/>
        <v>4058.6410000000005</v>
      </c>
    </row>
    <row r="850" spans="1:51">
      <c r="A850" s="30"/>
      <c r="B850" s="221"/>
      <c r="C850" s="221"/>
      <c r="D850" s="221"/>
      <c r="E850" s="221"/>
      <c r="F850" s="221"/>
      <c r="G850" s="221"/>
      <c r="H850" s="221"/>
      <c r="I850" s="221"/>
      <c r="J850" s="221"/>
      <c r="K850" s="221"/>
      <c r="L850" s="221"/>
      <c r="M850" s="221"/>
      <c r="N850" s="221"/>
      <c r="O850" s="221"/>
      <c r="P850" s="221"/>
      <c r="Q850" s="221"/>
      <c r="R850" s="221"/>
      <c r="S850" s="221"/>
      <c r="T850" s="30"/>
      <c r="U850" s="31"/>
      <c r="V850" s="32"/>
      <c r="W850" s="271"/>
      <c r="X850" s="271"/>
      <c r="Y850" s="271"/>
      <c r="Z850" s="271"/>
      <c r="AA850" s="233"/>
      <c r="AB850" s="234"/>
      <c r="AC850" s="234"/>
      <c r="AD850" s="235"/>
      <c r="AE850" s="242"/>
      <c r="AF850" s="243"/>
      <c r="AG850" s="243"/>
      <c r="AH850" s="244"/>
      <c r="AI850" s="233"/>
      <c r="AJ850" s="234"/>
      <c r="AK850" s="234"/>
      <c r="AL850" s="235"/>
      <c r="AM850" s="261"/>
      <c r="AN850" s="262"/>
      <c r="AO850" s="263"/>
      <c r="AP850" s="223"/>
      <c r="AQ850" s="224"/>
      <c r="AR850" s="224"/>
      <c r="AS850" s="225"/>
      <c r="AT850" s="261"/>
      <c r="AU850" s="262"/>
      <c r="AV850" s="262"/>
      <c r="AW850" s="263"/>
      <c r="AX850" s="32"/>
      <c r="AY850" s="97"/>
    </row>
    <row r="851" spans="1:51" ht="15.75">
      <c r="A851" s="45" t="s">
        <v>53</v>
      </c>
      <c r="B851" s="236" t="s">
        <v>928</v>
      </c>
      <c r="C851" s="236"/>
      <c r="D851" s="236"/>
      <c r="E851" s="236"/>
      <c r="F851" s="236"/>
      <c r="G851" s="236"/>
      <c r="H851" s="236"/>
      <c r="I851" s="236"/>
      <c r="J851" s="236"/>
      <c r="K851" s="236"/>
      <c r="L851" s="236"/>
      <c r="M851" s="236"/>
      <c r="N851" s="236"/>
      <c r="O851" s="236"/>
      <c r="P851" s="236"/>
      <c r="Q851" s="236"/>
      <c r="R851" s="236"/>
      <c r="S851" s="236"/>
      <c r="T851" s="25"/>
      <c r="U851" s="26"/>
      <c r="V851" s="27"/>
      <c r="W851" s="229">
        <f>SUM(W852:W869)</f>
        <v>182561.37</v>
      </c>
      <c r="X851" s="229"/>
      <c r="Y851" s="229"/>
      <c r="Z851" s="229"/>
      <c r="AA851" s="255"/>
      <c r="AB851" s="256"/>
      <c r="AC851" s="256"/>
      <c r="AD851" s="257"/>
      <c r="AE851" s="242"/>
      <c r="AF851" s="243"/>
      <c r="AG851" s="243"/>
      <c r="AH851" s="244"/>
      <c r="AI851" s="255"/>
      <c r="AJ851" s="256"/>
      <c r="AK851" s="256"/>
      <c r="AL851" s="257"/>
      <c r="AM851" s="238">
        <f>SUM(AM852:AM869)</f>
        <v>0</v>
      </c>
      <c r="AN851" s="239"/>
      <c r="AO851" s="240"/>
      <c r="AP851" s="238">
        <f>SUM(AP852:AS869)</f>
        <v>0</v>
      </c>
      <c r="AQ851" s="239"/>
      <c r="AR851" s="239"/>
      <c r="AS851" s="240"/>
      <c r="AT851" s="238">
        <f>AM851+AP851</f>
        <v>0</v>
      </c>
      <c r="AU851" s="239"/>
      <c r="AV851" s="239"/>
      <c r="AW851" s="240"/>
      <c r="AX851" s="27"/>
      <c r="AY851" s="96">
        <f t="shared" si="144"/>
        <v>182561.37</v>
      </c>
    </row>
    <row r="852" spans="1:51">
      <c r="A852" s="30" t="s">
        <v>54</v>
      </c>
      <c r="B852" s="221" t="s">
        <v>73</v>
      </c>
      <c r="C852" s="221"/>
      <c r="D852" s="221"/>
      <c r="E852" s="221"/>
      <c r="F852" s="221"/>
      <c r="G852" s="221"/>
      <c r="H852" s="221"/>
      <c r="I852" s="221"/>
      <c r="J852" s="221"/>
      <c r="K852" s="221"/>
      <c r="L852" s="221"/>
      <c r="M852" s="221"/>
      <c r="N852" s="221"/>
      <c r="O852" s="221"/>
      <c r="P852" s="221"/>
      <c r="Q852" s="221"/>
      <c r="R852" s="221"/>
      <c r="S852" s="221"/>
      <c r="T852" s="30" t="s">
        <v>1059</v>
      </c>
      <c r="U852" s="31">
        <v>3012</v>
      </c>
      <c r="V852" s="32">
        <v>18.62</v>
      </c>
      <c r="W852" s="231">
        <f t="shared" ref="W852:W869" si="150">U852*V852</f>
        <v>56083.44</v>
      </c>
      <c r="X852" s="231"/>
      <c r="Y852" s="231"/>
      <c r="Z852" s="231"/>
      <c r="AA852" s="233">
        <v>0</v>
      </c>
      <c r="AB852" s="234"/>
      <c r="AC852" s="234"/>
      <c r="AD852" s="235"/>
      <c r="AE852" s="242"/>
      <c r="AF852" s="243"/>
      <c r="AG852" s="243"/>
      <c r="AH852" s="244"/>
      <c r="AI852" s="233">
        <f t="shared" ref="AI852:AI869" si="151">AA852+AE852</f>
        <v>0</v>
      </c>
      <c r="AJ852" s="234"/>
      <c r="AK852" s="234"/>
      <c r="AL852" s="235"/>
      <c r="AM852" s="223">
        <f t="shared" ref="AM852:AM869" si="152">V852*AA852</f>
        <v>0</v>
      </c>
      <c r="AN852" s="224"/>
      <c r="AO852" s="225"/>
      <c r="AP852" s="223">
        <f t="shared" ref="AP852:AP869" si="153">V852*AE852</f>
        <v>0</v>
      </c>
      <c r="AQ852" s="224"/>
      <c r="AR852" s="224"/>
      <c r="AS852" s="225"/>
      <c r="AT852" s="223">
        <f t="shared" ref="AT852:AT869" si="154">AM852+AP852</f>
        <v>0</v>
      </c>
      <c r="AU852" s="224"/>
      <c r="AV852" s="224"/>
      <c r="AW852" s="225"/>
      <c r="AX852" s="32">
        <f t="shared" ref="AX852:AX911" si="155">U852-AI852</f>
        <v>3012</v>
      </c>
      <c r="AY852" s="97">
        <f t="shared" si="144"/>
        <v>56083.44</v>
      </c>
    </row>
    <row r="853" spans="1:51">
      <c r="A853" s="30" t="s">
        <v>55</v>
      </c>
      <c r="B853" s="221" t="s">
        <v>85</v>
      </c>
      <c r="C853" s="221"/>
      <c r="D853" s="221"/>
      <c r="E853" s="221"/>
      <c r="F853" s="221"/>
      <c r="G853" s="221"/>
      <c r="H853" s="221"/>
      <c r="I853" s="221"/>
      <c r="J853" s="221"/>
      <c r="K853" s="221"/>
      <c r="L853" s="221"/>
      <c r="M853" s="221"/>
      <c r="N853" s="221"/>
      <c r="O853" s="221"/>
      <c r="P853" s="221"/>
      <c r="Q853" s="221"/>
      <c r="R853" s="221"/>
      <c r="S853" s="221"/>
      <c r="T853" s="30" t="s">
        <v>1060</v>
      </c>
      <c r="U853" s="31">
        <v>284</v>
      </c>
      <c r="V853" s="32">
        <v>6.15</v>
      </c>
      <c r="W853" s="231">
        <f t="shared" si="150"/>
        <v>1746.6000000000001</v>
      </c>
      <c r="X853" s="231"/>
      <c r="Y853" s="231"/>
      <c r="Z853" s="231"/>
      <c r="AA853" s="233">
        <v>0</v>
      </c>
      <c r="AB853" s="234"/>
      <c r="AC853" s="234"/>
      <c r="AD853" s="235"/>
      <c r="AE853" s="242"/>
      <c r="AF853" s="243"/>
      <c r="AG853" s="243"/>
      <c r="AH853" s="244"/>
      <c r="AI853" s="233">
        <f t="shared" si="151"/>
        <v>0</v>
      </c>
      <c r="AJ853" s="234"/>
      <c r="AK853" s="234"/>
      <c r="AL853" s="235"/>
      <c r="AM853" s="223">
        <f t="shared" si="152"/>
        <v>0</v>
      </c>
      <c r="AN853" s="224"/>
      <c r="AO853" s="225"/>
      <c r="AP853" s="223">
        <f t="shared" si="153"/>
        <v>0</v>
      </c>
      <c r="AQ853" s="224"/>
      <c r="AR853" s="224"/>
      <c r="AS853" s="225"/>
      <c r="AT853" s="223">
        <f t="shared" si="154"/>
        <v>0</v>
      </c>
      <c r="AU853" s="224"/>
      <c r="AV853" s="224"/>
      <c r="AW853" s="225"/>
      <c r="AX853" s="32">
        <f t="shared" si="155"/>
        <v>284</v>
      </c>
      <c r="AY853" s="97">
        <f t="shared" si="144"/>
        <v>1746.6000000000001</v>
      </c>
    </row>
    <row r="854" spans="1:51">
      <c r="A854" s="30" t="s">
        <v>56</v>
      </c>
      <c r="B854" s="221" t="s">
        <v>1094</v>
      </c>
      <c r="C854" s="221"/>
      <c r="D854" s="221"/>
      <c r="E854" s="221"/>
      <c r="F854" s="221"/>
      <c r="G854" s="221"/>
      <c r="H854" s="221"/>
      <c r="I854" s="221"/>
      <c r="J854" s="221"/>
      <c r="K854" s="221"/>
      <c r="L854" s="221"/>
      <c r="M854" s="221"/>
      <c r="N854" s="221"/>
      <c r="O854" s="221"/>
      <c r="P854" s="221"/>
      <c r="Q854" s="221"/>
      <c r="R854" s="221"/>
      <c r="S854" s="221"/>
      <c r="T854" s="30" t="s">
        <v>1060</v>
      </c>
      <c r="U854" s="31">
        <v>284</v>
      </c>
      <c r="V854" s="32">
        <v>15.69</v>
      </c>
      <c r="W854" s="231">
        <f t="shared" si="150"/>
        <v>4455.96</v>
      </c>
      <c r="X854" s="231"/>
      <c r="Y854" s="231"/>
      <c r="Z854" s="231"/>
      <c r="AA854" s="233">
        <v>0</v>
      </c>
      <c r="AB854" s="234"/>
      <c r="AC854" s="234"/>
      <c r="AD854" s="235"/>
      <c r="AE854" s="242"/>
      <c r="AF854" s="243"/>
      <c r="AG854" s="243"/>
      <c r="AH854" s="244"/>
      <c r="AI854" s="233">
        <f t="shared" si="151"/>
        <v>0</v>
      </c>
      <c r="AJ854" s="234"/>
      <c r="AK854" s="234"/>
      <c r="AL854" s="235"/>
      <c r="AM854" s="223">
        <f t="shared" si="152"/>
        <v>0</v>
      </c>
      <c r="AN854" s="224"/>
      <c r="AO854" s="225"/>
      <c r="AP854" s="223">
        <f t="shared" si="153"/>
        <v>0</v>
      </c>
      <c r="AQ854" s="224"/>
      <c r="AR854" s="224"/>
      <c r="AS854" s="225"/>
      <c r="AT854" s="223">
        <f t="shared" si="154"/>
        <v>0</v>
      </c>
      <c r="AU854" s="224"/>
      <c r="AV854" s="224"/>
      <c r="AW854" s="225"/>
      <c r="AX854" s="32">
        <f t="shared" si="155"/>
        <v>284</v>
      </c>
      <c r="AY854" s="97">
        <f t="shared" si="144"/>
        <v>4455.96</v>
      </c>
    </row>
    <row r="855" spans="1:51">
      <c r="A855" s="30" t="s">
        <v>924</v>
      </c>
      <c r="B855" s="221" t="s">
        <v>1243</v>
      </c>
      <c r="C855" s="221"/>
      <c r="D855" s="221"/>
      <c r="E855" s="221"/>
      <c r="F855" s="221"/>
      <c r="G855" s="221"/>
      <c r="H855" s="221"/>
      <c r="I855" s="221"/>
      <c r="J855" s="221"/>
      <c r="K855" s="221"/>
      <c r="L855" s="221"/>
      <c r="M855" s="221"/>
      <c r="N855" s="221"/>
      <c r="O855" s="221"/>
      <c r="P855" s="221"/>
      <c r="Q855" s="221"/>
      <c r="R855" s="221"/>
      <c r="S855" s="221"/>
      <c r="T855" s="30" t="s">
        <v>1061</v>
      </c>
      <c r="U855" s="31">
        <v>339</v>
      </c>
      <c r="V855" s="32">
        <v>1.18</v>
      </c>
      <c r="W855" s="231">
        <f t="shared" si="150"/>
        <v>400.02</v>
      </c>
      <c r="X855" s="231"/>
      <c r="Y855" s="231"/>
      <c r="Z855" s="231"/>
      <c r="AA855" s="233">
        <v>0</v>
      </c>
      <c r="AB855" s="234"/>
      <c r="AC855" s="234"/>
      <c r="AD855" s="235"/>
      <c r="AE855" s="242"/>
      <c r="AF855" s="243"/>
      <c r="AG855" s="243"/>
      <c r="AH855" s="244"/>
      <c r="AI855" s="233">
        <f t="shared" si="151"/>
        <v>0</v>
      </c>
      <c r="AJ855" s="234"/>
      <c r="AK855" s="234"/>
      <c r="AL855" s="235"/>
      <c r="AM855" s="223">
        <f t="shared" si="152"/>
        <v>0</v>
      </c>
      <c r="AN855" s="224"/>
      <c r="AO855" s="225"/>
      <c r="AP855" s="223">
        <f t="shared" si="153"/>
        <v>0</v>
      </c>
      <c r="AQ855" s="224"/>
      <c r="AR855" s="224"/>
      <c r="AS855" s="225"/>
      <c r="AT855" s="223">
        <f t="shared" si="154"/>
        <v>0</v>
      </c>
      <c r="AU855" s="224"/>
      <c r="AV855" s="224"/>
      <c r="AW855" s="225"/>
      <c r="AX855" s="32">
        <f t="shared" si="155"/>
        <v>339</v>
      </c>
      <c r="AY855" s="97">
        <f t="shared" si="144"/>
        <v>400.02</v>
      </c>
    </row>
    <row r="856" spans="1:51">
      <c r="A856" s="30" t="s">
        <v>57</v>
      </c>
      <c r="B856" s="221" t="s">
        <v>0</v>
      </c>
      <c r="C856" s="221"/>
      <c r="D856" s="221"/>
      <c r="E856" s="221"/>
      <c r="F856" s="221"/>
      <c r="G856" s="221"/>
      <c r="H856" s="221"/>
      <c r="I856" s="221"/>
      <c r="J856" s="221"/>
      <c r="K856" s="221"/>
      <c r="L856" s="221"/>
      <c r="M856" s="221"/>
      <c r="N856" s="221"/>
      <c r="O856" s="221"/>
      <c r="P856" s="221"/>
      <c r="Q856" s="221"/>
      <c r="R856" s="221"/>
      <c r="S856" s="221"/>
      <c r="T856" s="30" t="s">
        <v>33</v>
      </c>
      <c r="U856" s="31">
        <v>2375</v>
      </c>
      <c r="V856" s="32">
        <v>1.51</v>
      </c>
      <c r="W856" s="231">
        <f t="shared" si="150"/>
        <v>3586.25</v>
      </c>
      <c r="X856" s="231"/>
      <c r="Y856" s="231"/>
      <c r="Z856" s="231"/>
      <c r="AA856" s="233">
        <v>0</v>
      </c>
      <c r="AB856" s="234"/>
      <c r="AC856" s="234"/>
      <c r="AD856" s="235"/>
      <c r="AE856" s="242"/>
      <c r="AF856" s="243"/>
      <c r="AG856" s="243"/>
      <c r="AH856" s="244"/>
      <c r="AI856" s="233">
        <f t="shared" si="151"/>
        <v>0</v>
      </c>
      <c r="AJ856" s="234"/>
      <c r="AK856" s="234"/>
      <c r="AL856" s="235"/>
      <c r="AM856" s="223">
        <f t="shared" si="152"/>
        <v>0</v>
      </c>
      <c r="AN856" s="224"/>
      <c r="AO856" s="225"/>
      <c r="AP856" s="223">
        <f t="shared" si="153"/>
        <v>0</v>
      </c>
      <c r="AQ856" s="224"/>
      <c r="AR856" s="224"/>
      <c r="AS856" s="225"/>
      <c r="AT856" s="223">
        <f t="shared" si="154"/>
        <v>0</v>
      </c>
      <c r="AU856" s="224"/>
      <c r="AV856" s="224"/>
      <c r="AW856" s="225"/>
      <c r="AX856" s="32">
        <f t="shared" si="155"/>
        <v>2375</v>
      </c>
      <c r="AY856" s="97">
        <f t="shared" si="144"/>
        <v>3586.25</v>
      </c>
    </row>
    <row r="857" spans="1:51">
      <c r="A857" s="30" t="s">
        <v>58</v>
      </c>
      <c r="B857" s="221" t="s">
        <v>86</v>
      </c>
      <c r="C857" s="221"/>
      <c r="D857" s="221"/>
      <c r="E857" s="221"/>
      <c r="F857" s="221"/>
      <c r="G857" s="221"/>
      <c r="H857" s="221"/>
      <c r="I857" s="221"/>
      <c r="J857" s="221"/>
      <c r="K857" s="221"/>
      <c r="L857" s="221"/>
      <c r="M857" s="221"/>
      <c r="N857" s="221"/>
      <c r="O857" s="221"/>
      <c r="P857" s="221"/>
      <c r="Q857" s="221"/>
      <c r="R857" s="221"/>
      <c r="S857" s="221"/>
      <c r="T857" s="30" t="s">
        <v>1140</v>
      </c>
      <c r="U857" s="31">
        <v>430</v>
      </c>
      <c r="V857" s="32">
        <v>66.11</v>
      </c>
      <c r="W857" s="231">
        <f t="shared" si="150"/>
        <v>28427.3</v>
      </c>
      <c r="X857" s="231"/>
      <c r="Y857" s="231"/>
      <c r="Z857" s="231"/>
      <c r="AA857" s="233">
        <v>0</v>
      </c>
      <c r="AB857" s="234"/>
      <c r="AC857" s="234"/>
      <c r="AD857" s="235"/>
      <c r="AE857" s="242"/>
      <c r="AF857" s="243"/>
      <c r="AG857" s="243"/>
      <c r="AH857" s="244"/>
      <c r="AI857" s="233">
        <f t="shared" si="151"/>
        <v>0</v>
      </c>
      <c r="AJ857" s="234"/>
      <c r="AK857" s="234"/>
      <c r="AL857" s="235"/>
      <c r="AM857" s="223">
        <f t="shared" si="152"/>
        <v>0</v>
      </c>
      <c r="AN857" s="224"/>
      <c r="AO857" s="225"/>
      <c r="AP857" s="223">
        <f t="shared" si="153"/>
        <v>0</v>
      </c>
      <c r="AQ857" s="224"/>
      <c r="AR857" s="224"/>
      <c r="AS857" s="225"/>
      <c r="AT857" s="223">
        <f t="shared" si="154"/>
        <v>0</v>
      </c>
      <c r="AU857" s="224"/>
      <c r="AV857" s="224"/>
      <c r="AW857" s="225"/>
      <c r="AX857" s="32">
        <f t="shared" si="155"/>
        <v>430</v>
      </c>
      <c r="AY857" s="97">
        <f t="shared" si="144"/>
        <v>28427.3</v>
      </c>
    </row>
    <row r="858" spans="1:51">
      <c r="A858" s="30" t="s">
        <v>59</v>
      </c>
      <c r="B858" s="221" t="s">
        <v>87</v>
      </c>
      <c r="C858" s="221"/>
      <c r="D858" s="221"/>
      <c r="E858" s="221"/>
      <c r="F858" s="221"/>
      <c r="G858" s="221"/>
      <c r="H858" s="221"/>
      <c r="I858" s="221"/>
      <c r="J858" s="221"/>
      <c r="K858" s="221"/>
      <c r="L858" s="221"/>
      <c r="M858" s="221"/>
      <c r="N858" s="221"/>
      <c r="O858" s="221"/>
      <c r="P858" s="221"/>
      <c r="Q858" s="221"/>
      <c r="R858" s="221"/>
      <c r="S858" s="221"/>
      <c r="T858" s="30" t="s">
        <v>1140</v>
      </c>
      <c r="U858" s="31">
        <v>430</v>
      </c>
      <c r="V858" s="32">
        <v>51.6</v>
      </c>
      <c r="W858" s="231">
        <f t="shared" si="150"/>
        <v>22188</v>
      </c>
      <c r="X858" s="231"/>
      <c r="Y858" s="231"/>
      <c r="Z858" s="231"/>
      <c r="AA858" s="233">
        <v>0</v>
      </c>
      <c r="AB858" s="234"/>
      <c r="AC858" s="234"/>
      <c r="AD858" s="235"/>
      <c r="AE858" s="242"/>
      <c r="AF858" s="243"/>
      <c r="AG858" s="243"/>
      <c r="AH858" s="244"/>
      <c r="AI858" s="233">
        <f t="shared" si="151"/>
        <v>0</v>
      </c>
      <c r="AJ858" s="234"/>
      <c r="AK858" s="234"/>
      <c r="AL858" s="235"/>
      <c r="AM858" s="223">
        <f t="shared" si="152"/>
        <v>0</v>
      </c>
      <c r="AN858" s="224"/>
      <c r="AO858" s="225"/>
      <c r="AP858" s="223">
        <f t="shared" si="153"/>
        <v>0</v>
      </c>
      <c r="AQ858" s="224"/>
      <c r="AR858" s="224"/>
      <c r="AS858" s="225"/>
      <c r="AT858" s="223">
        <f t="shared" si="154"/>
        <v>0</v>
      </c>
      <c r="AU858" s="224"/>
      <c r="AV858" s="224"/>
      <c r="AW858" s="225"/>
      <c r="AX858" s="32">
        <f t="shared" si="155"/>
        <v>430</v>
      </c>
      <c r="AY858" s="97">
        <f t="shared" si="144"/>
        <v>22188</v>
      </c>
    </row>
    <row r="859" spans="1:51">
      <c r="A859" s="30" t="s">
        <v>60</v>
      </c>
      <c r="B859" s="221" t="s">
        <v>81</v>
      </c>
      <c r="C859" s="221"/>
      <c r="D859" s="221"/>
      <c r="E859" s="221"/>
      <c r="F859" s="221"/>
      <c r="G859" s="221"/>
      <c r="H859" s="221"/>
      <c r="I859" s="221"/>
      <c r="J859" s="221"/>
      <c r="K859" s="221"/>
      <c r="L859" s="221"/>
      <c r="M859" s="221"/>
      <c r="N859" s="221"/>
      <c r="O859" s="221"/>
      <c r="P859" s="221"/>
      <c r="Q859" s="221"/>
      <c r="R859" s="221"/>
      <c r="S859" s="221"/>
      <c r="T859" s="30" t="s">
        <v>1059</v>
      </c>
      <c r="U859" s="31">
        <v>3012</v>
      </c>
      <c r="V859" s="32">
        <v>10.7</v>
      </c>
      <c r="W859" s="231">
        <f t="shared" si="150"/>
        <v>32228.399999999998</v>
      </c>
      <c r="X859" s="231"/>
      <c r="Y859" s="231"/>
      <c r="Z859" s="231"/>
      <c r="AA859" s="233">
        <v>0</v>
      </c>
      <c r="AB859" s="234"/>
      <c r="AC859" s="234"/>
      <c r="AD859" s="235"/>
      <c r="AE859" s="242"/>
      <c r="AF859" s="243"/>
      <c r="AG859" s="243"/>
      <c r="AH859" s="244"/>
      <c r="AI859" s="233">
        <f t="shared" si="151"/>
        <v>0</v>
      </c>
      <c r="AJ859" s="234"/>
      <c r="AK859" s="234"/>
      <c r="AL859" s="235"/>
      <c r="AM859" s="223">
        <f t="shared" si="152"/>
        <v>0</v>
      </c>
      <c r="AN859" s="224"/>
      <c r="AO859" s="225"/>
      <c r="AP859" s="223">
        <f t="shared" si="153"/>
        <v>0</v>
      </c>
      <c r="AQ859" s="224"/>
      <c r="AR859" s="224"/>
      <c r="AS859" s="225"/>
      <c r="AT859" s="223">
        <f t="shared" si="154"/>
        <v>0</v>
      </c>
      <c r="AU859" s="224"/>
      <c r="AV859" s="224"/>
      <c r="AW859" s="225"/>
      <c r="AX859" s="32">
        <f t="shared" si="155"/>
        <v>3012</v>
      </c>
      <c r="AY859" s="97">
        <f t="shared" si="144"/>
        <v>32228.399999999998</v>
      </c>
    </row>
    <row r="860" spans="1:51">
      <c r="A860" s="30" t="s">
        <v>61</v>
      </c>
      <c r="B860" s="221" t="s">
        <v>88</v>
      </c>
      <c r="C860" s="221"/>
      <c r="D860" s="221"/>
      <c r="E860" s="221"/>
      <c r="F860" s="221"/>
      <c r="G860" s="221"/>
      <c r="H860" s="221"/>
      <c r="I860" s="221"/>
      <c r="J860" s="221"/>
      <c r="K860" s="221"/>
      <c r="L860" s="221"/>
      <c r="M860" s="221"/>
      <c r="N860" s="221"/>
      <c r="O860" s="221"/>
      <c r="P860" s="221"/>
      <c r="Q860" s="221"/>
      <c r="R860" s="221"/>
      <c r="S860" s="221"/>
      <c r="T860" s="30" t="s">
        <v>1140</v>
      </c>
      <c r="U860" s="31">
        <v>430</v>
      </c>
      <c r="V860" s="32">
        <v>13.82</v>
      </c>
      <c r="W860" s="231">
        <f t="shared" si="150"/>
        <v>5942.6</v>
      </c>
      <c r="X860" s="231"/>
      <c r="Y860" s="231"/>
      <c r="Z860" s="231"/>
      <c r="AA860" s="233">
        <v>0</v>
      </c>
      <c r="AB860" s="234"/>
      <c r="AC860" s="234"/>
      <c r="AD860" s="235"/>
      <c r="AE860" s="242"/>
      <c r="AF860" s="243"/>
      <c r="AG860" s="243"/>
      <c r="AH860" s="244"/>
      <c r="AI860" s="233">
        <f t="shared" si="151"/>
        <v>0</v>
      </c>
      <c r="AJ860" s="234"/>
      <c r="AK860" s="234"/>
      <c r="AL860" s="235"/>
      <c r="AM860" s="223">
        <f t="shared" si="152"/>
        <v>0</v>
      </c>
      <c r="AN860" s="224"/>
      <c r="AO860" s="225"/>
      <c r="AP860" s="223">
        <f t="shared" si="153"/>
        <v>0</v>
      </c>
      <c r="AQ860" s="224"/>
      <c r="AR860" s="224"/>
      <c r="AS860" s="225"/>
      <c r="AT860" s="223">
        <f t="shared" si="154"/>
        <v>0</v>
      </c>
      <c r="AU860" s="224"/>
      <c r="AV860" s="224"/>
      <c r="AW860" s="225"/>
      <c r="AX860" s="32">
        <f t="shared" si="155"/>
        <v>430</v>
      </c>
      <c r="AY860" s="97">
        <f t="shared" si="144"/>
        <v>5942.6</v>
      </c>
    </row>
    <row r="861" spans="1:51">
      <c r="A861" s="30" t="s">
        <v>62</v>
      </c>
      <c r="B861" s="221" t="s">
        <v>89</v>
      </c>
      <c r="C861" s="221"/>
      <c r="D861" s="221"/>
      <c r="E861" s="221"/>
      <c r="F861" s="221"/>
      <c r="G861" s="221"/>
      <c r="H861" s="221"/>
      <c r="I861" s="221"/>
      <c r="J861" s="221"/>
      <c r="K861" s="221"/>
      <c r="L861" s="221"/>
      <c r="M861" s="221"/>
      <c r="N861" s="221"/>
      <c r="O861" s="221"/>
      <c r="P861" s="221"/>
      <c r="Q861" s="221"/>
      <c r="R861" s="221"/>
      <c r="S861" s="221"/>
      <c r="T861" s="30" t="s">
        <v>1140</v>
      </c>
      <c r="U861" s="31">
        <v>430</v>
      </c>
      <c r="V861" s="32">
        <v>17.21</v>
      </c>
      <c r="W861" s="231">
        <f t="shared" si="150"/>
        <v>7400.3</v>
      </c>
      <c r="X861" s="231"/>
      <c r="Y861" s="231"/>
      <c r="Z861" s="231"/>
      <c r="AA861" s="233">
        <v>0</v>
      </c>
      <c r="AB861" s="234"/>
      <c r="AC861" s="234"/>
      <c r="AD861" s="235"/>
      <c r="AE861" s="242"/>
      <c r="AF861" s="243"/>
      <c r="AG861" s="243"/>
      <c r="AH861" s="244"/>
      <c r="AI861" s="233">
        <f t="shared" si="151"/>
        <v>0</v>
      </c>
      <c r="AJ861" s="234"/>
      <c r="AK861" s="234"/>
      <c r="AL861" s="235"/>
      <c r="AM861" s="223">
        <f t="shared" si="152"/>
        <v>0</v>
      </c>
      <c r="AN861" s="224"/>
      <c r="AO861" s="225"/>
      <c r="AP861" s="223">
        <f t="shared" si="153"/>
        <v>0</v>
      </c>
      <c r="AQ861" s="224"/>
      <c r="AR861" s="224"/>
      <c r="AS861" s="225"/>
      <c r="AT861" s="223">
        <f t="shared" si="154"/>
        <v>0</v>
      </c>
      <c r="AU861" s="224"/>
      <c r="AV861" s="224"/>
      <c r="AW861" s="225"/>
      <c r="AX861" s="32">
        <f t="shared" si="155"/>
        <v>430</v>
      </c>
      <c r="AY861" s="97">
        <f t="shared" si="144"/>
        <v>7400.3</v>
      </c>
    </row>
    <row r="862" spans="1:51">
      <c r="A862" s="30" t="s">
        <v>63</v>
      </c>
      <c r="B862" s="221" t="s">
        <v>90</v>
      </c>
      <c r="C862" s="221"/>
      <c r="D862" s="221"/>
      <c r="E862" s="221"/>
      <c r="F862" s="221"/>
      <c r="G862" s="221"/>
      <c r="H862" s="221"/>
      <c r="I862" s="221"/>
      <c r="J862" s="221"/>
      <c r="K862" s="221"/>
      <c r="L862" s="221"/>
      <c r="M862" s="221"/>
      <c r="N862" s="221"/>
      <c r="O862" s="221"/>
      <c r="P862" s="221"/>
      <c r="Q862" s="221"/>
      <c r="R862" s="221"/>
      <c r="S862" s="221"/>
      <c r="T862" s="30" t="s">
        <v>1140</v>
      </c>
      <c r="U862" s="31">
        <v>430</v>
      </c>
      <c r="V862" s="32">
        <v>5.81</v>
      </c>
      <c r="W862" s="231">
        <f t="shared" si="150"/>
        <v>2498.2999999999997</v>
      </c>
      <c r="X862" s="231"/>
      <c r="Y862" s="231"/>
      <c r="Z862" s="231"/>
      <c r="AA862" s="233">
        <v>0</v>
      </c>
      <c r="AB862" s="234"/>
      <c r="AC862" s="234"/>
      <c r="AD862" s="235"/>
      <c r="AE862" s="242"/>
      <c r="AF862" s="243"/>
      <c r="AG862" s="243"/>
      <c r="AH862" s="244"/>
      <c r="AI862" s="233">
        <f t="shared" si="151"/>
        <v>0</v>
      </c>
      <c r="AJ862" s="234"/>
      <c r="AK862" s="234"/>
      <c r="AL862" s="235"/>
      <c r="AM862" s="223">
        <f t="shared" si="152"/>
        <v>0</v>
      </c>
      <c r="AN862" s="224"/>
      <c r="AO862" s="225"/>
      <c r="AP862" s="223">
        <f t="shared" si="153"/>
        <v>0</v>
      </c>
      <c r="AQ862" s="224"/>
      <c r="AR862" s="224"/>
      <c r="AS862" s="225"/>
      <c r="AT862" s="223">
        <f t="shared" si="154"/>
        <v>0</v>
      </c>
      <c r="AU862" s="224"/>
      <c r="AV862" s="224"/>
      <c r="AW862" s="225"/>
      <c r="AX862" s="32">
        <f t="shared" si="155"/>
        <v>430</v>
      </c>
      <c r="AY862" s="97">
        <f t="shared" si="144"/>
        <v>2498.2999999999997</v>
      </c>
    </row>
    <row r="863" spans="1:51">
      <c r="A863" s="30" t="s">
        <v>64</v>
      </c>
      <c r="B863" s="221" t="s">
        <v>91</v>
      </c>
      <c r="C863" s="221"/>
      <c r="D863" s="221"/>
      <c r="E863" s="221"/>
      <c r="F863" s="221"/>
      <c r="G863" s="221"/>
      <c r="H863" s="221"/>
      <c r="I863" s="221"/>
      <c r="J863" s="221"/>
      <c r="K863" s="221"/>
      <c r="L863" s="221"/>
      <c r="M863" s="221"/>
      <c r="N863" s="221"/>
      <c r="O863" s="221"/>
      <c r="P863" s="221"/>
      <c r="Q863" s="221"/>
      <c r="R863" s="221"/>
      <c r="S863" s="221"/>
      <c r="T863" s="30" t="s">
        <v>1140</v>
      </c>
      <c r="U863" s="31">
        <v>430</v>
      </c>
      <c r="V863" s="32">
        <v>5.04</v>
      </c>
      <c r="W863" s="231">
        <f t="shared" si="150"/>
        <v>2167.1999999999998</v>
      </c>
      <c r="X863" s="231"/>
      <c r="Y863" s="231"/>
      <c r="Z863" s="231"/>
      <c r="AA863" s="233">
        <v>0</v>
      </c>
      <c r="AB863" s="234"/>
      <c r="AC863" s="234"/>
      <c r="AD863" s="235"/>
      <c r="AE863" s="242"/>
      <c r="AF863" s="243"/>
      <c r="AG863" s="243"/>
      <c r="AH863" s="244"/>
      <c r="AI863" s="233">
        <f t="shared" si="151"/>
        <v>0</v>
      </c>
      <c r="AJ863" s="234"/>
      <c r="AK863" s="234"/>
      <c r="AL863" s="235"/>
      <c r="AM863" s="223">
        <f t="shared" si="152"/>
        <v>0</v>
      </c>
      <c r="AN863" s="224"/>
      <c r="AO863" s="225"/>
      <c r="AP863" s="223">
        <f t="shared" si="153"/>
        <v>0</v>
      </c>
      <c r="AQ863" s="224"/>
      <c r="AR863" s="224"/>
      <c r="AS863" s="225"/>
      <c r="AT863" s="223">
        <f t="shared" si="154"/>
        <v>0</v>
      </c>
      <c r="AU863" s="224"/>
      <c r="AV863" s="224"/>
      <c r="AW863" s="225"/>
      <c r="AX863" s="32">
        <f t="shared" si="155"/>
        <v>430</v>
      </c>
      <c r="AY863" s="97">
        <f t="shared" si="144"/>
        <v>2167.1999999999998</v>
      </c>
    </row>
    <row r="864" spans="1:51">
      <c r="A864" s="30" t="s">
        <v>65</v>
      </c>
      <c r="B864" s="221" t="s">
        <v>92</v>
      </c>
      <c r="C864" s="221"/>
      <c r="D864" s="221"/>
      <c r="E864" s="221"/>
      <c r="F864" s="221"/>
      <c r="G864" s="221"/>
      <c r="H864" s="221"/>
      <c r="I864" s="221"/>
      <c r="J864" s="221"/>
      <c r="K864" s="221"/>
      <c r="L864" s="221"/>
      <c r="M864" s="221"/>
      <c r="N864" s="221"/>
      <c r="O864" s="221"/>
      <c r="P864" s="221"/>
      <c r="Q864" s="221"/>
      <c r="R864" s="221"/>
      <c r="S864" s="221"/>
      <c r="T864" s="30" t="s">
        <v>1140</v>
      </c>
      <c r="U864" s="31">
        <v>430</v>
      </c>
      <c r="V864" s="32">
        <v>3.78</v>
      </c>
      <c r="W864" s="231">
        <f t="shared" si="150"/>
        <v>1625.3999999999999</v>
      </c>
      <c r="X864" s="231"/>
      <c r="Y864" s="231"/>
      <c r="Z864" s="231"/>
      <c r="AA864" s="233">
        <v>0</v>
      </c>
      <c r="AB864" s="234"/>
      <c r="AC864" s="234"/>
      <c r="AD864" s="235"/>
      <c r="AE864" s="242"/>
      <c r="AF864" s="243"/>
      <c r="AG864" s="243"/>
      <c r="AH864" s="244"/>
      <c r="AI864" s="233">
        <f t="shared" si="151"/>
        <v>0</v>
      </c>
      <c r="AJ864" s="234"/>
      <c r="AK864" s="234"/>
      <c r="AL864" s="235"/>
      <c r="AM864" s="223">
        <f t="shared" si="152"/>
        <v>0</v>
      </c>
      <c r="AN864" s="224"/>
      <c r="AO864" s="225"/>
      <c r="AP864" s="223">
        <f t="shared" si="153"/>
        <v>0</v>
      </c>
      <c r="AQ864" s="224"/>
      <c r="AR864" s="224"/>
      <c r="AS864" s="225"/>
      <c r="AT864" s="223">
        <f t="shared" si="154"/>
        <v>0</v>
      </c>
      <c r="AU864" s="224"/>
      <c r="AV864" s="224"/>
      <c r="AW864" s="225"/>
      <c r="AX864" s="32">
        <f t="shared" si="155"/>
        <v>430</v>
      </c>
      <c r="AY864" s="97">
        <f t="shared" ref="AY864:AY927" si="156">W864-AT864</f>
        <v>1625.3999999999999</v>
      </c>
    </row>
    <row r="865" spans="1:51">
      <c r="A865" s="30" t="s">
        <v>66</v>
      </c>
      <c r="B865" s="221" t="s">
        <v>93</v>
      </c>
      <c r="C865" s="221"/>
      <c r="D865" s="221"/>
      <c r="E865" s="221"/>
      <c r="F865" s="221"/>
      <c r="G865" s="221"/>
      <c r="H865" s="221"/>
      <c r="I865" s="221"/>
      <c r="J865" s="221"/>
      <c r="K865" s="221"/>
      <c r="L865" s="221"/>
      <c r="M865" s="221"/>
      <c r="N865" s="221"/>
      <c r="O865" s="221"/>
      <c r="P865" s="221"/>
      <c r="Q865" s="221"/>
      <c r="R865" s="221"/>
      <c r="S865" s="221"/>
      <c r="T865" s="30" t="s">
        <v>1140</v>
      </c>
      <c r="U865" s="31">
        <v>430</v>
      </c>
      <c r="V865" s="32">
        <v>1.52</v>
      </c>
      <c r="W865" s="231">
        <f t="shared" si="150"/>
        <v>653.6</v>
      </c>
      <c r="X865" s="231"/>
      <c r="Y865" s="231"/>
      <c r="Z865" s="231"/>
      <c r="AA865" s="233">
        <v>0</v>
      </c>
      <c r="AB865" s="234"/>
      <c r="AC865" s="234"/>
      <c r="AD865" s="235"/>
      <c r="AE865" s="242"/>
      <c r="AF865" s="243"/>
      <c r="AG865" s="243"/>
      <c r="AH865" s="244"/>
      <c r="AI865" s="233">
        <f t="shared" si="151"/>
        <v>0</v>
      </c>
      <c r="AJ865" s="234"/>
      <c r="AK865" s="234"/>
      <c r="AL865" s="235"/>
      <c r="AM865" s="223">
        <f t="shared" si="152"/>
        <v>0</v>
      </c>
      <c r="AN865" s="224"/>
      <c r="AO865" s="225"/>
      <c r="AP865" s="223">
        <f t="shared" si="153"/>
        <v>0</v>
      </c>
      <c r="AQ865" s="224"/>
      <c r="AR865" s="224"/>
      <c r="AS865" s="225"/>
      <c r="AT865" s="223">
        <f t="shared" si="154"/>
        <v>0</v>
      </c>
      <c r="AU865" s="224"/>
      <c r="AV865" s="224"/>
      <c r="AW865" s="225"/>
      <c r="AX865" s="32">
        <f t="shared" si="155"/>
        <v>430</v>
      </c>
      <c r="AY865" s="97">
        <f t="shared" si="156"/>
        <v>653.6</v>
      </c>
    </row>
    <row r="866" spans="1:51">
      <c r="A866" s="30" t="s">
        <v>67</v>
      </c>
      <c r="B866" s="221" t="s">
        <v>94</v>
      </c>
      <c r="C866" s="221"/>
      <c r="D866" s="221"/>
      <c r="E866" s="221"/>
      <c r="F866" s="221"/>
      <c r="G866" s="221"/>
      <c r="H866" s="221"/>
      <c r="I866" s="221"/>
      <c r="J866" s="221"/>
      <c r="K866" s="221"/>
      <c r="L866" s="221"/>
      <c r="M866" s="221"/>
      <c r="N866" s="221"/>
      <c r="O866" s="221"/>
      <c r="P866" s="221"/>
      <c r="Q866" s="221"/>
      <c r="R866" s="221"/>
      <c r="S866" s="221"/>
      <c r="T866" s="30" t="s">
        <v>1140</v>
      </c>
      <c r="U866" s="31">
        <v>430</v>
      </c>
      <c r="V866" s="32">
        <v>1</v>
      </c>
      <c r="W866" s="231">
        <f t="shared" si="150"/>
        <v>430</v>
      </c>
      <c r="X866" s="231"/>
      <c r="Y866" s="231"/>
      <c r="Z866" s="231"/>
      <c r="AA866" s="233">
        <v>0</v>
      </c>
      <c r="AB866" s="234"/>
      <c r="AC866" s="234"/>
      <c r="AD866" s="235"/>
      <c r="AE866" s="242"/>
      <c r="AF866" s="243"/>
      <c r="AG866" s="243"/>
      <c r="AH866" s="244"/>
      <c r="AI866" s="233">
        <f t="shared" si="151"/>
        <v>0</v>
      </c>
      <c r="AJ866" s="234"/>
      <c r="AK866" s="234"/>
      <c r="AL866" s="235"/>
      <c r="AM866" s="223">
        <f t="shared" si="152"/>
        <v>0</v>
      </c>
      <c r="AN866" s="224"/>
      <c r="AO866" s="225"/>
      <c r="AP866" s="223">
        <f t="shared" si="153"/>
        <v>0</v>
      </c>
      <c r="AQ866" s="224"/>
      <c r="AR866" s="224"/>
      <c r="AS866" s="225"/>
      <c r="AT866" s="223">
        <f t="shared" si="154"/>
        <v>0</v>
      </c>
      <c r="AU866" s="224"/>
      <c r="AV866" s="224"/>
      <c r="AW866" s="225"/>
      <c r="AX866" s="32">
        <f t="shared" si="155"/>
        <v>430</v>
      </c>
      <c r="AY866" s="97">
        <f t="shared" si="156"/>
        <v>430</v>
      </c>
    </row>
    <row r="867" spans="1:51">
      <c r="A867" s="30" t="s">
        <v>68</v>
      </c>
      <c r="B867" s="221" t="s">
        <v>95</v>
      </c>
      <c r="C867" s="221"/>
      <c r="D867" s="221"/>
      <c r="E867" s="221"/>
      <c r="F867" s="221"/>
      <c r="G867" s="221"/>
      <c r="H867" s="221"/>
      <c r="I867" s="221"/>
      <c r="J867" s="221"/>
      <c r="K867" s="221"/>
      <c r="L867" s="221"/>
      <c r="M867" s="221"/>
      <c r="N867" s="221"/>
      <c r="O867" s="221"/>
      <c r="P867" s="221"/>
      <c r="Q867" s="221"/>
      <c r="R867" s="221"/>
      <c r="S867" s="221"/>
      <c r="T867" s="30" t="s">
        <v>1059</v>
      </c>
      <c r="U867" s="31">
        <v>860</v>
      </c>
      <c r="V867" s="32">
        <v>6.7</v>
      </c>
      <c r="W867" s="231">
        <f t="shared" si="150"/>
        <v>5762</v>
      </c>
      <c r="X867" s="231"/>
      <c r="Y867" s="231"/>
      <c r="Z867" s="231"/>
      <c r="AA867" s="233">
        <v>0</v>
      </c>
      <c r="AB867" s="234"/>
      <c r="AC867" s="234"/>
      <c r="AD867" s="235"/>
      <c r="AE867" s="242"/>
      <c r="AF867" s="243"/>
      <c r="AG867" s="243"/>
      <c r="AH867" s="244"/>
      <c r="AI867" s="233">
        <f t="shared" si="151"/>
        <v>0</v>
      </c>
      <c r="AJ867" s="234"/>
      <c r="AK867" s="234"/>
      <c r="AL867" s="235"/>
      <c r="AM867" s="223">
        <f t="shared" si="152"/>
        <v>0</v>
      </c>
      <c r="AN867" s="224"/>
      <c r="AO867" s="225"/>
      <c r="AP867" s="223">
        <f t="shared" si="153"/>
        <v>0</v>
      </c>
      <c r="AQ867" s="224"/>
      <c r="AR867" s="224"/>
      <c r="AS867" s="225"/>
      <c r="AT867" s="223">
        <f t="shared" si="154"/>
        <v>0</v>
      </c>
      <c r="AU867" s="224"/>
      <c r="AV867" s="224"/>
      <c r="AW867" s="225"/>
      <c r="AX867" s="32">
        <f t="shared" si="155"/>
        <v>860</v>
      </c>
      <c r="AY867" s="97">
        <f t="shared" si="156"/>
        <v>5762</v>
      </c>
    </row>
    <row r="868" spans="1:51">
      <c r="A868" s="30" t="s">
        <v>69</v>
      </c>
      <c r="B868" s="221" t="s">
        <v>96</v>
      </c>
      <c r="C868" s="221"/>
      <c r="D868" s="221"/>
      <c r="E868" s="221"/>
      <c r="F868" s="221"/>
      <c r="G868" s="221"/>
      <c r="H868" s="221"/>
      <c r="I868" s="221"/>
      <c r="J868" s="221"/>
      <c r="K868" s="221"/>
      <c r="L868" s="221"/>
      <c r="M868" s="221"/>
      <c r="N868" s="221"/>
      <c r="O868" s="221"/>
      <c r="P868" s="221"/>
      <c r="Q868" s="221"/>
      <c r="R868" s="221"/>
      <c r="S868" s="221"/>
      <c r="T868" s="30" t="s">
        <v>1059</v>
      </c>
      <c r="U868" s="31">
        <v>860</v>
      </c>
      <c r="V868" s="32">
        <v>5.3</v>
      </c>
      <c r="W868" s="231">
        <f t="shared" si="150"/>
        <v>4558</v>
      </c>
      <c r="X868" s="231"/>
      <c r="Y868" s="231"/>
      <c r="Z868" s="231"/>
      <c r="AA868" s="233">
        <v>0</v>
      </c>
      <c r="AB868" s="234"/>
      <c r="AC868" s="234"/>
      <c r="AD868" s="235"/>
      <c r="AE868" s="242"/>
      <c r="AF868" s="243"/>
      <c r="AG868" s="243"/>
      <c r="AH868" s="244"/>
      <c r="AI868" s="233">
        <f t="shared" si="151"/>
        <v>0</v>
      </c>
      <c r="AJ868" s="234"/>
      <c r="AK868" s="234"/>
      <c r="AL868" s="235"/>
      <c r="AM868" s="223">
        <f t="shared" si="152"/>
        <v>0</v>
      </c>
      <c r="AN868" s="224"/>
      <c r="AO868" s="225"/>
      <c r="AP868" s="223">
        <f t="shared" si="153"/>
        <v>0</v>
      </c>
      <c r="AQ868" s="224"/>
      <c r="AR868" s="224"/>
      <c r="AS868" s="225"/>
      <c r="AT868" s="223">
        <f t="shared" si="154"/>
        <v>0</v>
      </c>
      <c r="AU868" s="224"/>
      <c r="AV868" s="224"/>
      <c r="AW868" s="225"/>
      <c r="AX868" s="32">
        <f t="shared" si="155"/>
        <v>860</v>
      </c>
      <c r="AY868" s="97">
        <f t="shared" si="156"/>
        <v>4558</v>
      </c>
    </row>
    <row r="869" spans="1:51">
      <c r="A869" s="30" t="s">
        <v>70</v>
      </c>
      <c r="B869" s="221" t="s">
        <v>97</v>
      </c>
      <c r="C869" s="221"/>
      <c r="D869" s="221"/>
      <c r="E869" s="221"/>
      <c r="F869" s="221"/>
      <c r="G869" s="221"/>
      <c r="H869" s="221"/>
      <c r="I869" s="221"/>
      <c r="J869" s="221"/>
      <c r="K869" s="221"/>
      <c r="L869" s="221"/>
      <c r="M869" s="221"/>
      <c r="N869" s="221"/>
      <c r="O869" s="221"/>
      <c r="P869" s="221"/>
      <c r="Q869" s="221"/>
      <c r="R869" s="221"/>
      <c r="S869" s="221"/>
      <c r="T869" s="30" t="s">
        <v>1059</v>
      </c>
      <c r="U869" s="31">
        <v>860</v>
      </c>
      <c r="V869" s="32">
        <v>2.8</v>
      </c>
      <c r="W869" s="231">
        <f t="shared" si="150"/>
        <v>2408</v>
      </c>
      <c r="X869" s="231"/>
      <c r="Y869" s="231"/>
      <c r="Z869" s="231"/>
      <c r="AA869" s="233">
        <v>0</v>
      </c>
      <c r="AB869" s="234"/>
      <c r="AC869" s="234"/>
      <c r="AD869" s="235"/>
      <c r="AE869" s="242"/>
      <c r="AF869" s="243"/>
      <c r="AG869" s="243"/>
      <c r="AH869" s="244"/>
      <c r="AI869" s="233">
        <f t="shared" si="151"/>
        <v>0</v>
      </c>
      <c r="AJ869" s="234"/>
      <c r="AK869" s="234"/>
      <c r="AL869" s="235"/>
      <c r="AM869" s="223">
        <f t="shared" si="152"/>
        <v>0</v>
      </c>
      <c r="AN869" s="224"/>
      <c r="AO869" s="225"/>
      <c r="AP869" s="223">
        <f t="shared" si="153"/>
        <v>0</v>
      </c>
      <c r="AQ869" s="224"/>
      <c r="AR869" s="224"/>
      <c r="AS869" s="225"/>
      <c r="AT869" s="223">
        <f t="shared" si="154"/>
        <v>0</v>
      </c>
      <c r="AU869" s="224"/>
      <c r="AV869" s="224"/>
      <c r="AW869" s="225"/>
      <c r="AX869" s="32">
        <f t="shared" si="155"/>
        <v>860</v>
      </c>
      <c r="AY869" s="97">
        <f t="shared" si="156"/>
        <v>2408</v>
      </c>
    </row>
    <row r="870" spans="1:51">
      <c r="A870" s="30"/>
      <c r="B870" s="221"/>
      <c r="C870" s="221"/>
      <c r="D870" s="221"/>
      <c r="E870" s="221"/>
      <c r="F870" s="221"/>
      <c r="G870" s="221"/>
      <c r="H870" s="221"/>
      <c r="I870" s="221"/>
      <c r="J870" s="221"/>
      <c r="K870" s="221"/>
      <c r="L870" s="221"/>
      <c r="M870" s="221"/>
      <c r="N870" s="221"/>
      <c r="O870" s="221"/>
      <c r="P870" s="221"/>
      <c r="Q870" s="221"/>
      <c r="R870" s="221"/>
      <c r="S870" s="221"/>
      <c r="T870" s="30"/>
      <c r="U870" s="31"/>
      <c r="V870" s="32"/>
      <c r="W870" s="271"/>
      <c r="X870" s="271"/>
      <c r="Y870" s="271"/>
      <c r="Z870" s="271"/>
      <c r="AA870" s="233"/>
      <c r="AB870" s="234"/>
      <c r="AC870" s="234"/>
      <c r="AD870" s="235"/>
      <c r="AE870" s="242"/>
      <c r="AF870" s="243"/>
      <c r="AG870" s="243"/>
      <c r="AH870" s="244"/>
      <c r="AI870" s="233"/>
      <c r="AJ870" s="234"/>
      <c r="AK870" s="234"/>
      <c r="AL870" s="235"/>
      <c r="AM870" s="261"/>
      <c r="AN870" s="262"/>
      <c r="AO870" s="263"/>
      <c r="AP870" s="223"/>
      <c r="AQ870" s="224"/>
      <c r="AR870" s="224"/>
      <c r="AS870" s="225"/>
      <c r="AT870" s="261"/>
      <c r="AU870" s="262"/>
      <c r="AV870" s="262"/>
      <c r="AW870" s="263"/>
      <c r="AX870" s="32"/>
      <c r="AY870" s="97">
        <f t="shared" si="156"/>
        <v>0</v>
      </c>
    </row>
    <row r="871" spans="1:51" ht="15.75">
      <c r="A871" s="49">
        <v>4</v>
      </c>
      <c r="B871" s="237" t="s">
        <v>146</v>
      </c>
      <c r="C871" s="237"/>
      <c r="D871" s="237"/>
      <c r="E871" s="237"/>
      <c r="F871" s="237"/>
      <c r="G871" s="237"/>
      <c r="H871" s="237"/>
      <c r="I871" s="237"/>
      <c r="J871" s="237"/>
      <c r="K871" s="237"/>
      <c r="L871" s="237"/>
      <c r="M871" s="237"/>
      <c r="N871" s="237"/>
      <c r="O871" s="237"/>
      <c r="P871" s="237"/>
      <c r="Q871" s="237"/>
      <c r="R871" s="237"/>
      <c r="S871" s="237"/>
      <c r="T871" s="49"/>
      <c r="U871" s="52"/>
      <c r="V871" s="53"/>
      <c r="W871" s="264">
        <f>W872+W929</f>
        <v>2654492.9572999999</v>
      </c>
      <c r="X871" s="264"/>
      <c r="Y871" s="264"/>
      <c r="Z871" s="264"/>
      <c r="AA871" s="249"/>
      <c r="AB871" s="250"/>
      <c r="AC871" s="250"/>
      <c r="AD871" s="251"/>
      <c r="AE871" s="252"/>
      <c r="AF871" s="253"/>
      <c r="AG871" s="253"/>
      <c r="AH871" s="254"/>
      <c r="AI871" s="249"/>
      <c r="AJ871" s="250"/>
      <c r="AK871" s="250"/>
      <c r="AL871" s="251"/>
      <c r="AM871" s="265">
        <f>AM872+AM929</f>
        <v>199309.57939999999</v>
      </c>
      <c r="AN871" s="266"/>
      <c r="AO871" s="267"/>
      <c r="AP871" s="268">
        <f>AP872+AP929</f>
        <v>0</v>
      </c>
      <c r="AQ871" s="269"/>
      <c r="AR871" s="269"/>
      <c r="AS871" s="270"/>
      <c r="AT871" s="268">
        <f>AM871+AP871</f>
        <v>199309.57939999999</v>
      </c>
      <c r="AU871" s="269"/>
      <c r="AV871" s="269"/>
      <c r="AW871" s="270"/>
      <c r="AX871" s="22"/>
      <c r="AY871" s="95">
        <f t="shared" si="156"/>
        <v>2455183.3778999997</v>
      </c>
    </row>
    <row r="872" spans="1:51" ht="15.75">
      <c r="A872" s="45" t="s">
        <v>932</v>
      </c>
      <c r="B872" s="236" t="s">
        <v>1022</v>
      </c>
      <c r="C872" s="236"/>
      <c r="D872" s="236"/>
      <c r="E872" s="236"/>
      <c r="F872" s="236"/>
      <c r="G872" s="236"/>
      <c r="H872" s="236"/>
      <c r="I872" s="236"/>
      <c r="J872" s="236"/>
      <c r="K872" s="236"/>
      <c r="L872" s="236"/>
      <c r="M872" s="236"/>
      <c r="N872" s="236"/>
      <c r="O872" s="236"/>
      <c r="P872" s="236"/>
      <c r="Q872" s="236"/>
      <c r="R872" s="236"/>
      <c r="S872" s="236"/>
      <c r="T872" s="45"/>
      <c r="U872" s="54"/>
      <c r="V872" s="55"/>
      <c r="W872" s="229">
        <f>SUM(W873:W927)</f>
        <v>1373918.9491000001</v>
      </c>
      <c r="X872" s="229"/>
      <c r="Y872" s="229"/>
      <c r="Z872" s="229"/>
      <c r="AA872" s="255"/>
      <c r="AB872" s="256"/>
      <c r="AC872" s="256"/>
      <c r="AD872" s="257"/>
      <c r="AE872" s="258"/>
      <c r="AF872" s="259"/>
      <c r="AG872" s="259"/>
      <c r="AH872" s="260"/>
      <c r="AI872" s="255"/>
      <c r="AJ872" s="256"/>
      <c r="AK872" s="256"/>
      <c r="AL872" s="257"/>
      <c r="AM872" s="238">
        <f>SUM(AM873:AM927)-0.01</f>
        <v>168640.16239999997</v>
      </c>
      <c r="AN872" s="239"/>
      <c r="AO872" s="240"/>
      <c r="AP872" s="238">
        <f>SUM(AP873:AS927)</f>
        <v>0</v>
      </c>
      <c r="AQ872" s="239"/>
      <c r="AR872" s="239"/>
      <c r="AS872" s="240"/>
      <c r="AT872" s="238">
        <f>AM872+AP872</f>
        <v>168640.16239999997</v>
      </c>
      <c r="AU872" s="239"/>
      <c r="AV872" s="239"/>
      <c r="AW872" s="240"/>
      <c r="AX872" s="27"/>
      <c r="AY872" s="96">
        <f t="shared" si="156"/>
        <v>1205278.7867000001</v>
      </c>
    </row>
    <row r="873" spans="1:51">
      <c r="A873" s="30" t="s">
        <v>933</v>
      </c>
      <c r="B873" s="221" t="s">
        <v>1088</v>
      </c>
      <c r="C873" s="221"/>
      <c r="D873" s="221"/>
      <c r="E873" s="221"/>
      <c r="F873" s="221"/>
      <c r="G873" s="221"/>
      <c r="H873" s="221"/>
      <c r="I873" s="221"/>
      <c r="J873" s="221"/>
      <c r="K873" s="221"/>
      <c r="L873" s="221"/>
      <c r="M873" s="221"/>
      <c r="N873" s="221"/>
      <c r="O873" s="221"/>
      <c r="P873" s="221"/>
      <c r="Q873" s="221"/>
      <c r="R873" s="221"/>
      <c r="S873" s="221"/>
      <c r="T873" s="30" t="s">
        <v>1059</v>
      </c>
      <c r="U873" s="31">
        <v>7212</v>
      </c>
      <c r="V873" s="32">
        <v>1.33</v>
      </c>
      <c r="W873" s="231">
        <f t="shared" ref="W873:W927" si="157">U873*V873</f>
        <v>9591.9600000000009</v>
      </c>
      <c r="X873" s="231"/>
      <c r="Y873" s="231"/>
      <c r="Z873" s="231"/>
      <c r="AA873" s="233">
        <v>1329.5</v>
      </c>
      <c r="AB873" s="234"/>
      <c r="AC873" s="234"/>
      <c r="AD873" s="235"/>
      <c r="AE873" s="242"/>
      <c r="AF873" s="243"/>
      <c r="AG873" s="243"/>
      <c r="AH873" s="244"/>
      <c r="AI873" s="233">
        <f t="shared" ref="AI873:AI927" si="158">AA873+AE873</f>
        <v>1329.5</v>
      </c>
      <c r="AJ873" s="234"/>
      <c r="AK873" s="234"/>
      <c r="AL873" s="235"/>
      <c r="AM873" s="223">
        <f t="shared" ref="AM873:AM927" si="159">V873*AA873</f>
        <v>1768.2350000000001</v>
      </c>
      <c r="AN873" s="224"/>
      <c r="AO873" s="225"/>
      <c r="AP873" s="223">
        <f t="shared" ref="AP873:AP927" si="160">V873*AE873</f>
        <v>0</v>
      </c>
      <c r="AQ873" s="224"/>
      <c r="AR873" s="224"/>
      <c r="AS873" s="225"/>
      <c r="AT873" s="223">
        <f t="shared" ref="AT873:AT927" si="161">AM873+AP873</f>
        <v>1768.2350000000001</v>
      </c>
      <c r="AU873" s="224"/>
      <c r="AV873" s="224"/>
      <c r="AW873" s="225"/>
      <c r="AX873" s="32">
        <f t="shared" si="155"/>
        <v>5882.5</v>
      </c>
      <c r="AY873" s="97">
        <f t="shared" si="156"/>
        <v>7823.7250000000004</v>
      </c>
    </row>
    <row r="874" spans="1:51">
      <c r="A874" s="30" t="s">
        <v>934</v>
      </c>
      <c r="B874" s="221" t="s">
        <v>1223</v>
      </c>
      <c r="C874" s="221"/>
      <c r="D874" s="221"/>
      <c r="E874" s="221"/>
      <c r="F874" s="221"/>
      <c r="G874" s="221"/>
      <c r="H874" s="221"/>
      <c r="I874" s="221"/>
      <c r="J874" s="221"/>
      <c r="K874" s="221"/>
      <c r="L874" s="221"/>
      <c r="M874" s="221"/>
      <c r="N874" s="221"/>
      <c r="O874" s="221"/>
      <c r="P874" s="221"/>
      <c r="Q874" s="221"/>
      <c r="R874" s="221"/>
      <c r="S874" s="221"/>
      <c r="T874" s="30" t="s">
        <v>31</v>
      </c>
      <c r="U874" s="31">
        <v>7.21</v>
      </c>
      <c r="V874" s="32">
        <v>522.98</v>
      </c>
      <c r="W874" s="231">
        <f t="shared" si="157"/>
        <v>3770.6858000000002</v>
      </c>
      <c r="X874" s="231"/>
      <c r="Y874" s="231"/>
      <c r="Z874" s="231"/>
      <c r="AA874" s="233">
        <v>0</v>
      </c>
      <c r="AB874" s="234"/>
      <c r="AC874" s="234"/>
      <c r="AD874" s="235"/>
      <c r="AE874" s="242"/>
      <c r="AF874" s="243"/>
      <c r="AG874" s="243"/>
      <c r="AH874" s="244"/>
      <c r="AI874" s="233">
        <f t="shared" si="158"/>
        <v>0</v>
      </c>
      <c r="AJ874" s="234"/>
      <c r="AK874" s="234"/>
      <c r="AL874" s="235"/>
      <c r="AM874" s="223">
        <f t="shared" si="159"/>
        <v>0</v>
      </c>
      <c r="AN874" s="224"/>
      <c r="AO874" s="225"/>
      <c r="AP874" s="223">
        <f t="shared" si="160"/>
        <v>0</v>
      </c>
      <c r="AQ874" s="224"/>
      <c r="AR874" s="224"/>
      <c r="AS874" s="225"/>
      <c r="AT874" s="223">
        <f t="shared" si="161"/>
        <v>0</v>
      </c>
      <c r="AU874" s="224"/>
      <c r="AV874" s="224"/>
      <c r="AW874" s="225"/>
      <c r="AX874" s="32">
        <f t="shared" si="155"/>
        <v>7.21</v>
      </c>
      <c r="AY874" s="97">
        <f t="shared" si="156"/>
        <v>3770.6858000000002</v>
      </c>
    </row>
    <row r="875" spans="1:51">
      <c r="A875" s="30" t="s">
        <v>935</v>
      </c>
      <c r="B875" s="221" t="s">
        <v>1224</v>
      </c>
      <c r="C875" s="221"/>
      <c r="D875" s="221"/>
      <c r="E875" s="221"/>
      <c r="F875" s="221"/>
      <c r="G875" s="221"/>
      <c r="H875" s="221"/>
      <c r="I875" s="221"/>
      <c r="J875" s="221"/>
      <c r="K875" s="221"/>
      <c r="L875" s="221"/>
      <c r="M875" s="221"/>
      <c r="N875" s="221"/>
      <c r="O875" s="221"/>
      <c r="P875" s="221"/>
      <c r="Q875" s="221"/>
      <c r="R875" s="221"/>
      <c r="S875" s="221"/>
      <c r="T875" s="30" t="s">
        <v>32</v>
      </c>
      <c r="U875" s="31">
        <v>200</v>
      </c>
      <c r="V875" s="32">
        <v>0.81</v>
      </c>
      <c r="W875" s="231">
        <f t="shared" si="157"/>
        <v>162</v>
      </c>
      <c r="X875" s="231"/>
      <c r="Y875" s="231"/>
      <c r="Z875" s="231"/>
      <c r="AA875" s="233">
        <v>0</v>
      </c>
      <c r="AB875" s="234"/>
      <c r="AC875" s="234"/>
      <c r="AD875" s="235"/>
      <c r="AE875" s="242"/>
      <c r="AF875" s="243"/>
      <c r="AG875" s="243"/>
      <c r="AH875" s="244"/>
      <c r="AI875" s="233">
        <f t="shared" si="158"/>
        <v>0</v>
      </c>
      <c r="AJ875" s="234"/>
      <c r="AK875" s="234"/>
      <c r="AL875" s="235"/>
      <c r="AM875" s="223">
        <f t="shared" si="159"/>
        <v>0</v>
      </c>
      <c r="AN875" s="224"/>
      <c r="AO875" s="225"/>
      <c r="AP875" s="223">
        <f t="shared" si="160"/>
        <v>0</v>
      </c>
      <c r="AQ875" s="224"/>
      <c r="AR875" s="224"/>
      <c r="AS875" s="225"/>
      <c r="AT875" s="223">
        <f t="shared" si="161"/>
        <v>0</v>
      </c>
      <c r="AU875" s="224"/>
      <c r="AV875" s="224"/>
      <c r="AW875" s="225"/>
      <c r="AX875" s="32">
        <f t="shared" si="155"/>
        <v>200</v>
      </c>
      <c r="AY875" s="97">
        <f t="shared" si="156"/>
        <v>162</v>
      </c>
    </row>
    <row r="876" spans="1:51">
      <c r="A876" s="30" t="s">
        <v>936</v>
      </c>
      <c r="B876" s="221" t="s">
        <v>1089</v>
      </c>
      <c r="C876" s="221"/>
      <c r="D876" s="221"/>
      <c r="E876" s="221"/>
      <c r="F876" s="221"/>
      <c r="G876" s="221"/>
      <c r="H876" s="221"/>
      <c r="I876" s="221"/>
      <c r="J876" s="221"/>
      <c r="K876" s="221"/>
      <c r="L876" s="221"/>
      <c r="M876" s="221"/>
      <c r="N876" s="221"/>
      <c r="O876" s="221"/>
      <c r="P876" s="221"/>
      <c r="Q876" s="221"/>
      <c r="R876" s="221"/>
      <c r="S876" s="221"/>
      <c r="T876" s="30" t="s">
        <v>32</v>
      </c>
      <c r="U876" s="31">
        <v>200</v>
      </c>
      <c r="V876" s="32">
        <v>1.37</v>
      </c>
      <c r="W876" s="231">
        <f t="shared" si="157"/>
        <v>274</v>
      </c>
      <c r="X876" s="231"/>
      <c r="Y876" s="231"/>
      <c r="Z876" s="231"/>
      <c r="AA876" s="233">
        <v>0</v>
      </c>
      <c r="AB876" s="234"/>
      <c r="AC876" s="234"/>
      <c r="AD876" s="235"/>
      <c r="AE876" s="242"/>
      <c r="AF876" s="243"/>
      <c r="AG876" s="243"/>
      <c r="AH876" s="244"/>
      <c r="AI876" s="233">
        <f t="shared" si="158"/>
        <v>0</v>
      </c>
      <c r="AJ876" s="234"/>
      <c r="AK876" s="234"/>
      <c r="AL876" s="235"/>
      <c r="AM876" s="223">
        <f t="shared" si="159"/>
        <v>0</v>
      </c>
      <c r="AN876" s="224"/>
      <c r="AO876" s="225"/>
      <c r="AP876" s="223">
        <f t="shared" si="160"/>
        <v>0</v>
      </c>
      <c r="AQ876" s="224"/>
      <c r="AR876" s="224"/>
      <c r="AS876" s="225"/>
      <c r="AT876" s="223">
        <f t="shared" si="161"/>
        <v>0</v>
      </c>
      <c r="AU876" s="224"/>
      <c r="AV876" s="224"/>
      <c r="AW876" s="225"/>
      <c r="AX876" s="32">
        <f t="shared" si="155"/>
        <v>200</v>
      </c>
      <c r="AY876" s="97">
        <f t="shared" si="156"/>
        <v>274</v>
      </c>
    </row>
    <row r="877" spans="1:51">
      <c r="A877" s="30" t="s">
        <v>937</v>
      </c>
      <c r="B877" s="221" t="s">
        <v>1225</v>
      </c>
      <c r="C877" s="221"/>
      <c r="D877" s="221"/>
      <c r="E877" s="221"/>
      <c r="F877" s="221"/>
      <c r="G877" s="221"/>
      <c r="H877" s="221"/>
      <c r="I877" s="221"/>
      <c r="J877" s="221"/>
      <c r="K877" s="221"/>
      <c r="L877" s="221"/>
      <c r="M877" s="221"/>
      <c r="N877" s="221"/>
      <c r="O877" s="221"/>
      <c r="P877" s="221"/>
      <c r="Q877" s="221"/>
      <c r="R877" s="221"/>
      <c r="S877" s="221"/>
      <c r="T877" s="30" t="s">
        <v>1060</v>
      </c>
      <c r="U877" s="31">
        <v>70</v>
      </c>
      <c r="V877" s="32">
        <v>32.72</v>
      </c>
      <c r="W877" s="231">
        <f t="shared" si="157"/>
        <v>2290.4</v>
      </c>
      <c r="X877" s="231"/>
      <c r="Y877" s="231"/>
      <c r="Z877" s="231"/>
      <c r="AA877" s="233">
        <v>0</v>
      </c>
      <c r="AB877" s="234"/>
      <c r="AC877" s="234"/>
      <c r="AD877" s="235"/>
      <c r="AE877" s="242"/>
      <c r="AF877" s="243"/>
      <c r="AG877" s="243"/>
      <c r="AH877" s="244"/>
      <c r="AI877" s="233">
        <f t="shared" si="158"/>
        <v>0</v>
      </c>
      <c r="AJ877" s="234"/>
      <c r="AK877" s="234"/>
      <c r="AL877" s="235"/>
      <c r="AM877" s="223">
        <f t="shared" si="159"/>
        <v>0</v>
      </c>
      <c r="AN877" s="224"/>
      <c r="AO877" s="225"/>
      <c r="AP877" s="223">
        <f t="shared" si="160"/>
        <v>0</v>
      </c>
      <c r="AQ877" s="224"/>
      <c r="AR877" s="224"/>
      <c r="AS877" s="225"/>
      <c r="AT877" s="223">
        <f t="shared" si="161"/>
        <v>0</v>
      </c>
      <c r="AU877" s="224"/>
      <c r="AV877" s="224"/>
      <c r="AW877" s="225"/>
      <c r="AX877" s="32">
        <f t="shared" si="155"/>
        <v>70</v>
      </c>
      <c r="AY877" s="97">
        <f t="shared" si="156"/>
        <v>2290.4</v>
      </c>
    </row>
    <row r="878" spans="1:51">
      <c r="A878" s="30" t="s">
        <v>938</v>
      </c>
      <c r="B878" s="221" t="s">
        <v>1090</v>
      </c>
      <c r="C878" s="221"/>
      <c r="D878" s="221"/>
      <c r="E878" s="221"/>
      <c r="F878" s="221"/>
      <c r="G878" s="221"/>
      <c r="H878" s="221"/>
      <c r="I878" s="221"/>
      <c r="J878" s="221"/>
      <c r="K878" s="221"/>
      <c r="L878" s="221"/>
      <c r="M878" s="221"/>
      <c r="N878" s="221"/>
      <c r="O878" s="221"/>
      <c r="P878" s="221"/>
      <c r="Q878" s="221"/>
      <c r="R878" s="221"/>
      <c r="S878" s="221"/>
      <c r="T878" s="30" t="s">
        <v>1060</v>
      </c>
      <c r="U878" s="31">
        <v>70</v>
      </c>
      <c r="V878" s="32">
        <v>25.32</v>
      </c>
      <c r="W878" s="231">
        <f t="shared" si="157"/>
        <v>1772.4</v>
      </c>
      <c r="X878" s="231"/>
      <c r="Y878" s="231"/>
      <c r="Z878" s="231"/>
      <c r="AA878" s="233">
        <v>0</v>
      </c>
      <c r="AB878" s="234"/>
      <c r="AC878" s="234"/>
      <c r="AD878" s="235"/>
      <c r="AE878" s="242"/>
      <c r="AF878" s="243"/>
      <c r="AG878" s="243"/>
      <c r="AH878" s="244"/>
      <c r="AI878" s="233">
        <f t="shared" si="158"/>
        <v>0</v>
      </c>
      <c r="AJ878" s="234"/>
      <c r="AK878" s="234"/>
      <c r="AL878" s="235"/>
      <c r="AM878" s="223">
        <f t="shared" si="159"/>
        <v>0</v>
      </c>
      <c r="AN878" s="224"/>
      <c r="AO878" s="225"/>
      <c r="AP878" s="223">
        <f t="shared" si="160"/>
        <v>0</v>
      </c>
      <c r="AQ878" s="224"/>
      <c r="AR878" s="224"/>
      <c r="AS878" s="225"/>
      <c r="AT878" s="223">
        <f t="shared" si="161"/>
        <v>0</v>
      </c>
      <c r="AU878" s="224"/>
      <c r="AV878" s="224"/>
      <c r="AW878" s="225"/>
      <c r="AX878" s="32">
        <f t="shared" si="155"/>
        <v>70</v>
      </c>
      <c r="AY878" s="97">
        <f t="shared" si="156"/>
        <v>1772.4</v>
      </c>
    </row>
    <row r="879" spans="1:51">
      <c r="A879" s="30" t="s">
        <v>939</v>
      </c>
      <c r="B879" s="221" t="s">
        <v>1227</v>
      </c>
      <c r="C879" s="221"/>
      <c r="D879" s="221"/>
      <c r="E879" s="221"/>
      <c r="F879" s="221"/>
      <c r="G879" s="221"/>
      <c r="H879" s="221"/>
      <c r="I879" s="221"/>
      <c r="J879" s="221"/>
      <c r="K879" s="221"/>
      <c r="L879" s="221"/>
      <c r="M879" s="221"/>
      <c r="N879" s="221"/>
      <c r="O879" s="221"/>
      <c r="P879" s="221"/>
      <c r="Q879" s="221"/>
      <c r="R879" s="221"/>
      <c r="S879" s="221"/>
      <c r="T879" s="30" t="s">
        <v>32</v>
      </c>
      <c r="U879" s="31">
        <v>160</v>
      </c>
      <c r="V879" s="32">
        <v>1.66</v>
      </c>
      <c r="W879" s="231">
        <f t="shared" si="157"/>
        <v>265.59999999999997</v>
      </c>
      <c r="X879" s="231"/>
      <c r="Y879" s="231"/>
      <c r="Z879" s="231"/>
      <c r="AA879" s="233">
        <v>118</v>
      </c>
      <c r="AB879" s="234"/>
      <c r="AC879" s="234"/>
      <c r="AD879" s="235"/>
      <c r="AE879" s="242"/>
      <c r="AF879" s="243"/>
      <c r="AG879" s="243"/>
      <c r="AH879" s="244"/>
      <c r="AI879" s="233">
        <f t="shared" si="158"/>
        <v>118</v>
      </c>
      <c r="AJ879" s="234"/>
      <c r="AK879" s="234"/>
      <c r="AL879" s="235"/>
      <c r="AM879" s="223">
        <f t="shared" si="159"/>
        <v>195.88</v>
      </c>
      <c r="AN879" s="224"/>
      <c r="AO879" s="225"/>
      <c r="AP879" s="223">
        <f t="shared" si="160"/>
        <v>0</v>
      </c>
      <c r="AQ879" s="224"/>
      <c r="AR879" s="224"/>
      <c r="AS879" s="225"/>
      <c r="AT879" s="223">
        <f t="shared" si="161"/>
        <v>195.88</v>
      </c>
      <c r="AU879" s="224"/>
      <c r="AV879" s="224"/>
      <c r="AW879" s="225"/>
      <c r="AX879" s="32">
        <f t="shared" si="155"/>
        <v>42</v>
      </c>
      <c r="AY879" s="97">
        <f t="shared" si="156"/>
        <v>69.71999999999997</v>
      </c>
    </row>
    <row r="880" spans="1:51">
      <c r="A880" s="30" t="s">
        <v>940</v>
      </c>
      <c r="B880" s="221" t="s">
        <v>1228</v>
      </c>
      <c r="C880" s="221"/>
      <c r="D880" s="221"/>
      <c r="E880" s="221"/>
      <c r="F880" s="221"/>
      <c r="G880" s="221"/>
      <c r="H880" s="221"/>
      <c r="I880" s="221"/>
      <c r="J880" s="221"/>
      <c r="K880" s="221"/>
      <c r="L880" s="221"/>
      <c r="M880" s="221"/>
      <c r="N880" s="221"/>
      <c r="O880" s="221"/>
      <c r="P880" s="221"/>
      <c r="Q880" s="221"/>
      <c r="R880" s="221"/>
      <c r="S880" s="221"/>
      <c r="T880" s="30" t="s">
        <v>32</v>
      </c>
      <c r="U880" s="31">
        <v>350</v>
      </c>
      <c r="V880" s="32">
        <v>0.43</v>
      </c>
      <c r="W880" s="231">
        <f t="shared" si="157"/>
        <v>150.5</v>
      </c>
      <c r="X880" s="231"/>
      <c r="Y880" s="231"/>
      <c r="Z880" s="231"/>
      <c r="AA880" s="233">
        <v>350</v>
      </c>
      <c r="AB880" s="234"/>
      <c r="AC880" s="234"/>
      <c r="AD880" s="235"/>
      <c r="AE880" s="242"/>
      <c r="AF880" s="243"/>
      <c r="AG880" s="243"/>
      <c r="AH880" s="244"/>
      <c r="AI880" s="233">
        <f t="shared" si="158"/>
        <v>350</v>
      </c>
      <c r="AJ880" s="234"/>
      <c r="AK880" s="234"/>
      <c r="AL880" s="235"/>
      <c r="AM880" s="223">
        <f t="shared" si="159"/>
        <v>150.5</v>
      </c>
      <c r="AN880" s="224"/>
      <c r="AO880" s="225"/>
      <c r="AP880" s="223">
        <f t="shared" si="160"/>
        <v>0</v>
      </c>
      <c r="AQ880" s="224"/>
      <c r="AR880" s="224"/>
      <c r="AS880" s="225"/>
      <c r="AT880" s="223">
        <f t="shared" si="161"/>
        <v>150.5</v>
      </c>
      <c r="AU880" s="224"/>
      <c r="AV880" s="224"/>
      <c r="AW880" s="225"/>
      <c r="AX880" s="32">
        <f t="shared" si="155"/>
        <v>0</v>
      </c>
      <c r="AY880" s="97">
        <f t="shared" si="156"/>
        <v>0</v>
      </c>
    </row>
    <row r="881" spans="1:51">
      <c r="A881" s="30" t="s">
        <v>941</v>
      </c>
      <c r="B881" s="221" t="s">
        <v>1231</v>
      </c>
      <c r="C881" s="221"/>
      <c r="D881" s="221"/>
      <c r="E881" s="221"/>
      <c r="F881" s="221"/>
      <c r="G881" s="221"/>
      <c r="H881" s="221"/>
      <c r="I881" s="221"/>
      <c r="J881" s="221"/>
      <c r="K881" s="221"/>
      <c r="L881" s="221"/>
      <c r="M881" s="221"/>
      <c r="N881" s="221"/>
      <c r="O881" s="221"/>
      <c r="P881" s="221"/>
      <c r="Q881" s="221"/>
      <c r="R881" s="221"/>
      <c r="S881" s="221"/>
      <c r="T881" s="30" t="s">
        <v>1061</v>
      </c>
      <c r="U881" s="31">
        <v>680</v>
      </c>
      <c r="V881" s="32">
        <v>5.58</v>
      </c>
      <c r="W881" s="231">
        <f t="shared" si="157"/>
        <v>3794.4</v>
      </c>
      <c r="X881" s="231"/>
      <c r="Y881" s="231"/>
      <c r="Z881" s="231"/>
      <c r="AA881" s="233">
        <v>680</v>
      </c>
      <c r="AB881" s="234"/>
      <c r="AC881" s="234"/>
      <c r="AD881" s="235"/>
      <c r="AE881" s="242"/>
      <c r="AF881" s="243"/>
      <c r="AG881" s="243"/>
      <c r="AH881" s="244"/>
      <c r="AI881" s="233">
        <f t="shared" si="158"/>
        <v>680</v>
      </c>
      <c r="AJ881" s="234"/>
      <c r="AK881" s="234"/>
      <c r="AL881" s="235"/>
      <c r="AM881" s="223">
        <f t="shared" si="159"/>
        <v>3794.4</v>
      </c>
      <c r="AN881" s="224"/>
      <c r="AO881" s="225"/>
      <c r="AP881" s="223">
        <f t="shared" si="160"/>
        <v>0</v>
      </c>
      <c r="AQ881" s="224"/>
      <c r="AR881" s="224"/>
      <c r="AS881" s="225"/>
      <c r="AT881" s="223">
        <f t="shared" si="161"/>
        <v>3794.4</v>
      </c>
      <c r="AU881" s="224"/>
      <c r="AV881" s="224"/>
      <c r="AW881" s="225"/>
      <c r="AX881" s="32">
        <f t="shared" si="155"/>
        <v>0</v>
      </c>
      <c r="AY881" s="97">
        <f t="shared" si="156"/>
        <v>0</v>
      </c>
    </row>
    <row r="882" spans="1:51">
      <c r="A882" s="30" t="s">
        <v>942</v>
      </c>
      <c r="B882" s="221" t="s">
        <v>1232</v>
      </c>
      <c r="C882" s="221"/>
      <c r="D882" s="221"/>
      <c r="E882" s="221"/>
      <c r="F882" s="221"/>
      <c r="G882" s="221"/>
      <c r="H882" s="221"/>
      <c r="I882" s="221"/>
      <c r="J882" s="221"/>
      <c r="K882" s="221"/>
      <c r="L882" s="221"/>
      <c r="M882" s="221"/>
      <c r="N882" s="221"/>
      <c r="O882" s="221"/>
      <c r="P882" s="221"/>
      <c r="Q882" s="221"/>
      <c r="R882" s="221"/>
      <c r="S882" s="221"/>
      <c r="T882" s="30" t="s">
        <v>1061</v>
      </c>
      <c r="U882" s="31">
        <v>2472</v>
      </c>
      <c r="V882" s="32">
        <v>6.72</v>
      </c>
      <c r="W882" s="231">
        <f t="shared" si="157"/>
        <v>16611.84</v>
      </c>
      <c r="X882" s="231"/>
      <c r="Y882" s="231"/>
      <c r="Z882" s="231"/>
      <c r="AA882" s="233">
        <v>42.63</v>
      </c>
      <c r="AB882" s="234"/>
      <c r="AC882" s="234"/>
      <c r="AD882" s="235"/>
      <c r="AE882" s="242"/>
      <c r="AF882" s="243"/>
      <c r="AG882" s="243"/>
      <c r="AH882" s="244"/>
      <c r="AI882" s="233">
        <f t="shared" si="158"/>
        <v>42.63</v>
      </c>
      <c r="AJ882" s="234"/>
      <c r="AK882" s="234"/>
      <c r="AL882" s="235"/>
      <c r="AM882" s="223">
        <f t="shared" si="159"/>
        <v>286.47360000000003</v>
      </c>
      <c r="AN882" s="224"/>
      <c r="AO882" s="225"/>
      <c r="AP882" s="223">
        <f t="shared" si="160"/>
        <v>0</v>
      </c>
      <c r="AQ882" s="224"/>
      <c r="AR882" s="224"/>
      <c r="AS882" s="225"/>
      <c r="AT882" s="223">
        <f t="shared" si="161"/>
        <v>286.47360000000003</v>
      </c>
      <c r="AU882" s="224"/>
      <c r="AV882" s="224"/>
      <c r="AW882" s="225"/>
      <c r="AX882" s="32">
        <f t="shared" si="155"/>
        <v>2429.37</v>
      </c>
      <c r="AY882" s="97">
        <f t="shared" si="156"/>
        <v>16325.366400000001</v>
      </c>
    </row>
    <row r="883" spans="1:51">
      <c r="A883" s="30" t="s">
        <v>943</v>
      </c>
      <c r="B883" s="221" t="s">
        <v>1233</v>
      </c>
      <c r="C883" s="221"/>
      <c r="D883" s="221"/>
      <c r="E883" s="221"/>
      <c r="F883" s="221"/>
      <c r="G883" s="221"/>
      <c r="H883" s="221"/>
      <c r="I883" s="221"/>
      <c r="J883" s="221"/>
      <c r="K883" s="221"/>
      <c r="L883" s="221"/>
      <c r="M883" s="221"/>
      <c r="N883" s="221"/>
      <c r="O883" s="221"/>
      <c r="P883" s="221"/>
      <c r="Q883" s="221"/>
      <c r="R883" s="221"/>
      <c r="S883" s="221"/>
      <c r="T883" s="30" t="s">
        <v>1061</v>
      </c>
      <c r="U883" s="31">
        <v>495</v>
      </c>
      <c r="V883" s="32">
        <v>7.54</v>
      </c>
      <c r="W883" s="231">
        <f t="shared" si="157"/>
        <v>3732.3</v>
      </c>
      <c r="X883" s="231"/>
      <c r="Y883" s="231"/>
      <c r="Z883" s="231"/>
      <c r="AA883" s="233">
        <v>105.99</v>
      </c>
      <c r="AB883" s="234"/>
      <c r="AC883" s="234"/>
      <c r="AD883" s="235"/>
      <c r="AE883" s="242"/>
      <c r="AF883" s="243"/>
      <c r="AG883" s="243"/>
      <c r="AH883" s="244"/>
      <c r="AI883" s="233">
        <f t="shared" si="158"/>
        <v>105.99</v>
      </c>
      <c r="AJ883" s="234"/>
      <c r="AK883" s="234"/>
      <c r="AL883" s="235"/>
      <c r="AM883" s="223">
        <f t="shared" si="159"/>
        <v>799.16459999999995</v>
      </c>
      <c r="AN883" s="224"/>
      <c r="AO883" s="225"/>
      <c r="AP883" s="223">
        <f t="shared" si="160"/>
        <v>0</v>
      </c>
      <c r="AQ883" s="224"/>
      <c r="AR883" s="224"/>
      <c r="AS883" s="225"/>
      <c r="AT883" s="223">
        <f t="shared" si="161"/>
        <v>799.16459999999995</v>
      </c>
      <c r="AU883" s="224"/>
      <c r="AV883" s="224"/>
      <c r="AW883" s="225"/>
      <c r="AX883" s="32">
        <f t="shared" si="155"/>
        <v>389.01</v>
      </c>
      <c r="AY883" s="97">
        <f t="shared" si="156"/>
        <v>2933.1354000000001</v>
      </c>
    </row>
    <row r="884" spans="1:51">
      <c r="A884" s="30" t="s">
        <v>944</v>
      </c>
      <c r="B884" s="221" t="s">
        <v>1093</v>
      </c>
      <c r="C884" s="221"/>
      <c r="D884" s="221"/>
      <c r="E884" s="221"/>
      <c r="F884" s="221"/>
      <c r="G884" s="221"/>
      <c r="H884" s="221"/>
      <c r="I884" s="221"/>
      <c r="J884" s="221"/>
      <c r="K884" s="221"/>
      <c r="L884" s="221"/>
      <c r="M884" s="221"/>
      <c r="N884" s="221"/>
      <c r="O884" s="221"/>
      <c r="P884" s="221"/>
      <c r="Q884" s="221"/>
      <c r="R884" s="221"/>
      <c r="S884" s="221"/>
      <c r="T884" s="30" t="s">
        <v>1061</v>
      </c>
      <c r="U884" s="31">
        <v>100</v>
      </c>
      <c r="V884" s="32">
        <v>9.43</v>
      </c>
      <c r="W884" s="231">
        <f t="shared" si="157"/>
        <v>943</v>
      </c>
      <c r="X884" s="231"/>
      <c r="Y884" s="231"/>
      <c r="Z884" s="231"/>
      <c r="AA884" s="233">
        <v>0</v>
      </c>
      <c r="AB884" s="234"/>
      <c r="AC884" s="234"/>
      <c r="AD884" s="235"/>
      <c r="AE884" s="242"/>
      <c r="AF884" s="243"/>
      <c r="AG884" s="243"/>
      <c r="AH884" s="244"/>
      <c r="AI884" s="233">
        <f t="shared" si="158"/>
        <v>0</v>
      </c>
      <c r="AJ884" s="234"/>
      <c r="AK884" s="234"/>
      <c r="AL884" s="235"/>
      <c r="AM884" s="223">
        <f t="shared" si="159"/>
        <v>0</v>
      </c>
      <c r="AN884" s="224"/>
      <c r="AO884" s="225"/>
      <c r="AP884" s="223">
        <f t="shared" si="160"/>
        <v>0</v>
      </c>
      <c r="AQ884" s="224"/>
      <c r="AR884" s="224"/>
      <c r="AS884" s="225"/>
      <c r="AT884" s="223">
        <f t="shared" si="161"/>
        <v>0</v>
      </c>
      <c r="AU884" s="224"/>
      <c r="AV884" s="224"/>
      <c r="AW884" s="225"/>
      <c r="AX884" s="32">
        <f t="shared" si="155"/>
        <v>100</v>
      </c>
      <c r="AY884" s="97">
        <f t="shared" si="156"/>
        <v>943</v>
      </c>
    </row>
    <row r="885" spans="1:51">
      <c r="A885" s="30" t="s">
        <v>945</v>
      </c>
      <c r="B885" s="221" t="s">
        <v>1229</v>
      </c>
      <c r="C885" s="221"/>
      <c r="D885" s="221"/>
      <c r="E885" s="221"/>
      <c r="F885" s="221"/>
      <c r="G885" s="221"/>
      <c r="H885" s="221"/>
      <c r="I885" s="221"/>
      <c r="J885" s="221"/>
      <c r="K885" s="221"/>
      <c r="L885" s="221"/>
      <c r="M885" s="221"/>
      <c r="N885" s="221"/>
      <c r="O885" s="221"/>
      <c r="P885" s="221"/>
      <c r="Q885" s="221"/>
      <c r="R885" s="221"/>
      <c r="S885" s="221"/>
      <c r="T885" s="30" t="s">
        <v>1061</v>
      </c>
      <c r="U885" s="31">
        <v>598</v>
      </c>
      <c r="V885" s="32">
        <v>16.739999999999998</v>
      </c>
      <c r="W885" s="231">
        <f t="shared" si="157"/>
        <v>10010.519999999999</v>
      </c>
      <c r="X885" s="231"/>
      <c r="Y885" s="231"/>
      <c r="Z885" s="231"/>
      <c r="AA885" s="233">
        <v>70.83</v>
      </c>
      <c r="AB885" s="234"/>
      <c r="AC885" s="234"/>
      <c r="AD885" s="235"/>
      <c r="AE885" s="242"/>
      <c r="AF885" s="243"/>
      <c r="AG885" s="243"/>
      <c r="AH885" s="244"/>
      <c r="AI885" s="233">
        <f t="shared" si="158"/>
        <v>70.83</v>
      </c>
      <c r="AJ885" s="234"/>
      <c r="AK885" s="234"/>
      <c r="AL885" s="235"/>
      <c r="AM885" s="223">
        <f t="shared" si="159"/>
        <v>1185.6941999999999</v>
      </c>
      <c r="AN885" s="224"/>
      <c r="AO885" s="225"/>
      <c r="AP885" s="223">
        <f t="shared" si="160"/>
        <v>0</v>
      </c>
      <c r="AQ885" s="224"/>
      <c r="AR885" s="224"/>
      <c r="AS885" s="225"/>
      <c r="AT885" s="223">
        <f t="shared" si="161"/>
        <v>1185.6941999999999</v>
      </c>
      <c r="AU885" s="224"/>
      <c r="AV885" s="224"/>
      <c r="AW885" s="225"/>
      <c r="AX885" s="32">
        <f t="shared" si="155"/>
        <v>527.16999999999996</v>
      </c>
      <c r="AY885" s="97">
        <f t="shared" si="156"/>
        <v>8824.8257999999987</v>
      </c>
    </row>
    <row r="886" spans="1:51">
      <c r="A886" s="30" t="s">
        <v>946</v>
      </c>
      <c r="B886" s="221" t="s">
        <v>1230</v>
      </c>
      <c r="C886" s="221"/>
      <c r="D886" s="221"/>
      <c r="E886" s="221"/>
      <c r="F886" s="221"/>
      <c r="G886" s="221"/>
      <c r="H886" s="221"/>
      <c r="I886" s="221"/>
      <c r="J886" s="221"/>
      <c r="K886" s="221"/>
      <c r="L886" s="221"/>
      <c r="M886" s="221"/>
      <c r="N886" s="221"/>
      <c r="O886" s="221"/>
      <c r="P886" s="221"/>
      <c r="Q886" s="221"/>
      <c r="R886" s="221"/>
      <c r="S886" s="221"/>
      <c r="T886" s="30" t="s">
        <v>1061</v>
      </c>
      <c r="U886" s="31">
        <v>120</v>
      </c>
      <c r="V886" s="32">
        <v>18.72</v>
      </c>
      <c r="W886" s="231">
        <f t="shared" si="157"/>
        <v>2246.3999999999996</v>
      </c>
      <c r="X886" s="231"/>
      <c r="Y886" s="231"/>
      <c r="Z886" s="231"/>
      <c r="AA886" s="233">
        <v>0</v>
      </c>
      <c r="AB886" s="234"/>
      <c r="AC886" s="234"/>
      <c r="AD886" s="235"/>
      <c r="AE886" s="242"/>
      <c r="AF886" s="243"/>
      <c r="AG886" s="243"/>
      <c r="AH886" s="244"/>
      <c r="AI886" s="233">
        <f t="shared" si="158"/>
        <v>0</v>
      </c>
      <c r="AJ886" s="234"/>
      <c r="AK886" s="234"/>
      <c r="AL886" s="235"/>
      <c r="AM886" s="223">
        <f t="shared" si="159"/>
        <v>0</v>
      </c>
      <c r="AN886" s="224"/>
      <c r="AO886" s="225"/>
      <c r="AP886" s="223">
        <f t="shared" si="160"/>
        <v>0</v>
      </c>
      <c r="AQ886" s="224"/>
      <c r="AR886" s="224"/>
      <c r="AS886" s="225"/>
      <c r="AT886" s="223">
        <f t="shared" si="161"/>
        <v>0</v>
      </c>
      <c r="AU886" s="224"/>
      <c r="AV886" s="224"/>
      <c r="AW886" s="225"/>
      <c r="AX886" s="32">
        <f t="shared" si="155"/>
        <v>120</v>
      </c>
      <c r="AY886" s="97">
        <f t="shared" si="156"/>
        <v>2246.3999999999996</v>
      </c>
    </row>
    <row r="887" spans="1:51">
      <c r="A887" s="30" t="s">
        <v>947</v>
      </c>
      <c r="B887" s="221" t="s">
        <v>1240</v>
      </c>
      <c r="C887" s="221"/>
      <c r="D887" s="221"/>
      <c r="E887" s="221"/>
      <c r="F887" s="221"/>
      <c r="G887" s="221"/>
      <c r="H887" s="221"/>
      <c r="I887" s="221"/>
      <c r="J887" s="221"/>
      <c r="K887" s="221"/>
      <c r="L887" s="221"/>
      <c r="M887" s="221"/>
      <c r="N887" s="221"/>
      <c r="O887" s="221"/>
      <c r="P887" s="221"/>
      <c r="Q887" s="221"/>
      <c r="R887" s="221"/>
      <c r="S887" s="221"/>
      <c r="T887" s="30" t="s">
        <v>1061</v>
      </c>
      <c r="U887" s="31">
        <v>120</v>
      </c>
      <c r="V887" s="32">
        <v>95.53</v>
      </c>
      <c r="W887" s="231">
        <f t="shared" si="157"/>
        <v>11463.6</v>
      </c>
      <c r="X887" s="231"/>
      <c r="Y887" s="231"/>
      <c r="Z887" s="231"/>
      <c r="AA887" s="233">
        <v>68.959999999999994</v>
      </c>
      <c r="AB887" s="234"/>
      <c r="AC887" s="234"/>
      <c r="AD887" s="235"/>
      <c r="AE887" s="242"/>
      <c r="AF887" s="243"/>
      <c r="AG887" s="243"/>
      <c r="AH887" s="244"/>
      <c r="AI887" s="233">
        <f t="shared" si="158"/>
        <v>68.959999999999994</v>
      </c>
      <c r="AJ887" s="234"/>
      <c r="AK887" s="234"/>
      <c r="AL887" s="235"/>
      <c r="AM887" s="223">
        <f t="shared" si="159"/>
        <v>6587.7487999999994</v>
      </c>
      <c r="AN887" s="224"/>
      <c r="AO887" s="225"/>
      <c r="AP887" s="223">
        <f t="shared" si="160"/>
        <v>0</v>
      </c>
      <c r="AQ887" s="224"/>
      <c r="AR887" s="224"/>
      <c r="AS887" s="225"/>
      <c r="AT887" s="223">
        <f t="shared" si="161"/>
        <v>6587.7487999999994</v>
      </c>
      <c r="AU887" s="224"/>
      <c r="AV887" s="224"/>
      <c r="AW887" s="225"/>
      <c r="AX887" s="32">
        <f t="shared" si="155"/>
        <v>51.040000000000006</v>
      </c>
      <c r="AY887" s="97">
        <f t="shared" si="156"/>
        <v>4875.851200000001</v>
      </c>
    </row>
    <row r="888" spans="1:51">
      <c r="A888" s="30" t="s">
        <v>948</v>
      </c>
      <c r="B888" s="221" t="s">
        <v>1241</v>
      </c>
      <c r="C888" s="221"/>
      <c r="D888" s="221"/>
      <c r="E888" s="221"/>
      <c r="F888" s="221"/>
      <c r="G888" s="221"/>
      <c r="H888" s="221"/>
      <c r="I888" s="221"/>
      <c r="J888" s="221"/>
      <c r="K888" s="221"/>
      <c r="L888" s="221"/>
      <c r="M888" s="221"/>
      <c r="N888" s="221"/>
      <c r="O888" s="221"/>
      <c r="P888" s="221"/>
      <c r="Q888" s="221"/>
      <c r="R888" s="221"/>
      <c r="S888" s="221"/>
      <c r="T888" s="30" t="s">
        <v>1060</v>
      </c>
      <c r="U888" s="31">
        <v>4350</v>
      </c>
      <c r="V888" s="32">
        <v>2.72</v>
      </c>
      <c r="W888" s="231">
        <f t="shared" si="157"/>
        <v>11832</v>
      </c>
      <c r="X888" s="231"/>
      <c r="Y888" s="231"/>
      <c r="Z888" s="231"/>
      <c r="AA888" s="233">
        <v>1078.94</v>
      </c>
      <c r="AB888" s="234"/>
      <c r="AC888" s="234"/>
      <c r="AD888" s="235"/>
      <c r="AE888" s="242"/>
      <c r="AF888" s="243"/>
      <c r="AG888" s="243"/>
      <c r="AH888" s="244"/>
      <c r="AI888" s="233">
        <f t="shared" si="158"/>
        <v>1078.94</v>
      </c>
      <c r="AJ888" s="234"/>
      <c r="AK888" s="234"/>
      <c r="AL888" s="235"/>
      <c r="AM888" s="223">
        <f t="shared" si="159"/>
        <v>2934.7168000000001</v>
      </c>
      <c r="AN888" s="224"/>
      <c r="AO888" s="225"/>
      <c r="AP888" s="223">
        <f t="shared" si="160"/>
        <v>0</v>
      </c>
      <c r="AQ888" s="224"/>
      <c r="AR888" s="224"/>
      <c r="AS888" s="225"/>
      <c r="AT888" s="223">
        <f t="shared" si="161"/>
        <v>2934.7168000000001</v>
      </c>
      <c r="AU888" s="224"/>
      <c r="AV888" s="224"/>
      <c r="AW888" s="225"/>
      <c r="AX888" s="32">
        <f t="shared" si="155"/>
        <v>3271.06</v>
      </c>
      <c r="AY888" s="97">
        <f t="shared" si="156"/>
        <v>8897.2831999999999</v>
      </c>
    </row>
    <row r="889" spans="1:51">
      <c r="A889" s="30" t="s">
        <v>949</v>
      </c>
      <c r="B889" s="221" t="s">
        <v>1242</v>
      </c>
      <c r="C889" s="221"/>
      <c r="D889" s="221"/>
      <c r="E889" s="221"/>
      <c r="F889" s="221"/>
      <c r="G889" s="221"/>
      <c r="H889" s="221"/>
      <c r="I889" s="221"/>
      <c r="J889" s="221"/>
      <c r="K889" s="221"/>
      <c r="L889" s="221"/>
      <c r="M889" s="221"/>
      <c r="N889" s="221"/>
      <c r="O889" s="221"/>
      <c r="P889" s="221"/>
      <c r="Q889" s="221"/>
      <c r="R889" s="221"/>
      <c r="S889" s="221"/>
      <c r="T889" s="30" t="s">
        <v>1061</v>
      </c>
      <c r="U889" s="31">
        <v>6522</v>
      </c>
      <c r="V889" s="32">
        <v>10.66</v>
      </c>
      <c r="W889" s="231">
        <f t="shared" si="157"/>
        <v>69524.52</v>
      </c>
      <c r="X889" s="231"/>
      <c r="Y889" s="231"/>
      <c r="Z889" s="231"/>
      <c r="AA889" s="233">
        <v>1357.49</v>
      </c>
      <c r="AB889" s="234"/>
      <c r="AC889" s="234"/>
      <c r="AD889" s="235"/>
      <c r="AE889" s="242"/>
      <c r="AF889" s="243"/>
      <c r="AG889" s="243"/>
      <c r="AH889" s="244"/>
      <c r="AI889" s="233">
        <f t="shared" si="158"/>
        <v>1357.49</v>
      </c>
      <c r="AJ889" s="234"/>
      <c r="AK889" s="234"/>
      <c r="AL889" s="235"/>
      <c r="AM889" s="223">
        <f t="shared" si="159"/>
        <v>14470.8434</v>
      </c>
      <c r="AN889" s="224"/>
      <c r="AO889" s="225"/>
      <c r="AP889" s="223">
        <f t="shared" si="160"/>
        <v>0</v>
      </c>
      <c r="AQ889" s="224"/>
      <c r="AR889" s="224"/>
      <c r="AS889" s="225"/>
      <c r="AT889" s="223">
        <f t="shared" si="161"/>
        <v>14470.8434</v>
      </c>
      <c r="AU889" s="224"/>
      <c r="AV889" s="224"/>
      <c r="AW889" s="225"/>
      <c r="AX889" s="32">
        <f t="shared" si="155"/>
        <v>5164.51</v>
      </c>
      <c r="AY889" s="97">
        <f t="shared" si="156"/>
        <v>55053.676600000006</v>
      </c>
    </row>
    <row r="890" spans="1:51">
      <c r="A890" s="30" t="s">
        <v>950</v>
      </c>
      <c r="B890" s="221" t="s">
        <v>1243</v>
      </c>
      <c r="C890" s="221"/>
      <c r="D890" s="221"/>
      <c r="E890" s="221"/>
      <c r="F890" s="221"/>
      <c r="G890" s="221"/>
      <c r="H890" s="221"/>
      <c r="I890" s="221"/>
      <c r="J890" s="221"/>
      <c r="K890" s="221"/>
      <c r="L890" s="221"/>
      <c r="M890" s="221"/>
      <c r="N890" s="221"/>
      <c r="O890" s="221"/>
      <c r="P890" s="221"/>
      <c r="Q890" s="221"/>
      <c r="R890" s="221"/>
      <c r="S890" s="221"/>
      <c r="T890" s="30" t="s">
        <v>1061</v>
      </c>
      <c r="U890" s="31">
        <v>13590</v>
      </c>
      <c r="V890" s="32">
        <v>1.18</v>
      </c>
      <c r="W890" s="231">
        <f t="shared" si="157"/>
        <v>16036.199999999999</v>
      </c>
      <c r="X890" s="231"/>
      <c r="Y890" s="231"/>
      <c r="Z890" s="231"/>
      <c r="AA890" s="233">
        <v>838.5</v>
      </c>
      <c r="AB890" s="234"/>
      <c r="AC890" s="234"/>
      <c r="AD890" s="235"/>
      <c r="AE890" s="242"/>
      <c r="AF890" s="243"/>
      <c r="AG890" s="243"/>
      <c r="AH890" s="244"/>
      <c r="AI890" s="233">
        <f t="shared" si="158"/>
        <v>838.5</v>
      </c>
      <c r="AJ890" s="234"/>
      <c r="AK890" s="234"/>
      <c r="AL890" s="235"/>
      <c r="AM890" s="223">
        <f t="shared" si="159"/>
        <v>989.43</v>
      </c>
      <c r="AN890" s="224"/>
      <c r="AO890" s="225"/>
      <c r="AP890" s="223">
        <f t="shared" si="160"/>
        <v>0</v>
      </c>
      <c r="AQ890" s="224"/>
      <c r="AR890" s="224"/>
      <c r="AS890" s="225"/>
      <c r="AT890" s="223">
        <f t="shared" si="161"/>
        <v>989.43</v>
      </c>
      <c r="AU890" s="224"/>
      <c r="AV890" s="224"/>
      <c r="AW890" s="225"/>
      <c r="AX890" s="32">
        <f t="shared" si="155"/>
        <v>12751.5</v>
      </c>
      <c r="AY890" s="97">
        <f t="shared" si="156"/>
        <v>15046.769999999999</v>
      </c>
    </row>
    <row r="891" spans="1:51">
      <c r="A891" s="30" t="s">
        <v>951</v>
      </c>
      <c r="B891" s="221" t="s">
        <v>0</v>
      </c>
      <c r="C891" s="221"/>
      <c r="D891" s="221"/>
      <c r="E891" s="221"/>
      <c r="F891" s="221"/>
      <c r="G891" s="221"/>
      <c r="H891" s="221"/>
      <c r="I891" s="221"/>
      <c r="J891" s="221"/>
      <c r="K891" s="221"/>
      <c r="L891" s="221"/>
      <c r="M891" s="221"/>
      <c r="N891" s="221"/>
      <c r="O891" s="221"/>
      <c r="P891" s="221"/>
      <c r="Q891" s="221"/>
      <c r="R891" s="221"/>
      <c r="S891" s="221"/>
      <c r="T891" s="30" t="s">
        <v>33</v>
      </c>
      <c r="U891" s="31">
        <v>65220</v>
      </c>
      <c r="V891" s="32">
        <v>1.51</v>
      </c>
      <c r="W891" s="231">
        <f t="shared" si="157"/>
        <v>98482.2</v>
      </c>
      <c r="X891" s="231"/>
      <c r="Y891" s="231"/>
      <c r="Z891" s="231"/>
      <c r="AA891" s="233">
        <v>5838.2</v>
      </c>
      <c r="AB891" s="234"/>
      <c r="AC891" s="234"/>
      <c r="AD891" s="235"/>
      <c r="AE891" s="242"/>
      <c r="AF891" s="243"/>
      <c r="AG891" s="243"/>
      <c r="AH891" s="244"/>
      <c r="AI891" s="233">
        <f t="shared" si="158"/>
        <v>5838.2</v>
      </c>
      <c r="AJ891" s="234"/>
      <c r="AK891" s="234"/>
      <c r="AL891" s="235"/>
      <c r="AM891" s="223">
        <f t="shared" si="159"/>
        <v>8815.6819999999989</v>
      </c>
      <c r="AN891" s="224"/>
      <c r="AO891" s="225"/>
      <c r="AP891" s="223">
        <f t="shared" si="160"/>
        <v>0</v>
      </c>
      <c r="AQ891" s="224"/>
      <c r="AR891" s="224"/>
      <c r="AS891" s="225"/>
      <c r="AT891" s="223">
        <f t="shared" si="161"/>
        <v>8815.6819999999989</v>
      </c>
      <c r="AU891" s="224"/>
      <c r="AV891" s="224"/>
      <c r="AW891" s="225"/>
      <c r="AX891" s="32">
        <f t="shared" si="155"/>
        <v>59381.8</v>
      </c>
      <c r="AY891" s="97">
        <f t="shared" si="156"/>
        <v>89666.517999999996</v>
      </c>
    </row>
    <row r="892" spans="1:51">
      <c r="A892" s="30" t="s">
        <v>952</v>
      </c>
      <c r="B892" s="221" t="s">
        <v>1</v>
      </c>
      <c r="C892" s="221"/>
      <c r="D892" s="221"/>
      <c r="E892" s="221"/>
      <c r="F892" s="221"/>
      <c r="G892" s="221"/>
      <c r="H892" s="221"/>
      <c r="I892" s="221"/>
      <c r="J892" s="221"/>
      <c r="K892" s="221"/>
      <c r="L892" s="221"/>
      <c r="M892" s="221"/>
      <c r="N892" s="221"/>
      <c r="O892" s="221"/>
      <c r="P892" s="221"/>
      <c r="Q892" s="221"/>
      <c r="R892" s="221"/>
      <c r="S892" s="221"/>
      <c r="T892" s="30" t="s">
        <v>1061</v>
      </c>
      <c r="U892" s="31">
        <v>100</v>
      </c>
      <c r="V892" s="32">
        <v>1.8</v>
      </c>
      <c r="W892" s="231">
        <f t="shared" si="157"/>
        <v>180</v>
      </c>
      <c r="X892" s="231"/>
      <c r="Y892" s="231"/>
      <c r="Z892" s="231"/>
      <c r="AA892" s="233">
        <v>90.57</v>
      </c>
      <c r="AB892" s="234"/>
      <c r="AC892" s="234"/>
      <c r="AD892" s="235"/>
      <c r="AE892" s="242"/>
      <c r="AF892" s="243"/>
      <c r="AG892" s="243"/>
      <c r="AH892" s="244"/>
      <c r="AI892" s="233">
        <f t="shared" si="158"/>
        <v>90.57</v>
      </c>
      <c r="AJ892" s="234"/>
      <c r="AK892" s="234"/>
      <c r="AL892" s="235"/>
      <c r="AM892" s="223">
        <f t="shared" si="159"/>
        <v>163.02599999999998</v>
      </c>
      <c r="AN892" s="224"/>
      <c r="AO892" s="225"/>
      <c r="AP892" s="223">
        <f t="shared" si="160"/>
        <v>0</v>
      </c>
      <c r="AQ892" s="224"/>
      <c r="AR892" s="224"/>
      <c r="AS892" s="225"/>
      <c r="AT892" s="223">
        <f t="shared" si="161"/>
        <v>163.02599999999998</v>
      </c>
      <c r="AU892" s="224"/>
      <c r="AV892" s="224"/>
      <c r="AW892" s="225"/>
      <c r="AX892" s="32">
        <f t="shared" si="155"/>
        <v>9.4300000000000068</v>
      </c>
      <c r="AY892" s="97">
        <f t="shared" si="156"/>
        <v>16.974000000000018</v>
      </c>
    </row>
    <row r="893" spans="1:51">
      <c r="A893" s="30" t="s">
        <v>953</v>
      </c>
      <c r="B893" s="221" t="s">
        <v>2</v>
      </c>
      <c r="C893" s="221"/>
      <c r="D893" s="221"/>
      <c r="E893" s="221"/>
      <c r="F893" s="221"/>
      <c r="G893" s="221"/>
      <c r="H893" s="221"/>
      <c r="I893" s="221"/>
      <c r="J893" s="221"/>
      <c r="K893" s="221"/>
      <c r="L893" s="221"/>
      <c r="M893" s="221"/>
      <c r="N893" s="221"/>
      <c r="O893" s="221"/>
      <c r="P893" s="221"/>
      <c r="Q893" s="221"/>
      <c r="R893" s="221"/>
      <c r="S893" s="221"/>
      <c r="T893" s="30" t="s">
        <v>1061</v>
      </c>
      <c r="U893" s="31">
        <v>50</v>
      </c>
      <c r="V893" s="32">
        <v>1.89</v>
      </c>
      <c r="W893" s="231">
        <f t="shared" si="157"/>
        <v>94.5</v>
      </c>
      <c r="X893" s="231"/>
      <c r="Y893" s="231"/>
      <c r="Z893" s="231"/>
      <c r="AA893" s="233">
        <v>50</v>
      </c>
      <c r="AB893" s="234"/>
      <c r="AC893" s="234"/>
      <c r="AD893" s="235"/>
      <c r="AE893" s="242"/>
      <c r="AF893" s="243"/>
      <c r="AG893" s="243"/>
      <c r="AH893" s="244"/>
      <c r="AI893" s="233">
        <f t="shared" si="158"/>
        <v>50</v>
      </c>
      <c r="AJ893" s="234"/>
      <c r="AK893" s="234"/>
      <c r="AL893" s="235"/>
      <c r="AM893" s="223">
        <f t="shared" si="159"/>
        <v>94.5</v>
      </c>
      <c r="AN893" s="224"/>
      <c r="AO893" s="225"/>
      <c r="AP893" s="223">
        <f t="shared" si="160"/>
        <v>0</v>
      </c>
      <c r="AQ893" s="224"/>
      <c r="AR893" s="224"/>
      <c r="AS893" s="225"/>
      <c r="AT893" s="223">
        <f t="shared" si="161"/>
        <v>94.5</v>
      </c>
      <c r="AU893" s="224"/>
      <c r="AV893" s="224"/>
      <c r="AW893" s="225"/>
      <c r="AX893" s="32">
        <f t="shared" si="155"/>
        <v>0</v>
      </c>
      <c r="AY893" s="97">
        <f t="shared" si="156"/>
        <v>0</v>
      </c>
    </row>
    <row r="894" spans="1:51">
      <c r="A894" s="30" t="s">
        <v>954</v>
      </c>
      <c r="B894" s="221" t="s">
        <v>3</v>
      </c>
      <c r="C894" s="221"/>
      <c r="D894" s="221"/>
      <c r="E894" s="221"/>
      <c r="F894" s="221"/>
      <c r="G894" s="221"/>
      <c r="H894" s="221"/>
      <c r="I894" s="221"/>
      <c r="J894" s="221"/>
      <c r="K894" s="221"/>
      <c r="L894" s="221"/>
      <c r="M894" s="221"/>
      <c r="N894" s="221"/>
      <c r="O894" s="221"/>
      <c r="P894" s="221"/>
      <c r="Q894" s="221"/>
      <c r="R894" s="221"/>
      <c r="S894" s="221"/>
      <c r="T894" s="30" t="s">
        <v>1060</v>
      </c>
      <c r="U894" s="31">
        <v>11600</v>
      </c>
      <c r="V894" s="32">
        <v>5.67</v>
      </c>
      <c r="W894" s="231">
        <f t="shared" si="157"/>
        <v>65772</v>
      </c>
      <c r="X894" s="231"/>
      <c r="Y894" s="231"/>
      <c r="Z894" s="231"/>
      <c r="AA894" s="233">
        <v>2846.47</v>
      </c>
      <c r="AB894" s="234"/>
      <c r="AC894" s="234"/>
      <c r="AD894" s="235"/>
      <c r="AE894" s="242"/>
      <c r="AF894" s="243"/>
      <c r="AG894" s="243"/>
      <c r="AH894" s="244"/>
      <c r="AI894" s="233">
        <f t="shared" si="158"/>
        <v>2846.47</v>
      </c>
      <c r="AJ894" s="234"/>
      <c r="AK894" s="234"/>
      <c r="AL894" s="235"/>
      <c r="AM894" s="223">
        <f t="shared" si="159"/>
        <v>16139.484899999999</v>
      </c>
      <c r="AN894" s="224"/>
      <c r="AO894" s="225"/>
      <c r="AP894" s="223">
        <f t="shared" si="160"/>
        <v>0</v>
      </c>
      <c r="AQ894" s="224"/>
      <c r="AR894" s="224"/>
      <c r="AS894" s="225"/>
      <c r="AT894" s="223">
        <f t="shared" si="161"/>
        <v>16139.484899999999</v>
      </c>
      <c r="AU894" s="224"/>
      <c r="AV894" s="224"/>
      <c r="AW894" s="225"/>
      <c r="AX894" s="32">
        <f t="shared" si="155"/>
        <v>8753.5300000000007</v>
      </c>
      <c r="AY894" s="97">
        <f t="shared" si="156"/>
        <v>49632.515100000004</v>
      </c>
    </row>
    <row r="895" spans="1:51">
      <c r="A895" s="30" t="s">
        <v>955</v>
      </c>
      <c r="B895" s="221" t="s">
        <v>4</v>
      </c>
      <c r="C895" s="221"/>
      <c r="D895" s="221"/>
      <c r="E895" s="221"/>
      <c r="F895" s="221"/>
      <c r="G895" s="221"/>
      <c r="H895" s="221"/>
      <c r="I895" s="221"/>
      <c r="J895" s="221"/>
      <c r="K895" s="221"/>
      <c r="L895" s="221"/>
      <c r="M895" s="221"/>
      <c r="N895" s="221"/>
      <c r="O895" s="221"/>
      <c r="P895" s="221"/>
      <c r="Q895" s="221"/>
      <c r="R895" s="221"/>
      <c r="S895" s="221"/>
      <c r="T895" s="30" t="s">
        <v>1060</v>
      </c>
      <c r="U895" s="31">
        <v>7200</v>
      </c>
      <c r="V895" s="32">
        <v>12.42</v>
      </c>
      <c r="W895" s="231">
        <f t="shared" si="157"/>
        <v>89424</v>
      </c>
      <c r="X895" s="231"/>
      <c r="Y895" s="231"/>
      <c r="Z895" s="231"/>
      <c r="AA895" s="233">
        <v>432.01</v>
      </c>
      <c r="AB895" s="234"/>
      <c r="AC895" s="234"/>
      <c r="AD895" s="235"/>
      <c r="AE895" s="242"/>
      <c r="AF895" s="243"/>
      <c r="AG895" s="243"/>
      <c r="AH895" s="244"/>
      <c r="AI895" s="233">
        <f t="shared" si="158"/>
        <v>432.01</v>
      </c>
      <c r="AJ895" s="234"/>
      <c r="AK895" s="234"/>
      <c r="AL895" s="235"/>
      <c r="AM895" s="223">
        <f t="shared" si="159"/>
        <v>5365.5641999999998</v>
      </c>
      <c r="AN895" s="224"/>
      <c r="AO895" s="225"/>
      <c r="AP895" s="223">
        <f t="shared" si="160"/>
        <v>0</v>
      </c>
      <c r="AQ895" s="224"/>
      <c r="AR895" s="224"/>
      <c r="AS895" s="225"/>
      <c r="AT895" s="223">
        <f t="shared" si="161"/>
        <v>5365.5641999999998</v>
      </c>
      <c r="AU895" s="224"/>
      <c r="AV895" s="224"/>
      <c r="AW895" s="225"/>
      <c r="AX895" s="32">
        <f t="shared" si="155"/>
        <v>6767.99</v>
      </c>
      <c r="AY895" s="97">
        <f t="shared" si="156"/>
        <v>84058.435800000007</v>
      </c>
    </row>
    <row r="896" spans="1:51">
      <c r="A896" s="30" t="s">
        <v>956</v>
      </c>
      <c r="B896" s="221" t="s">
        <v>5</v>
      </c>
      <c r="C896" s="221"/>
      <c r="D896" s="221"/>
      <c r="E896" s="221"/>
      <c r="F896" s="221"/>
      <c r="G896" s="221"/>
      <c r="H896" s="221"/>
      <c r="I896" s="221"/>
      <c r="J896" s="221"/>
      <c r="K896" s="221"/>
      <c r="L896" s="221"/>
      <c r="M896" s="221"/>
      <c r="N896" s="221"/>
      <c r="O896" s="221"/>
      <c r="P896" s="221"/>
      <c r="Q896" s="221"/>
      <c r="R896" s="221"/>
      <c r="S896" s="221"/>
      <c r="T896" s="30" t="s">
        <v>1060</v>
      </c>
      <c r="U896" s="31">
        <v>5600</v>
      </c>
      <c r="V896" s="32">
        <v>31.15</v>
      </c>
      <c r="W896" s="231">
        <f t="shared" si="157"/>
        <v>174440</v>
      </c>
      <c r="X896" s="231"/>
      <c r="Y896" s="231"/>
      <c r="Z896" s="231"/>
      <c r="AA896" s="233">
        <v>0</v>
      </c>
      <c r="AB896" s="234"/>
      <c r="AC896" s="234"/>
      <c r="AD896" s="235"/>
      <c r="AE896" s="242"/>
      <c r="AF896" s="243"/>
      <c r="AG896" s="243"/>
      <c r="AH896" s="244"/>
      <c r="AI896" s="233">
        <f t="shared" si="158"/>
        <v>0</v>
      </c>
      <c r="AJ896" s="234"/>
      <c r="AK896" s="234"/>
      <c r="AL896" s="235"/>
      <c r="AM896" s="223">
        <f t="shared" si="159"/>
        <v>0</v>
      </c>
      <c r="AN896" s="224"/>
      <c r="AO896" s="225"/>
      <c r="AP896" s="223">
        <f t="shared" si="160"/>
        <v>0</v>
      </c>
      <c r="AQ896" s="224"/>
      <c r="AR896" s="224"/>
      <c r="AS896" s="225"/>
      <c r="AT896" s="223">
        <f t="shared" si="161"/>
        <v>0</v>
      </c>
      <c r="AU896" s="224"/>
      <c r="AV896" s="224"/>
      <c r="AW896" s="225"/>
      <c r="AX896" s="32">
        <f t="shared" si="155"/>
        <v>5600</v>
      </c>
      <c r="AY896" s="97">
        <f t="shared" si="156"/>
        <v>174440</v>
      </c>
    </row>
    <row r="897" spans="1:51">
      <c r="A897" s="30" t="s">
        <v>957</v>
      </c>
      <c r="B897" s="221" t="s">
        <v>148</v>
      </c>
      <c r="C897" s="221"/>
      <c r="D897" s="221"/>
      <c r="E897" s="221"/>
      <c r="F897" s="221"/>
      <c r="G897" s="221"/>
      <c r="H897" s="221"/>
      <c r="I897" s="221"/>
      <c r="J897" s="221"/>
      <c r="K897" s="221"/>
      <c r="L897" s="221"/>
      <c r="M897" s="221"/>
      <c r="N897" s="221"/>
      <c r="O897" s="221"/>
      <c r="P897" s="221"/>
      <c r="Q897" s="221"/>
      <c r="R897" s="221"/>
      <c r="S897" s="221"/>
      <c r="T897" s="30" t="s">
        <v>1060</v>
      </c>
      <c r="U897" s="31">
        <v>840</v>
      </c>
      <c r="V897" s="32">
        <v>94.85</v>
      </c>
      <c r="W897" s="231">
        <f t="shared" si="157"/>
        <v>79674</v>
      </c>
      <c r="X897" s="231"/>
      <c r="Y897" s="231"/>
      <c r="Z897" s="231"/>
      <c r="AA897" s="233">
        <v>0</v>
      </c>
      <c r="AB897" s="234"/>
      <c r="AC897" s="234"/>
      <c r="AD897" s="235"/>
      <c r="AE897" s="242"/>
      <c r="AF897" s="243"/>
      <c r="AG897" s="243"/>
      <c r="AH897" s="244"/>
      <c r="AI897" s="233">
        <f t="shared" si="158"/>
        <v>0</v>
      </c>
      <c r="AJ897" s="234"/>
      <c r="AK897" s="234"/>
      <c r="AL897" s="235"/>
      <c r="AM897" s="223">
        <f t="shared" si="159"/>
        <v>0</v>
      </c>
      <c r="AN897" s="224"/>
      <c r="AO897" s="225"/>
      <c r="AP897" s="223">
        <f t="shared" si="160"/>
        <v>0</v>
      </c>
      <c r="AQ897" s="224"/>
      <c r="AR897" s="224"/>
      <c r="AS897" s="225"/>
      <c r="AT897" s="223">
        <f t="shared" si="161"/>
        <v>0</v>
      </c>
      <c r="AU897" s="224"/>
      <c r="AV897" s="224"/>
      <c r="AW897" s="225"/>
      <c r="AX897" s="32">
        <f t="shared" si="155"/>
        <v>840</v>
      </c>
      <c r="AY897" s="97">
        <f t="shared" si="156"/>
        <v>79674</v>
      </c>
    </row>
    <row r="898" spans="1:51">
      <c r="A898" s="30" t="s">
        <v>958</v>
      </c>
      <c r="B898" s="221" t="s">
        <v>7</v>
      </c>
      <c r="C898" s="221"/>
      <c r="D898" s="221"/>
      <c r="E898" s="221"/>
      <c r="F898" s="221"/>
      <c r="G898" s="221"/>
      <c r="H898" s="221"/>
      <c r="I898" s="221"/>
      <c r="J898" s="221"/>
      <c r="K898" s="221"/>
      <c r="L898" s="221"/>
      <c r="M898" s="221"/>
      <c r="N898" s="221"/>
      <c r="O898" s="221"/>
      <c r="P898" s="221"/>
      <c r="Q898" s="221"/>
      <c r="R898" s="221"/>
      <c r="S898" s="221"/>
      <c r="T898" s="30" t="s">
        <v>1062</v>
      </c>
      <c r="U898" s="31">
        <v>3260.8</v>
      </c>
      <c r="V898" s="32">
        <v>1.05</v>
      </c>
      <c r="W898" s="231">
        <f t="shared" si="157"/>
        <v>3423.84</v>
      </c>
      <c r="X898" s="231"/>
      <c r="Y898" s="231"/>
      <c r="Z898" s="231"/>
      <c r="AA898" s="233">
        <v>0</v>
      </c>
      <c r="AB898" s="234"/>
      <c r="AC898" s="234"/>
      <c r="AD898" s="235"/>
      <c r="AE898" s="242"/>
      <c r="AF898" s="243"/>
      <c r="AG898" s="243"/>
      <c r="AH898" s="244"/>
      <c r="AI898" s="233">
        <f t="shared" si="158"/>
        <v>0</v>
      </c>
      <c r="AJ898" s="234"/>
      <c r="AK898" s="234"/>
      <c r="AL898" s="235"/>
      <c r="AM898" s="223">
        <f t="shared" si="159"/>
        <v>0</v>
      </c>
      <c r="AN898" s="224"/>
      <c r="AO898" s="225"/>
      <c r="AP898" s="223">
        <f t="shared" si="160"/>
        <v>0</v>
      </c>
      <c r="AQ898" s="224"/>
      <c r="AR898" s="224"/>
      <c r="AS898" s="225"/>
      <c r="AT898" s="223">
        <f t="shared" si="161"/>
        <v>0</v>
      </c>
      <c r="AU898" s="224"/>
      <c r="AV898" s="224"/>
      <c r="AW898" s="225"/>
      <c r="AX898" s="32">
        <f t="shared" si="155"/>
        <v>3260.8</v>
      </c>
      <c r="AY898" s="97">
        <f t="shared" si="156"/>
        <v>3423.84</v>
      </c>
    </row>
    <row r="899" spans="1:51">
      <c r="A899" s="30" t="s">
        <v>959</v>
      </c>
      <c r="B899" s="221" t="s">
        <v>8</v>
      </c>
      <c r="C899" s="221"/>
      <c r="D899" s="221"/>
      <c r="E899" s="221"/>
      <c r="F899" s="221"/>
      <c r="G899" s="221"/>
      <c r="H899" s="221"/>
      <c r="I899" s="221"/>
      <c r="J899" s="221"/>
      <c r="K899" s="221"/>
      <c r="L899" s="221"/>
      <c r="M899" s="221"/>
      <c r="N899" s="221"/>
      <c r="O899" s="221"/>
      <c r="P899" s="221"/>
      <c r="Q899" s="221"/>
      <c r="R899" s="221"/>
      <c r="S899" s="221"/>
      <c r="T899" s="30" t="s">
        <v>1061</v>
      </c>
      <c r="U899" s="31">
        <v>42.63</v>
      </c>
      <c r="V899" s="32">
        <v>72.91</v>
      </c>
      <c r="W899" s="231">
        <f t="shared" si="157"/>
        <v>3108.1532999999999</v>
      </c>
      <c r="X899" s="231"/>
      <c r="Y899" s="231"/>
      <c r="Z899" s="231"/>
      <c r="AA899" s="233">
        <v>42</v>
      </c>
      <c r="AB899" s="234"/>
      <c r="AC899" s="234"/>
      <c r="AD899" s="235"/>
      <c r="AE899" s="242"/>
      <c r="AF899" s="243"/>
      <c r="AG899" s="243"/>
      <c r="AH899" s="244"/>
      <c r="AI899" s="233">
        <f t="shared" si="158"/>
        <v>42</v>
      </c>
      <c r="AJ899" s="234"/>
      <c r="AK899" s="234"/>
      <c r="AL899" s="235"/>
      <c r="AM899" s="223">
        <f t="shared" si="159"/>
        <v>3062.22</v>
      </c>
      <c r="AN899" s="224"/>
      <c r="AO899" s="225"/>
      <c r="AP899" s="223">
        <f t="shared" si="160"/>
        <v>0</v>
      </c>
      <c r="AQ899" s="224"/>
      <c r="AR899" s="224"/>
      <c r="AS899" s="225"/>
      <c r="AT899" s="223">
        <f t="shared" si="161"/>
        <v>3062.22</v>
      </c>
      <c r="AU899" s="224"/>
      <c r="AV899" s="224"/>
      <c r="AW899" s="225"/>
      <c r="AX899" s="32">
        <f t="shared" si="155"/>
        <v>0.63000000000000256</v>
      </c>
      <c r="AY899" s="97">
        <f t="shared" si="156"/>
        <v>45.933300000000145</v>
      </c>
    </row>
    <row r="900" spans="1:51">
      <c r="A900" s="30" t="s">
        <v>960</v>
      </c>
      <c r="B900" s="221" t="s">
        <v>11</v>
      </c>
      <c r="C900" s="221"/>
      <c r="D900" s="221"/>
      <c r="E900" s="221"/>
      <c r="F900" s="221"/>
      <c r="G900" s="221"/>
      <c r="H900" s="221"/>
      <c r="I900" s="221"/>
      <c r="J900" s="221"/>
      <c r="K900" s="221"/>
      <c r="L900" s="221"/>
      <c r="M900" s="221"/>
      <c r="N900" s="221"/>
      <c r="O900" s="221"/>
      <c r="P900" s="221"/>
      <c r="Q900" s="221"/>
      <c r="R900" s="221"/>
      <c r="S900" s="221"/>
      <c r="T900" s="30" t="s">
        <v>1059</v>
      </c>
      <c r="U900" s="31">
        <v>306</v>
      </c>
      <c r="V900" s="32">
        <v>18.36</v>
      </c>
      <c r="W900" s="231">
        <f t="shared" si="157"/>
        <v>5618.16</v>
      </c>
      <c r="X900" s="231"/>
      <c r="Y900" s="231"/>
      <c r="Z900" s="231"/>
      <c r="AA900" s="233">
        <v>0</v>
      </c>
      <c r="AB900" s="234"/>
      <c r="AC900" s="234"/>
      <c r="AD900" s="235"/>
      <c r="AE900" s="242"/>
      <c r="AF900" s="243"/>
      <c r="AG900" s="243"/>
      <c r="AH900" s="244"/>
      <c r="AI900" s="233">
        <f t="shared" si="158"/>
        <v>0</v>
      </c>
      <c r="AJ900" s="234"/>
      <c r="AK900" s="234"/>
      <c r="AL900" s="235"/>
      <c r="AM900" s="223">
        <f t="shared" si="159"/>
        <v>0</v>
      </c>
      <c r="AN900" s="224"/>
      <c r="AO900" s="225"/>
      <c r="AP900" s="223">
        <f t="shared" si="160"/>
        <v>0</v>
      </c>
      <c r="AQ900" s="224"/>
      <c r="AR900" s="224"/>
      <c r="AS900" s="225"/>
      <c r="AT900" s="223">
        <f t="shared" si="161"/>
        <v>0</v>
      </c>
      <c r="AU900" s="224"/>
      <c r="AV900" s="224"/>
      <c r="AW900" s="225"/>
      <c r="AX900" s="32">
        <f t="shared" si="155"/>
        <v>306</v>
      </c>
      <c r="AY900" s="97">
        <f t="shared" si="156"/>
        <v>5618.16</v>
      </c>
    </row>
    <row r="901" spans="1:51">
      <c r="A901" s="30" t="s">
        <v>961</v>
      </c>
      <c r="B901" s="221" t="s">
        <v>149</v>
      </c>
      <c r="C901" s="221"/>
      <c r="D901" s="221"/>
      <c r="E901" s="221"/>
      <c r="F901" s="221"/>
      <c r="G901" s="221"/>
      <c r="H901" s="221"/>
      <c r="I901" s="221"/>
      <c r="J901" s="221"/>
      <c r="K901" s="221"/>
      <c r="L901" s="221"/>
      <c r="M901" s="221"/>
      <c r="N901" s="221"/>
      <c r="O901" s="221"/>
      <c r="P901" s="221"/>
      <c r="Q901" s="221"/>
      <c r="R901" s="221"/>
      <c r="S901" s="221"/>
      <c r="T901" s="30" t="s">
        <v>1061</v>
      </c>
      <c r="U901" s="31">
        <v>105</v>
      </c>
      <c r="V901" s="32">
        <v>233.22</v>
      </c>
      <c r="W901" s="231">
        <f t="shared" si="157"/>
        <v>24488.1</v>
      </c>
      <c r="X901" s="231"/>
      <c r="Y901" s="231"/>
      <c r="Z901" s="231"/>
      <c r="AA901" s="233">
        <v>0</v>
      </c>
      <c r="AB901" s="234"/>
      <c r="AC901" s="234"/>
      <c r="AD901" s="235"/>
      <c r="AE901" s="242"/>
      <c r="AF901" s="243"/>
      <c r="AG901" s="243"/>
      <c r="AH901" s="244"/>
      <c r="AI901" s="233">
        <f t="shared" si="158"/>
        <v>0</v>
      </c>
      <c r="AJ901" s="234"/>
      <c r="AK901" s="234"/>
      <c r="AL901" s="235"/>
      <c r="AM901" s="223">
        <f t="shared" si="159"/>
        <v>0</v>
      </c>
      <c r="AN901" s="224"/>
      <c r="AO901" s="225"/>
      <c r="AP901" s="223">
        <f t="shared" si="160"/>
        <v>0</v>
      </c>
      <c r="AQ901" s="224"/>
      <c r="AR901" s="224"/>
      <c r="AS901" s="225"/>
      <c r="AT901" s="223">
        <f t="shared" si="161"/>
        <v>0</v>
      </c>
      <c r="AU901" s="224"/>
      <c r="AV901" s="224"/>
      <c r="AW901" s="225"/>
      <c r="AX901" s="32">
        <f t="shared" si="155"/>
        <v>105</v>
      </c>
      <c r="AY901" s="97">
        <f t="shared" si="156"/>
        <v>24488.1</v>
      </c>
    </row>
    <row r="902" spans="1:51">
      <c r="A902" s="30" t="s">
        <v>962</v>
      </c>
      <c r="B902" s="221" t="s">
        <v>150</v>
      </c>
      <c r="C902" s="221"/>
      <c r="D902" s="221"/>
      <c r="E902" s="221"/>
      <c r="F902" s="221"/>
      <c r="G902" s="221"/>
      <c r="H902" s="221"/>
      <c r="I902" s="221"/>
      <c r="J902" s="221"/>
      <c r="K902" s="221"/>
      <c r="L902" s="221"/>
      <c r="M902" s="221"/>
      <c r="N902" s="221"/>
      <c r="O902" s="221"/>
      <c r="P902" s="221"/>
      <c r="Q902" s="221"/>
      <c r="R902" s="221"/>
      <c r="S902" s="221"/>
      <c r="T902" s="30" t="s">
        <v>1060</v>
      </c>
      <c r="U902" s="31">
        <v>155</v>
      </c>
      <c r="V902" s="32">
        <v>88.66</v>
      </c>
      <c r="W902" s="231">
        <f t="shared" si="157"/>
        <v>13742.3</v>
      </c>
      <c r="X902" s="231"/>
      <c r="Y902" s="231"/>
      <c r="Z902" s="231"/>
      <c r="AA902" s="233">
        <v>0</v>
      </c>
      <c r="AB902" s="234"/>
      <c r="AC902" s="234"/>
      <c r="AD902" s="235"/>
      <c r="AE902" s="242"/>
      <c r="AF902" s="243"/>
      <c r="AG902" s="243"/>
      <c r="AH902" s="244"/>
      <c r="AI902" s="233">
        <f t="shared" si="158"/>
        <v>0</v>
      </c>
      <c r="AJ902" s="234"/>
      <c r="AK902" s="234"/>
      <c r="AL902" s="235"/>
      <c r="AM902" s="223">
        <f t="shared" si="159"/>
        <v>0</v>
      </c>
      <c r="AN902" s="224"/>
      <c r="AO902" s="225"/>
      <c r="AP902" s="223">
        <f t="shared" si="160"/>
        <v>0</v>
      </c>
      <c r="AQ902" s="224"/>
      <c r="AR902" s="224"/>
      <c r="AS902" s="225"/>
      <c r="AT902" s="223">
        <f t="shared" si="161"/>
        <v>0</v>
      </c>
      <c r="AU902" s="224"/>
      <c r="AV902" s="224"/>
      <c r="AW902" s="225"/>
      <c r="AX902" s="32">
        <f t="shared" si="155"/>
        <v>155</v>
      </c>
      <c r="AY902" s="97">
        <f t="shared" si="156"/>
        <v>13742.3</v>
      </c>
    </row>
    <row r="903" spans="1:51">
      <c r="A903" s="30" t="s">
        <v>963</v>
      </c>
      <c r="B903" s="221" t="s">
        <v>151</v>
      </c>
      <c r="C903" s="221"/>
      <c r="D903" s="221"/>
      <c r="E903" s="221"/>
      <c r="F903" s="221"/>
      <c r="G903" s="221"/>
      <c r="H903" s="221"/>
      <c r="I903" s="221"/>
      <c r="J903" s="221"/>
      <c r="K903" s="221"/>
      <c r="L903" s="221"/>
      <c r="M903" s="221"/>
      <c r="N903" s="221"/>
      <c r="O903" s="221"/>
      <c r="P903" s="221"/>
      <c r="Q903" s="221"/>
      <c r="R903" s="221"/>
      <c r="S903" s="221"/>
      <c r="T903" s="30" t="s">
        <v>1061</v>
      </c>
      <c r="U903" s="31">
        <v>702</v>
      </c>
      <c r="V903" s="32">
        <v>188.16</v>
      </c>
      <c r="W903" s="231">
        <f t="shared" si="157"/>
        <v>132088.32000000001</v>
      </c>
      <c r="X903" s="231"/>
      <c r="Y903" s="231"/>
      <c r="Z903" s="231"/>
      <c r="AA903" s="233">
        <v>0</v>
      </c>
      <c r="AB903" s="234"/>
      <c r="AC903" s="234"/>
      <c r="AD903" s="235"/>
      <c r="AE903" s="242"/>
      <c r="AF903" s="243"/>
      <c r="AG903" s="243"/>
      <c r="AH903" s="244"/>
      <c r="AI903" s="233">
        <f t="shared" si="158"/>
        <v>0</v>
      </c>
      <c r="AJ903" s="234"/>
      <c r="AK903" s="234"/>
      <c r="AL903" s="235"/>
      <c r="AM903" s="223">
        <f t="shared" si="159"/>
        <v>0</v>
      </c>
      <c r="AN903" s="224"/>
      <c r="AO903" s="225"/>
      <c r="AP903" s="223">
        <f t="shared" si="160"/>
        <v>0</v>
      </c>
      <c r="AQ903" s="224"/>
      <c r="AR903" s="224"/>
      <c r="AS903" s="225"/>
      <c r="AT903" s="223">
        <f t="shared" si="161"/>
        <v>0</v>
      </c>
      <c r="AU903" s="224"/>
      <c r="AV903" s="224"/>
      <c r="AW903" s="225"/>
      <c r="AX903" s="32">
        <f t="shared" si="155"/>
        <v>702</v>
      </c>
      <c r="AY903" s="97">
        <f t="shared" si="156"/>
        <v>132088.32000000001</v>
      </c>
    </row>
    <row r="904" spans="1:51">
      <c r="A904" s="30" t="s">
        <v>964</v>
      </c>
      <c r="B904" s="221" t="s">
        <v>152</v>
      </c>
      <c r="C904" s="221"/>
      <c r="D904" s="221"/>
      <c r="E904" s="221"/>
      <c r="F904" s="221"/>
      <c r="G904" s="221"/>
      <c r="H904" s="221"/>
      <c r="I904" s="221"/>
      <c r="J904" s="221"/>
      <c r="K904" s="221"/>
      <c r="L904" s="221"/>
      <c r="M904" s="221"/>
      <c r="N904" s="221"/>
      <c r="O904" s="221"/>
      <c r="P904" s="221"/>
      <c r="Q904" s="221"/>
      <c r="R904" s="221"/>
      <c r="S904" s="221"/>
      <c r="T904" s="30" t="s">
        <v>1140</v>
      </c>
      <c r="U904" s="31">
        <v>92</v>
      </c>
      <c r="V904" s="32">
        <v>248.08</v>
      </c>
      <c r="W904" s="231">
        <f t="shared" si="157"/>
        <v>22823.360000000001</v>
      </c>
      <c r="X904" s="231"/>
      <c r="Y904" s="231"/>
      <c r="Z904" s="231"/>
      <c r="AA904" s="233">
        <v>21</v>
      </c>
      <c r="AB904" s="234"/>
      <c r="AC904" s="234"/>
      <c r="AD904" s="235"/>
      <c r="AE904" s="242"/>
      <c r="AF904" s="243"/>
      <c r="AG904" s="243"/>
      <c r="AH904" s="244"/>
      <c r="AI904" s="233">
        <f t="shared" si="158"/>
        <v>21</v>
      </c>
      <c r="AJ904" s="234"/>
      <c r="AK904" s="234"/>
      <c r="AL904" s="235"/>
      <c r="AM904" s="223">
        <f t="shared" si="159"/>
        <v>5209.68</v>
      </c>
      <c r="AN904" s="224"/>
      <c r="AO904" s="225"/>
      <c r="AP904" s="223">
        <f t="shared" si="160"/>
        <v>0</v>
      </c>
      <c r="AQ904" s="224"/>
      <c r="AR904" s="224"/>
      <c r="AS904" s="225"/>
      <c r="AT904" s="223">
        <f t="shared" si="161"/>
        <v>5209.68</v>
      </c>
      <c r="AU904" s="224"/>
      <c r="AV904" s="224"/>
      <c r="AW904" s="225"/>
      <c r="AX904" s="32">
        <f t="shared" si="155"/>
        <v>71</v>
      </c>
      <c r="AY904" s="97">
        <f t="shared" si="156"/>
        <v>17613.68</v>
      </c>
    </row>
    <row r="905" spans="1:51">
      <c r="A905" s="30" t="s">
        <v>965</v>
      </c>
      <c r="B905" s="221" t="s">
        <v>1082</v>
      </c>
      <c r="C905" s="221"/>
      <c r="D905" s="221"/>
      <c r="E905" s="221"/>
      <c r="F905" s="221"/>
      <c r="G905" s="221"/>
      <c r="H905" s="221"/>
      <c r="I905" s="221"/>
      <c r="J905" s="221"/>
      <c r="K905" s="221"/>
      <c r="L905" s="221"/>
      <c r="M905" s="221"/>
      <c r="N905" s="221"/>
      <c r="O905" s="221"/>
      <c r="P905" s="221"/>
      <c r="Q905" s="221"/>
      <c r="R905" s="221"/>
      <c r="S905" s="221"/>
      <c r="T905" s="30" t="s">
        <v>1059</v>
      </c>
      <c r="U905" s="31">
        <v>47</v>
      </c>
      <c r="V905" s="32">
        <v>146.11000000000001</v>
      </c>
      <c r="W905" s="231">
        <f t="shared" si="157"/>
        <v>6867.170000000001</v>
      </c>
      <c r="X905" s="231"/>
      <c r="Y905" s="231"/>
      <c r="Z905" s="231"/>
      <c r="AA905" s="233">
        <v>13.49</v>
      </c>
      <c r="AB905" s="234"/>
      <c r="AC905" s="234"/>
      <c r="AD905" s="235"/>
      <c r="AE905" s="242"/>
      <c r="AF905" s="243"/>
      <c r="AG905" s="243"/>
      <c r="AH905" s="244"/>
      <c r="AI905" s="233">
        <f t="shared" si="158"/>
        <v>13.49</v>
      </c>
      <c r="AJ905" s="234"/>
      <c r="AK905" s="234"/>
      <c r="AL905" s="235"/>
      <c r="AM905" s="223">
        <f t="shared" si="159"/>
        <v>1971.0239000000001</v>
      </c>
      <c r="AN905" s="224"/>
      <c r="AO905" s="225"/>
      <c r="AP905" s="223">
        <f t="shared" si="160"/>
        <v>0</v>
      </c>
      <c r="AQ905" s="224"/>
      <c r="AR905" s="224"/>
      <c r="AS905" s="225"/>
      <c r="AT905" s="223">
        <f t="shared" si="161"/>
        <v>1971.0239000000001</v>
      </c>
      <c r="AU905" s="224"/>
      <c r="AV905" s="224"/>
      <c r="AW905" s="225"/>
      <c r="AX905" s="32">
        <f t="shared" si="155"/>
        <v>33.51</v>
      </c>
      <c r="AY905" s="97">
        <f t="shared" si="156"/>
        <v>4896.1461000000008</v>
      </c>
    </row>
    <row r="906" spans="1:51">
      <c r="A906" s="30" t="s">
        <v>966</v>
      </c>
      <c r="B906" s="221" t="s">
        <v>152</v>
      </c>
      <c r="C906" s="221"/>
      <c r="D906" s="221"/>
      <c r="E906" s="221"/>
      <c r="F906" s="221"/>
      <c r="G906" s="221"/>
      <c r="H906" s="221"/>
      <c r="I906" s="221"/>
      <c r="J906" s="221"/>
      <c r="K906" s="221"/>
      <c r="L906" s="221"/>
      <c r="M906" s="221"/>
      <c r="N906" s="221"/>
      <c r="O906" s="221"/>
      <c r="P906" s="221"/>
      <c r="Q906" s="221"/>
      <c r="R906" s="221"/>
      <c r="S906" s="221"/>
      <c r="T906" s="30" t="s">
        <v>1140</v>
      </c>
      <c r="U906" s="31">
        <v>11</v>
      </c>
      <c r="V906" s="32">
        <v>625.47</v>
      </c>
      <c r="W906" s="231">
        <f t="shared" si="157"/>
        <v>6880.17</v>
      </c>
      <c r="X906" s="231"/>
      <c r="Y906" s="231"/>
      <c r="Z906" s="231"/>
      <c r="AA906" s="233">
        <v>0</v>
      </c>
      <c r="AB906" s="234"/>
      <c r="AC906" s="234"/>
      <c r="AD906" s="235"/>
      <c r="AE906" s="242"/>
      <c r="AF906" s="243"/>
      <c r="AG906" s="243"/>
      <c r="AH906" s="244"/>
      <c r="AI906" s="233">
        <f t="shared" si="158"/>
        <v>0</v>
      </c>
      <c r="AJ906" s="234"/>
      <c r="AK906" s="234"/>
      <c r="AL906" s="235"/>
      <c r="AM906" s="223">
        <f t="shared" si="159"/>
        <v>0</v>
      </c>
      <c r="AN906" s="224"/>
      <c r="AO906" s="225"/>
      <c r="AP906" s="223">
        <f t="shared" si="160"/>
        <v>0</v>
      </c>
      <c r="AQ906" s="224"/>
      <c r="AR906" s="224"/>
      <c r="AS906" s="225"/>
      <c r="AT906" s="223">
        <f t="shared" si="161"/>
        <v>0</v>
      </c>
      <c r="AU906" s="224"/>
      <c r="AV906" s="224"/>
      <c r="AW906" s="225"/>
      <c r="AX906" s="32">
        <f t="shared" si="155"/>
        <v>11</v>
      </c>
      <c r="AY906" s="97">
        <f t="shared" si="156"/>
        <v>6880.17</v>
      </c>
    </row>
    <row r="907" spans="1:51">
      <c r="A907" s="30" t="s">
        <v>967</v>
      </c>
      <c r="B907" s="221" t="s">
        <v>1086</v>
      </c>
      <c r="C907" s="221"/>
      <c r="D907" s="221"/>
      <c r="E907" s="221"/>
      <c r="F907" s="221"/>
      <c r="G907" s="221"/>
      <c r="H907" s="221"/>
      <c r="I907" s="221"/>
      <c r="J907" s="221"/>
      <c r="K907" s="221"/>
      <c r="L907" s="221"/>
      <c r="M907" s="221"/>
      <c r="N907" s="221"/>
      <c r="O907" s="221"/>
      <c r="P907" s="221"/>
      <c r="Q907" s="221"/>
      <c r="R907" s="221"/>
      <c r="S907" s="221"/>
      <c r="T907" s="30" t="s">
        <v>1059</v>
      </c>
      <c r="U907" s="31">
        <v>4</v>
      </c>
      <c r="V907" s="32">
        <v>222.33</v>
      </c>
      <c r="W907" s="231">
        <f t="shared" si="157"/>
        <v>889.32</v>
      </c>
      <c r="X907" s="231"/>
      <c r="Y907" s="231"/>
      <c r="Z907" s="231"/>
      <c r="AA907" s="233">
        <v>0</v>
      </c>
      <c r="AB907" s="234"/>
      <c r="AC907" s="234"/>
      <c r="AD907" s="235"/>
      <c r="AE907" s="242"/>
      <c r="AF907" s="243"/>
      <c r="AG907" s="243"/>
      <c r="AH907" s="244"/>
      <c r="AI907" s="233">
        <f t="shared" si="158"/>
        <v>0</v>
      </c>
      <c r="AJ907" s="234"/>
      <c r="AK907" s="234"/>
      <c r="AL907" s="235"/>
      <c r="AM907" s="223">
        <f t="shared" si="159"/>
        <v>0</v>
      </c>
      <c r="AN907" s="224"/>
      <c r="AO907" s="225"/>
      <c r="AP907" s="223">
        <f t="shared" si="160"/>
        <v>0</v>
      </c>
      <c r="AQ907" s="224"/>
      <c r="AR907" s="224"/>
      <c r="AS907" s="225"/>
      <c r="AT907" s="223">
        <f t="shared" si="161"/>
        <v>0</v>
      </c>
      <c r="AU907" s="224"/>
      <c r="AV907" s="224"/>
      <c r="AW907" s="225"/>
      <c r="AX907" s="32">
        <f t="shared" si="155"/>
        <v>4</v>
      </c>
      <c r="AY907" s="97">
        <f t="shared" si="156"/>
        <v>889.32</v>
      </c>
    </row>
    <row r="908" spans="1:51">
      <c r="A908" s="30" t="s">
        <v>968</v>
      </c>
      <c r="B908" s="221" t="s">
        <v>18</v>
      </c>
      <c r="C908" s="221"/>
      <c r="D908" s="221"/>
      <c r="E908" s="221"/>
      <c r="F908" s="221"/>
      <c r="G908" s="221"/>
      <c r="H908" s="221"/>
      <c r="I908" s="221"/>
      <c r="J908" s="221"/>
      <c r="K908" s="221"/>
      <c r="L908" s="221"/>
      <c r="M908" s="221"/>
      <c r="N908" s="221"/>
      <c r="O908" s="221"/>
      <c r="P908" s="221"/>
      <c r="Q908" s="221"/>
      <c r="R908" s="221"/>
      <c r="S908" s="221"/>
      <c r="T908" s="30" t="s">
        <v>1059</v>
      </c>
      <c r="U908" s="31">
        <v>0</v>
      </c>
      <c r="V908" s="32">
        <v>22.76</v>
      </c>
      <c r="W908" s="231">
        <f t="shared" si="157"/>
        <v>0</v>
      </c>
      <c r="X908" s="231"/>
      <c r="Y908" s="231"/>
      <c r="Z908" s="231"/>
      <c r="AA908" s="233">
        <v>0</v>
      </c>
      <c r="AB908" s="234"/>
      <c r="AC908" s="234"/>
      <c r="AD908" s="235"/>
      <c r="AE908" s="242"/>
      <c r="AF908" s="243"/>
      <c r="AG908" s="243"/>
      <c r="AH908" s="244"/>
      <c r="AI908" s="233">
        <f t="shared" si="158"/>
        <v>0</v>
      </c>
      <c r="AJ908" s="234"/>
      <c r="AK908" s="234"/>
      <c r="AL908" s="235"/>
      <c r="AM908" s="223">
        <f t="shared" si="159"/>
        <v>0</v>
      </c>
      <c r="AN908" s="224"/>
      <c r="AO908" s="225"/>
      <c r="AP908" s="223">
        <f t="shared" si="160"/>
        <v>0</v>
      </c>
      <c r="AQ908" s="224"/>
      <c r="AR908" s="224"/>
      <c r="AS908" s="225"/>
      <c r="AT908" s="223">
        <f t="shared" si="161"/>
        <v>0</v>
      </c>
      <c r="AU908" s="224"/>
      <c r="AV908" s="224"/>
      <c r="AW908" s="225"/>
      <c r="AX908" s="32">
        <f t="shared" si="155"/>
        <v>0</v>
      </c>
      <c r="AY908" s="97">
        <f t="shared" si="156"/>
        <v>0</v>
      </c>
    </row>
    <row r="909" spans="1:51">
      <c r="A909" s="30" t="s">
        <v>830</v>
      </c>
      <c r="B909" s="221" t="s">
        <v>19</v>
      </c>
      <c r="C909" s="221"/>
      <c r="D909" s="221"/>
      <c r="E909" s="221"/>
      <c r="F909" s="221"/>
      <c r="G909" s="221"/>
      <c r="H909" s="221"/>
      <c r="I909" s="221"/>
      <c r="J909" s="221"/>
      <c r="K909" s="221"/>
      <c r="L909" s="221"/>
      <c r="M909" s="221"/>
      <c r="N909" s="221"/>
      <c r="O909" s="221"/>
      <c r="P909" s="221"/>
      <c r="Q909" s="221"/>
      <c r="R909" s="221"/>
      <c r="S909" s="221"/>
      <c r="T909" s="30" t="s">
        <v>1059</v>
      </c>
      <c r="U909" s="31">
        <v>4534</v>
      </c>
      <c r="V909" s="32">
        <v>18.21</v>
      </c>
      <c r="W909" s="231">
        <f t="shared" si="157"/>
        <v>82564.14</v>
      </c>
      <c r="X909" s="231"/>
      <c r="Y909" s="231"/>
      <c r="Z909" s="231"/>
      <c r="AA909" s="233">
        <v>4534</v>
      </c>
      <c r="AB909" s="234"/>
      <c r="AC909" s="234"/>
      <c r="AD909" s="235"/>
      <c r="AE909" s="242"/>
      <c r="AF909" s="243"/>
      <c r="AG909" s="243"/>
      <c r="AH909" s="244"/>
      <c r="AI909" s="233">
        <f t="shared" si="158"/>
        <v>4534</v>
      </c>
      <c r="AJ909" s="234"/>
      <c r="AK909" s="234"/>
      <c r="AL909" s="235"/>
      <c r="AM909" s="223">
        <f t="shared" si="159"/>
        <v>82564.14</v>
      </c>
      <c r="AN909" s="224"/>
      <c r="AO909" s="225"/>
      <c r="AP909" s="223">
        <f t="shared" si="160"/>
        <v>0</v>
      </c>
      <c r="AQ909" s="224"/>
      <c r="AR909" s="224"/>
      <c r="AS909" s="225"/>
      <c r="AT909" s="223">
        <f t="shared" si="161"/>
        <v>82564.14</v>
      </c>
      <c r="AU909" s="224"/>
      <c r="AV909" s="224"/>
      <c r="AW909" s="225"/>
      <c r="AX909" s="32">
        <f t="shared" si="155"/>
        <v>0</v>
      </c>
      <c r="AY909" s="97">
        <f t="shared" si="156"/>
        <v>0</v>
      </c>
    </row>
    <row r="910" spans="1:51">
      <c r="A910" s="30" t="s">
        <v>831</v>
      </c>
      <c r="B910" s="221" t="s">
        <v>20</v>
      </c>
      <c r="C910" s="221"/>
      <c r="D910" s="221"/>
      <c r="E910" s="221"/>
      <c r="F910" s="221"/>
      <c r="G910" s="221"/>
      <c r="H910" s="221"/>
      <c r="I910" s="221"/>
      <c r="J910" s="221"/>
      <c r="K910" s="221"/>
      <c r="L910" s="221"/>
      <c r="M910" s="221"/>
      <c r="N910" s="221"/>
      <c r="O910" s="221"/>
      <c r="P910" s="221"/>
      <c r="Q910" s="221"/>
      <c r="R910" s="221"/>
      <c r="S910" s="221"/>
      <c r="T910" s="30" t="s">
        <v>1059</v>
      </c>
      <c r="U910" s="31">
        <v>4534</v>
      </c>
      <c r="V910" s="32">
        <v>4.55</v>
      </c>
      <c r="W910" s="231">
        <f t="shared" si="157"/>
        <v>20629.7</v>
      </c>
      <c r="X910" s="231"/>
      <c r="Y910" s="231"/>
      <c r="Z910" s="231"/>
      <c r="AA910" s="233">
        <v>1329.5</v>
      </c>
      <c r="AB910" s="234"/>
      <c r="AC910" s="234"/>
      <c r="AD910" s="235"/>
      <c r="AE910" s="242"/>
      <c r="AF910" s="243"/>
      <c r="AG910" s="243"/>
      <c r="AH910" s="244"/>
      <c r="AI910" s="233">
        <f t="shared" si="158"/>
        <v>1329.5</v>
      </c>
      <c r="AJ910" s="234"/>
      <c r="AK910" s="234"/>
      <c r="AL910" s="235"/>
      <c r="AM910" s="223">
        <f t="shared" si="159"/>
        <v>6049.2249999999995</v>
      </c>
      <c r="AN910" s="224"/>
      <c r="AO910" s="225"/>
      <c r="AP910" s="223">
        <f t="shared" si="160"/>
        <v>0</v>
      </c>
      <c r="AQ910" s="224"/>
      <c r="AR910" s="224"/>
      <c r="AS910" s="225"/>
      <c r="AT910" s="223">
        <f t="shared" si="161"/>
        <v>6049.2249999999995</v>
      </c>
      <c r="AU910" s="224"/>
      <c r="AV910" s="224"/>
      <c r="AW910" s="225"/>
      <c r="AX910" s="32">
        <f t="shared" si="155"/>
        <v>3204.5</v>
      </c>
      <c r="AY910" s="97">
        <f t="shared" si="156"/>
        <v>14580.475000000002</v>
      </c>
    </row>
    <row r="911" spans="1:51">
      <c r="A911" s="30" t="s">
        <v>969</v>
      </c>
      <c r="B911" s="221" t="s">
        <v>153</v>
      </c>
      <c r="C911" s="221"/>
      <c r="D911" s="221"/>
      <c r="E911" s="221"/>
      <c r="F911" s="221"/>
      <c r="G911" s="221"/>
      <c r="H911" s="221"/>
      <c r="I911" s="221"/>
      <c r="J911" s="221"/>
      <c r="K911" s="221"/>
      <c r="L911" s="221"/>
      <c r="M911" s="221"/>
      <c r="N911" s="221"/>
      <c r="O911" s="221"/>
      <c r="P911" s="221"/>
      <c r="Q911" s="221"/>
      <c r="R911" s="221"/>
      <c r="S911" s="221"/>
      <c r="T911" s="30" t="s">
        <v>1059</v>
      </c>
      <c r="U911" s="31">
        <v>0</v>
      </c>
      <c r="V911" s="32">
        <v>28.01</v>
      </c>
      <c r="W911" s="231">
        <f t="shared" si="157"/>
        <v>0</v>
      </c>
      <c r="X911" s="231"/>
      <c r="Y911" s="231"/>
      <c r="Z911" s="231"/>
      <c r="AA911" s="233">
        <v>0</v>
      </c>
      <c r="AB911" s="234"/>
      <c r="AC911" s="234"/>
      <c r="AD911" s="235"/>
      <c r="AE911" s="242"/>
      <c r="AF911" s="243"/>
      <c r="AG911" s="243"/>
      <c r="AH911" s="244"/>
      <c r="AI911" s="233">
        <f t="shared" si="158"/>
        <v>0</v>
      </c>
      <c r="AJ911" s="234"/>
      <c r="AK911" s="234"/>
      <c r="AL911" s="235"/>
      <c r="AM911" s="223">
        <f t="shared" si="159"/>
        <v>0</v>
      </c>
      <c r="AN911" s="224"/>
      <c r="AO911" s="225"/>
      <c r="AP911" s="223">
        <f t="shared" si="160"/>
        <v>0</v>
      </c>
      <c r="AQ911" s="224"/>
      <c r="AR911" s="224"/>
      <c r="AS911" s="225"/>
      <c r="AT911" s="223">
        <f t="shared" si="161"/>
        <v>0</v>
      </c>
      <c r="AU911" s="224"/>
      <c r="AV911" s="224"/>
      <c r="AW911" s="225"/>
      <c r="AX911" s="32">
        <f t="shared" si="155"/>
        <v>0</v>
      </c>
      <c r="AY911" s="97">
        <f t="shared" si="156"/>
        <v>0</v>
      </c>
    </row>
    <row r="912" spans="1:51">
      <c r="A912" s="30" t="s">
        <v>828</v>
      </c>
      <c r="B912" s="221" t="s">
        <v>154</v>
      </c>
      <c r="C912" s="221"/>
      <c r="D912" s="221"/>
      <c r="E912" s="221"/>
      <c r="F912" s="221"/>
      <c r="G912" s="221"/>
      <c r="H912" s="221"/>
      <c r="I912" s="221"/>
      <c r="J912" s="221"/>
      <c r="K912" s="221"/>
      <c r="L912" s="221"/>
      <c r="M912" s="221"/>
      <c r="N912" s="221"/>
      <c r="O912" s="221"/>
      <c r="P912" s="221"/>
      <c r="Q912" s="221"/>
      <c r="R912" s="221"/>
      <c r="S912" s="221"/>
      <c r="T912" s="30" t="s">
        <v>1059</v>
      </c>
      <c r="U912" s="31">
        <v>546</v>
      </c>
      <c r="V912" s="32">
        <v>53.55</v>
      </c>
      <c r="W912" s="231">
        <f t="shared" si="157"/>
        <v>29238.3</v>
      </c>
      <c r="X912" s="231"/>
      <c r="Y912" s="231"/>
      <c r="Z912" s="231"/>
      <c r="AA912" s="233">
        <v>0</v>
      </c>
      <c r="AB912" s="234"/>
      <c r="AC912" s="234"/>
      <c r="AD912" s="235"/>
      <c r="AE912" s="242"/>
      <c r="AF912" s="243"/>
      <c r="AG912" s="243"/>
      <c r="AH912" s="244"/>
      <c r="AI912" s="233">
        <f t="shared" si="158"/>
        <v>0</v>
      </c>
      <c r="AJ912" s="234"/>
      <c r="AK912" s="234"/>
      <c r="AL912" s="235"/>
      <c r="AM912" s="223">
        <f t="shared" si="159"/>
        <v>0</v>
      </c>
      <c r="AN912" s="224"/>
      <c r="AO912" s="225"/>
      <c r="AP912" s="223">
        <f t="shared" si="160"/>
        <v>0</v>
      </c>
      <c r="AQ912" s="224"/>
      <c r="AR912" s="224"/>
      <c r="AS912" s="225"/>
      <c r="AT912" s="223">
        <f t="shared" si="161"/>
        <v>0</v>
      </c>
      <c r="AU912" s="224"/>
      <c r="AV912" s="224"/>
      <c r="AW912" s="225"/>
      <c r="AX912" s="32">
        <f t="shared" ref="AX912:AX927" si="162">U912-AI912</f>
        <v>546</v>
      </c>
      <c r="AY912" s="97">
        <f t="shared" si="156"/>
        <v>29238.3</v>
      </c>
    </row>
    <row r="913" spans="1:51">
      <c r="A913" s="30" t="s">
        <v>829</v>
      </c>
      <c r="B913" s="221" t="s">
        <v>24</v>
      </c>
      <c r="C913" s="221"/>
      <c r="D913" s="221"/>
      <c r="E913" s="221"/>
      <c r="F913" s="221"/>
      <c r="G913" s="221"/>
      <c r="H913" s="221"/>
      <c r="I913" s="221"/>
      <c r="J913" s="221"/>
      <c r="K913" s="221"/>
      <c r="L913" s="221"/>
      <c r="M913" s="221"/>
      <c r="N913" s="221"/>
      <c r="O913" s="221"/>
      <c r="P913" s="221"/>
      <c r="Q913" s="221"/>
      <c r="R913" s="221"/>
      <c r="S913" s="221"/>
      <c r="T913" s="30" t="s">
        <v>1059</v>
      </c>
      <c r="U913" s="31">
        <v>546</v>
      </c>
      <c r="V913" s="32">
        <v>13.39</v>
      </c>
      <c r="W913" s="231">
        <f t="shared" si="157"/>
        <v>7310.9400000000005</v>
      </c>
      <c r="X913" s="231"/>
      <c r="Y913" s="231"/>
      <c r="Z913" s="231"/>
      <c r="AA913" s="233">
        <v>0</v>
      </c>
      <c r="AB913" s="234"/>
      <c r="AC913" s="234"/>
      <c r="AD913" s="235"/>
      <c r="AE913" s="242"/>
      <c r="AF913" s="243"/>
      <c r="AG913" s="243"/>
      <c r="AH913" s="244"/>
      <c r="AI913" s="233">
        <f t="shared" si="158"/>
        <v>0</v>
      </c>
      <c r="AJ913" s="234"/>
      <c r="AK913" s="234"/>
      <c r="AL913" s="235"/>
      <c r="AM913" s="223">
        <f t="shared" si="159"/>
        <v>0</v>
      </c>
      <c r="AN913" s="224"/>
      <c r="AO913" s="225"/>
      <c r="AP913" s="223">
        <f t="shared" si="160"/>
        <v>0</v>
      </c>
      <c r="AQ913" s="224"/>
      <c r="AR913" s="224"/>
      <c r="AS913" s="225"/>
      <c r="AT913" s="223">
        <f t="shared" si="161"/>
        <v>0</v>
      </c>
      <c r="AU913" s="224"/>
      <c r="AV913" s="224"/>
      <c r="AW913" s="225"/>
      <c r="AX913" s="32">
        <f t="shared" si="162"/>
        <v>546</v>
      </c>
      <c r="AY913" s="97">
        <f t="shared" si="156"/>
        <v>7310.9400000000005</v>
      </c>
    </row>
    <row r="914" spans="1:51">
      <c r="A914" s="30" t="s">
        <v>970</v>
      </c>
      <c r="B914" s="221" t="s">
        <v>155</v>
      </c>
      <c r="C914" s="221"/>
      <c r="D914" s="221"/>
      <c r="E914" s="221"/>
      <c r="F914" s="221"/>
      <c r="G914" s="221"/>
      <c r="H914" s="221"/>
      <c r="I914" s="221"/>
      <c r="J914" s="221"/>
      <c r="K914" s="221"/>
      <c r="L914" s="221"/>
      <c r="M914" s="221"/>
      <c r="N914" s="221"/>
      <c r="O914" s="221"/>
      <c r="P914" s="221"/>
      <c r="Q914" s="221"/>
      <c r="R914" s="221"/>
      <c r="S914" s="221"/>
      <c r="T914" s="30" t="s">
        <v>1059</v>
      </c>
      <c r="U914" s="31">
        <v>0</v>
      </c>
      <c r="V914" s="32">
        <v>66.94</v>
      </c>
      <c r="W914" s="231">
        <f t="shared" si="157"/>
        <v>0</v>
      </c>
      <c r="X914" s="231"/>
      <c r="Y914" s="231"/>
      <c r="Z914" s="231"/>
      <c r="AA914" s="233">
        <v>0</v>
      </c>
      <c r="AB914" s="234"/>
      <c r="AC914" s="234"/>
      <c r="AD914" s="235"/>
      <c r="AE914" s="242"/>
      <c r="AF914" s="243"/>
      <c r="AG914" s="243"/>
      <c r="AH914" s="244"/>
      <c r="AI914" s="233">
        <f t="shared" si="158"/>
        <v>0</v>
      </c>
      <c r="AJ914" s="234"/>
      <c r="AK914" s="234"/>
      <c r="AL914" s="235"/>
      <c r="AM914" s="223">
        <f t="shared" si="159"/>
        <v>0</v>
      </c>
      <c r="AN914" s="224"/>
      <c r="AO914" s="225"/>
      <c r="AP914" s="223">
        <f t="shared" si="160"/>
        <v>0</v>
      </c>
      <c r="AQ914" s="224"/>
      <c r="AR914" s="224"/>
      <c r="AS914" s="225"/>
      <c r="AT914" s="223">
        <f t="shared" si="161"/>
        <v>0</v>
      </c>
      <c r="AU914" s="224"/>
      <c r="AV914" s="224"/>
      <c r="AW914" s="225"/>
      <c r="AX914" s="32">
        <f t="shared" si="162"/>
        <v>0</v>
      </c>
      <c r="AY914" s="97">
        <f t="shared" si="156"/>
        <v>0</v>
      </c>
    </row>
    <row r="915" spans="1:51">
      <c r="A915" s="30" t="s">
        <v>826</v>
      </c>
      <c r="B915" s="221" t="s">
        <v>156</v>
      </c>
      <c r="C915" s="221"/>
      <c r="D915" s="221"/>
      <c r="E915" s="221"/>
      <c r="F915" s="221"/>
      <c r="G915" s="221"/>
      <c r="H915" s="221"/>
      <c r="I915" s="221"/>
      <c r="J915" s="221"/>
      <c r="K915" s="221"/>
      <c r="L915" s="221"/>
      <c r="M915" s="221"/>
      <c r="N915" s="221"/>
      <c r="O915" s="221"/>
      <c r="P915" s="221"/>
      <c r="Q915" s="221"/>
      <c r="R915" s="221"/>
      <c r="S915" s="221"/>
      <c r="T915" s="30" t="s">
        <v>1059</v>
      </c>
      <c r="U915" s="31">
        <v>1627</v>
      </c>
      <c r="V915" s="32">
        <v>91.15</v>
      </c>
      <c r="W915" s="231">
        <f t="shared" si="157"/>
        <v>148301.05000000002</v>
      </c>
      <c r="X915" s="231"/>
      <c r="Y915" s="231"/>
      <c r="Z915" s="231"/>
      <c r="AA915" s="233">
        <v>0</v>
      </c>
      <c r="AB915" s="234"/>
      <c r="AC915" s="234"/>
      <c r="AD915" s="235"/>
      <c r="AE915" s="242"/>
      <c r="AF915" s="243"/>
      <c r="AG915" s="243"/>
      <c r="AH915" s="244"/>
      <c r="AI915" s="233">
        <f t="shared" si="158"/>
        <v>0</v>
      </c>
      <c r="AJ915" s="234"/>
      <c r="AK915" s="234"/>
      <c r="AL915" s="235"/>
      <c r="AM915" s="223">
        <f t="shared" si="159"/>
        <v>0</v>
      </c>
      <c r="AN915" s="224"/>
      <c r="AO915" s="225"/>
      <c r="AP915" s="223">
        <f t="shared" si="160"/>
        <v>0</v>
      </c>
      <c r="AQ915" s="224"/>
      <c r="AR915" s="224"/>
      <c r="AS915" s="225"/>
      <c r="AT915" s="223">
        <f t="shared" si="161"/>
        <v>0</v>
      </c>
      <c r="AU915" s="224"/>
      <c r="AV915" s="224"/>
      <c r="AW915" s="225"/>
      <c r="AX915" s="32">
        <f t="shared" si="162"/>
        <v>1627</v>
      </c>
      <c r="AY915" s="97">
        <f t="shared" si="156"/>
        <v>148301.05000000002</v>
      </c>
    </row>
    <row r="916" spans="1:51">
      <c r="A916" s="30" t="s">
        <v>827</v>
      </c>
      <c r="B916" s="221" t="s">
        <v>25</v>
      </c>
      <c r="C916" s="221"/>
      <c r="D916" s="221"/>
      <c r="E916" s="221"/>
      <c r="F916" s="221"/>
      <c r="G916" s="221"/>
      <c r="H916" s="221"/>
      <c r="I916" s="221"/>
      <c r="J916" s="221"/>
      <c r="K916" s="221"/>
      <c r="L916" s="221"/>
      <c r="M916" s="221"/>
      <c r="N916" s="221"/>
      <c r="O916" s="221"/>
      <c r="P916" s="221"/>
      <c r="Q916" s="221"/>
      <c r="R916" s="221"/>
      <c r="S916" s="221"/>
      <c r="T916" s="30" t="s">
        <v>1059</v>
      </c>
      <c r="U916" s="31">
        <v>1627</v>
      </c>
      <c r="V916" s="32">
        <v>22.79</v>
      </c>
      <c r="W916" s="231">
        <f t="shared" si="157"/>
        <v>37079.33</v>
      </c>
      <c r="X916" s="231"/>
      <c r="Y916" s="231"/>
      <c r="Z916" s="231"/>
      <c r="AA916" s="233">
        <v>0</v>
      </c>
      <c r="AB916" s="234"/>
      <c r="AC916" s="234"/>
      <c r="AD916" s="235"/>
      <c r="AE916" s="242"/>
      <c r="AF916" s="243"/>
      <c r="AG916" s="243"/>
      <c r="AH916" s="244"/>
      <c r="AI916" s="233">
        <f t="shared" si="158"/>
        <v>0</v>
      </c>
      <c r="AJ916" s="234"/>
      <c r="AK916" s="234"/>
      <c r="AL916" s="235"/>
      <c r="AM916" s="223">
        <f t="shared" si="159"/>
        <v>0</v>
      </c>
      <c r="AN916" s="224"/>
      <c r="AO916" s="225"/>
      <c r="AP916" s="223">
        <f t="shared" si="160"/>
        <v>0</v>
      </c>
      <c r="AQ916" s="224"/>
      <c r="AR916" s="224"/>
      <c r="AS916" s="225"/>
      <c r="AT916" s="223">
        <f t="shared" si="161"/>
        <v>0</v>
      </c>
      <c r="AU916" s="224"/>
      <c r="AV916" s="224"/>
      <c r="AW916" s="225"/>
      <c r="AX916" s="32">
        <f t="shared" si="162"/>
        <v>1627</v>
      </c>
      <c r="AY916" s="97">
        <f t="shared" si="156"/>
        <v>37079.33</v>
      </c>
    </row>
    <row r="917" spans="1:51">
      <c r="A917" s="30" t="s">
        <v>971</v>
      </c>
      <c r="B917" s="221" t="s">
        <v>1023</v>
      </c>
      <c r="C917" s="221"/>
      <c r="D917" s="221"/>
      <c r="E917" s="221"/>
      <c r="F917" s="221"/>
      <c r="G917" s="221"/>
      <c r="H917" s="221"/>
      <c r="I917" s="221"/>
      <c r="J917" s="221"/>
      <c r="K917" s="221"/>
      <c r="L917" s="221"/>
      <c r="M917" s="221"/>
      <c r="N917" s="221"/>
      <c r="O917" s="221"/>
      <c r="P917" s="221"/>
      <c r="Q917" s="221"/>
      <c r="R917" s="221"/>
      <c r="S917" s="221"/>
      <c r="T917" s="30" t="s">
        <v>1059</v>
      </c>
      <c r="U917" s="31">
        <v>0</v>
      </c>
      <c r="V917" s="32">
        <v>113.94</v>
      </c>
      <c r="W917" s="231">
        <f t="shared" si="157"/>
        <v>0</v>
      </c>
      <c r="X917" s="231"/>
      <c r="Y917" s="231"/>
      <c r="Z917" s="231"/>
      <c r="AA917" s="233">
        <v>0</v>
      </c>
      <c r="AB917" s="234"/>
      <c r="AC917" s="234"/>
      <c r="AD917" s="235"/>
      <c r="AE917" s="242"/>
      <c r="AF917" s="243"/>
      <c r="AG917" s="243"/>
      <c r="AH917" s="244"/>
      <c r="AI917" s="233">
        <f t="shared" si="158"/>
        <v>0</v>
      </c>
      <c r="AJ917" s="234"/>
      <c r="AK917" s="234"/>
      <c r="AL917" s="235"/>
      <c r="AM917" s="223">
        <f t="shared" si="159"/>
        <v>0</v>
      </c>
      <c r="AN917" s="224"/>
      <c r="AO917" s="225"/>
      <c r="AP917" s="223">
        <f t="shared" si="160"/>
        <v>0</v>
      </c>
      <c r="AQ917" s="224"/>
      <c r="AR917" s="224"/>
      <c r="AS917" s="225"/>
      <c r="AT917" s="223">
        <f t="shared" si="161"/>
        <v>0</v>
      </c>
      <c r="AU917" s="224"/>
      <c r="AV917" s="224"/>
      <c r="AW917" s="225"/>
      <c r="AX917" s="32">
        <f t="shared" si="162"/>
        <v>0</v>
      </c>
      <c r="AY917" s="97">
        <f t="shared" si="156"/>
        <v>0</v>
      </c>
    </row>
    <row r="918" spans="1:51">
      <c r="A918" s="30" t="s">
        <v>824</v>
      </c>
      <c r="B918" s="221" t="s">
        <v>1024</v>
      </c>
      <c r="C918" s="221"/>
      <c r="D918" s="221"/>
      <c r="E918" s="221"/>
      <c r="F918" s="221"/>
      <c r="G918" s="221"/>
      <c r="H918" s="221"/>
      <c r="I918" s="221"/>
      <c r="J918" s="221"/>
      <c r="K918" s="221"/>
      <c r="L918" s="221"/>
      <c r="M918" s="221"/>
      <c r="N918" s="221"/>
      <c r="O918" s="221"/>
      <c r="P918" s="221"/>
      <c r="Q918" s="221"/>
      <c r="R918" s="221"/>
      <c r="S918" s="221"/>
      <c r="T918" s="30" t="s">
        <v>1059</v>
      </c>
      <c r="U918" s="31">
        <v>430</v>
      </c>
      <c r="V918" s="32">
        <v>91.15</v>
      </c>
      <c r="W918" s="231">
        <f t="shared" si="157"/>
        <v>39194.5</v>
      </c>
      <c r="X918" s="231"/>
      <c r="Y918" s="231"/>
      <c r="Z918" s="231"/>
      <c r="AA918" s="233">
        <v>0</v>
      </c>
      <c r="AB918" s="234"/>
      <c r="AC918" s="234"/>
      <c r="AD918" s="235"/>
      <c r="AE918" s="242"/>
      <c r="AF918" s="243"/>
      <c r="AG918" s="243"/>
      <c r="AH918" s="244"/>
      <c r="AI918" s="233">
        <f t="shared" si="158"/>
        <v>0</v>
      </c>
      <c r="AJ918" s="234"/>
      <c r="AK918" s="234"/>
      <c r="AL918" s="235"/>
      <c r="AM918" s="223">
        <f t="shared" si="159"/>
        <v>0</v>
      </c>
      <c r="AN918" s="224"/>
      <c r="AO918" s="225"/>
      <c r="AP918" s="223">
        <f t="shared" si="160"/>
        <v>0</v>
      </c>
      <c r="AQ918" s="224"/>
      <c r="AR918" s="224"/>
      <c r="AS918" s="225"/>
      <c r="AT918" s="223">
        <f t="shared" si="161"/>
        <v>0</v>
      </c>
      <c r="AU918" s="224"/>
      <c r="AV918" s="224"/>
      <c r="AW918" s="225"/>
      <c r="AX918" s="32">
        <f t="shared" si="162"/>
        <v>430</v>
      </c>
      <c r="AY918" s="97">
        <f t="shared" si="156"/>
        <v>39194.5</v>
      </c>
    </row>
    <row r="919" spans="1:51">
      <c r="A919" s="30" t="s">
        <v>825</v>
      </c>
      <c r="B919" s="221" t="s">
        <v>1025</v>
      </c>
      <c r="C919" s="221"/>
      <c r="D919" s="221"/>
      <c r="E919" s="221"/>
      <c r="F919" s="221"/>
      <c r="G919" s="221"/>
      <c r="H919" s="221"/>
      <c r="I919" s="221"/>
      <c r="J919" s="221"/>
      <c r="K919" s="221"/>
      <c r="L919" s="221"/>
      <c r="M919" s="221"/>
      <c r="N919" s="221"/>
      <c r="O919" s="221"/>
      <c r="P919" s="221"/>
      <c r="Q919" s="221"/>
      <c r="R919" s="221"/>
      <c r="S919" s="221"/>
      <c r="T919" s="30" t="s">
        <v>1059</v>
      </c>
      <c r="U919" s="31">
        <v>430</v>
      </c>
      <c r="V919" s="32">
        <v>22.79</v>
      </c>
      <c r="W919" s="231">
        <f t="shared" si="157"/>
        <v>9799.6999999999989</v>
      </c>
      <c r="X919" s="231"/>
      <c r="Y919" s="231"/>
      <c r="Z919" s="231"/>
      <c r="AA919" s="233">
        <v>0</v>
      </c>
      <c r="AB919" s="234"/>
      <c r="AC919" s="234"/>
      <c r="AD919" s="235"/>
      <c r="AE919" s="242"/>
      <c r="AF919" s="243"/>
      <c r="AG919" s="243"/>
      <c r="AH919" s="244"/>
      <c r="AI919" s="233">
        <f t="shared" si="158"/>
        <v>0</v>
      </c>
      <c r="AJ919" s="234"/>
      <c r="AK919" s="234"/>
      <c r="AL919" s="235"/>
      <c r="AM919" s="223">
        <f t="shared" si="159"/>
        <v>0</v>
      </c>
      <c r="AN919" s="224"/>
      <c r="AO919" s="225"/>
      <c r="AP919" s="223">
        <f t="shared" si="160"/>
        <v>0</v>
      </c>
      <c r="AQ919" s="224"/>
      <c r="AR919" s="224"/>
      <c r="AS919" s="225"/>
      <c r="AT919" s="223">
        <f t="shared" si="161"/>
        <v>0</v>
      </c>
      <c r="AU919" s="224"/>
      <c r="AV919" s="224"/>
      <c r="AW919" s="225"/>
      <c r="AX919" s="32">
        <f t="shared" si="162"/>
        <v>430</v>
      </c>
      <c r="AY919" s="97">
        <f t="shared" si="156"/>
        <v>9799.6999999999989</v>
      </c>
    </row>
    <row r="920" spans="1:51">
      <c r="A920" s="30" t="s">
        <v>972</v>
      </c>
      <c r="B920" s="221" t="s">
        <v>1026</v>
      </c>
      <c r="C920" s="221"/>
      <c r="D920" s="221"/>
      <c r="E920" s="221"/>
      <c r="F920" s="221"/>
      <c r="G920" s="221"/>
      <c r="H920" s="221"/>
      <c r="I920" s="221"/>
      <c r="J920" s="221"/>
      <c r="K920" s="221"/>
      <c r="L920" s="221"/>
      <c r="M920" s="221"/>
      <c r="N920" s="221"/>
      <c r="O920" s="221"/>
      <c r="P920" s="221"/>
      <c r="Q920" s="221"/>
      <c r="R920" s="221"/>
      <c r="S920" s="221"/>
      <c r="T920" s="30" t="s">
        <v>1059</v>
      </c>
      <c r="U920" s="31">
        <v>0</v>
      </c>
      <c r="V920" s="32">
        <v>124.73</v>
      </c>
      <c r="W920" s="231">
        <f t="shared" si="157"/>
        <v>0</v>
      </c>
      <c r="X920" s="231"/>
      <c r="Y920" s="231"/>
      <c r="Z920" s="231"/>
      <c r="AA920" s="233">
        <v>0</v>
      </c>
      <c r="AB920" s="234"/>
      <c r="AC920" s="234"/>
      <c r="AD920" s="235"/>
      <c r="AE920" s="242"/>
      <c r="AF920" s="243"/>
      <c r="AG920" s="243"/>
      <c r="AH920" s="244"/>
      <c r="AI920" s="233">
        <f t="shared" si="158"/>
        <v>0</v>
      </c>
      <c r="AJ920" s="234"/>
      <c r="AK920" s="234"/>
      <c r="AL920" s="235"/>
      <c r="AM920" s="223">
        <f t="shared" si="159"/>
        <v>0</v>
      </c>
      <c r="AN920" s="224"/>
      <c r="AO920" s="225"/>
      <c r="AP920" s="223">
        <f t="shared" si="160"/>
        <v>0</v>
      </c>
      <c r="AQ920" s="224"/>
      <c r="AR920" s="224"/>
      <c r="AS920" s="225"/>
      <c r="AT920" s="223">
        <f t="shared" si="161"/>
        <v>0</v>
      </c>
      <c r="AU920" s="224"/>
      <c r="AV920" s="224"/>
      <c r="AW920" s="225"/>
      <c r="AX920" s="32">
        <f t="shared" si="162"/>
        <v>0</v>
      </c>
      <c r="AY920" s="97">
        <f t="shared" si="156"/>
        <v>0</v>
      </c>
    </row>
    <row r="921" spans="1:51">
      <c r="A921" s="30" t="s">
        <v>822</v>
      </c>
      <c r="B921" s="221" t="s">
        <v>1027</v>
      </c>
      <c r="C921" s="221"/>
      <c r="D921" s="221"/>
      <c r="E921" s="221"/>
      <c r="F921" s="221"/>
      <c r="G921" s="221"/>
      <c r="H921" s="221"/>
      <c r="I921" s="221"/>
      <c r="J921" s="221"/>
      <c r="K921" s="221"/>
      <c r="L921" s="221"/>
      <c r="M921" s="221"/>
      <c r="N921" s="221"/>
      <c r="O921" s="221"/>
      <c r="P921" s="221"/>
      <c r="Q921" s="221"/>
      <c r="R921" s="221"/>
      <c r="S921" s="221"/>
      <c r="T921" s="30" t="s">
        <v>1059</v>
      </c>
      <c r="U921" s="31">
        <v>75</v>
      </c>
      <c r="V921" s="32">
        <v>99.78</v>
      </c>
      <c r="W921" s="231">
        <f t="shared" si="157"/>
        <v>7483.5</v>
      </c>
      <c r="X921" s="231"/>
      <c r="Y921" s="231"/>
      <c r="Z921" s="231"/>
      <c r="AA921" s="233">
        <v>0</v>
      </c>
      <c r="AB921" s="234"/>
      <c r="AC921" s="234"/>
      <c r="AD921" s="235"/>
      <c r="AE921" s="242"/>
      <c r="AF921" s="243"/>
      <c r="AG921" s="243"/>
      <c r="AH921" s="244"/>
      <c r="AI921" s="233">
        <f t="shared" si="158"/>
        <v>0</v>
      </c>
      <c r="AJ921" s="234"/>
      <c r="AK921" s="234"/>
      <c r="AL921" s="235"/>
      <c r="AM921" s="223">
        <f t="shared" si="159"/>
        <v>0</v>
      </c>
      <c r="AN921" s="224"/>
      <c r="AO921" s="225"/>
      <c r="AP921" s="223">
        <f t="shared" si="160"/>
        <v>0</v>
      </c>
      <c r="AQ921" s="224"/>
      <c r="AR921" s="224"/>
      <c r="AS921" s="225"/>
      <c r="AT921" s="223">
        <f t="shared" si="161"/>
        <v>0</v>
      </c>
      <c r="AU921" s="224"/>
      <c r="AV921" s="224"/>
      <c r="AW921" s="225"/>
      <c r="AX921" s="32">
        <f t="shared" si="162"/>
        <v>75</v>
      </c>
      <c r="AY921" s="97">
        <f t="shared" si="156"/>
        <v>7483.5</v>
      </c>
    </row>
    <row r="922" spans="1:51">
      <c r="A922" s="30" t="s">
        <v>823</v>
      </c>
      <c r="B922" s="221" t="s">
        <v>1028</v>
      </c>
      <c r="C922" s="221"/>
      <c r="D922" s="221"/>
      <c r="E922" s="221"/>
      <c r="F922" s="221"/>
      <c r="G922" s="221"/>
      <c r="H922" s="221"/>
      <c r="I922" s="221"/>
      <c r="J922" s="221"/>
      <c r="K922" s="221"/>
      <c r="L922" s="221"/>
      <c r="M922" s="221"/>
      <c r="N922" s="221"/>
      <c r="O922" s="221"/>
      <c r="P922" s="221"/>
      <c r="Q922" s="221"/>
      <c r="R922" s="221"/>
      <c r="S922" s="221"/>
      <c r="T922" s="30" t="s">
        <v>1059</v>
      </c>
      <c r="U922" s="31">
        <v>75</v>
      </c>
      <c r="V922" s="32">
        <v>24.95</v>
      </c>
      <c r="W922" s="231">
        <f t="shared" si="157"/>
        <v>1871.25</v>
      </c>
      <c r="X922" s="231"/>
      <c r="Y922" s="231"/>
      <c r="Z922" s="231"/>
      <c r="AA922" s="233">
        <v>0</v>
      </c>
      <c r="AB922" s="234"/>
      <c r="AC922" s="234"/>
      <c r="AD922" s="235"/>
      <c r="AE922" s="242"/>
      <c r="AF922" s="243"/>
      <c r="AG922" s="243"/>
      <c r="AH922" s="244"/>
      <c r="AI922" s="233">
        <f t="shared" si="158"/>
        <v>0</v>
      </c>
      <c r="AJ922" s="234"/>
      <c r="AK922" s="234"/>
      <c r="AL922" s="235"/>
      <c r="AM922" s="223">
        <f t="shared" si="159"/>
        <v>0</v>
      </c>
      <c r="AN922" s="224"/>
      <c r="AO922" s="225"/>
      <c r="AP922" s="223">
        <f t="shared" si="160"/>
        <v>0</v>
      </c>
      <c r="AQ922" s="224"/>
      <c r="AR922" s="224"/>
      <c r="AS922" s="225"/>
      <c r="AT922" s="223">
        <f t="shared" si="161"/>
        <v>0</v>
      </c>
      <c r="AU922" s="224"/>
      <c r="AV922" s="224"/>
      <c r="AW922" s="225"/>
      <c r="AX922" s="32">
        <f t="shared" si="162"/>
        <v>75</v>
      </c>
      <c r="AY922" s="97">
        <f t="shared" si="156"/>
        <v>1871.25</v>
      </c>
    </row>
    <row r="923" spans="1:51">
      <c r="A923" s="30" t="s">
        <v>973</v>
      </c>
      <c r="B923" s="221" t="s">
        <v>585</v>
      </c>
      <c r="C923" s="221"/>
      <c r="D923" s="221"/>
      <c r="E923" s="221"/>
      <c r="F923" s="221"/>
      <c r="G923" s="221"/>
      <c r="H923" s="221"/>
      <c r="I923" s="221"/>
      <c r="J923" s="221"/>
      <c r="K923" s="221"/>
      <c r="L923" s="221"/>
      <c r="M923" s="221"/>
      <c r="N923" s="221"/>
      <c r="O923" s="221"/>
      <c r="P923" s="221"/>
      <c r="Q923" s="221"/>
      <c r="R923" s="221"/>
      <c r="S923" s="221"/>
      <c r="T923" s="30" t="s">
        <v>1061</v>
      </c>
      <c r="U923" s="31">
        <v>20</v>
      </c>
      <c r="V923" s="32">
        <v>197.03</v>
      </c>
      <c r="W923" s="231">
        <f t="shared" si="157"/>
        <v>3940.6</v>
      </c>
      <c r="X923" s="231"/>
      <c r="Y923" s="231"/>
      <c r="Z923" s="231"/>
      <c r="AA923" s="233">
        <v>0</v>
      </c>
      <c r="AB923" s="234"/>
      <c r="AC923" s="234"/>
      <c r="AD923" s="235"/>
      <c r="AE923" s="242"/>
      <c r="AF923" s="243"/>
      <c r="AG923" s="243"/>
      <c r="AH923" s="244"/>
      <c r="AI923" s="233">
        <f t="shared" si="158"/>
        <v>0</v>
      </c>
      <c r="AJ923" s="234"/>
      <c r="AK923" s="234"/>
      <c r="AL923" s="235"/>
      <c r="AM923" s="223">
        <f t="shared" si="159"/>
        <v>0</v>
      </c>
      <c r="AN923" s="224"/>
      <c r="AO923" s="225"/>
      <c r="AP923" s="223">
        <f t="shared" si="160"/>
        <v>0</v>
      </c>
      <c r="AQ923" s="224"/>
      <c r="AR923" s="224"/>
      <c r="AS923" s="225"/>
      <c r="AT923" s="223">
        <f t="shared" si="161"/>
        <v>0</v>
      </c>
      <c r="AU923" s="224"/>
      <c r="AV923" s="224"/>
      <c r="AW923" s="225"/>
      <c r="AX923" s="32">
        <f t="shared" si="162"/>
        <v>20</v>
      </c>
      <c r="AY923" s="97">
        <f t="shared" si="156"/>
        <v>3940.6</v>
      </c>
    </row>
    <row r="924" spans="1:51">
      <c r="A924" s="30" t="s">
        <v>974</v>
      </c>
      <c r="B924" s="221" t="s">
        <v>586</v>
      </c>
      <c r="C924" s="221"/>
      <c r="D924" s="221"/>
      <c r="E924" s="221"/>
      <c r="F924" s="221"/>
      <c r="G924" s="221"/>
      <c r="H924" s="221"/>
      <c r="I924" s="221"/>
      <c r="J924" s="221"/>
      <c r="K924" s="221"/>
      <c r="L924" s="221"/>
      <c r="M924" s="221"/>
      <c r="N924" s="221"/>
      <c r="O924" s="221"/>
      <c r="P924" s="221"/>
      <c r="Q924" s="221"/>
      <c r="R924" s="221"/>
      <c r="S924" s="221"/>
      <c r="T924" s="30" t="s">
        <v>1060</v>
      </c>
      <c r="U924" s="31">
        <v>40</v>
      </c>
      <c r="V924" s="32">
        <v>12.52</v>
      </c>
      <c r="W924" s="231">
        <f t="shared" si="157"/>
        <v>500.79999999999995</v>
      </c>
      <c r="X924" s="231"/>
      <c r="Y924" s="231"/>
      <c r="Z924" s="231"/>
      <c r="AA924" s="233">
        <v>0</v>
      </c>
      <c r="AB924" s="234"/>
      <c r="AC924" s="234"/>
      <c r="AD924" s="235"/>
      <c r="AE924" s="242"/>
      <c r="AF924" s="243"/>
      <c r="AG924" s="243"/>
      <c r="AH924" s="244"/>
      <c r="AI924" s="233">
        <f t="shared" si="158"/>
        <v>0</v>
      </c>
      <c r="AJ924" s="234"/>
      <c r="AK924" s="234"/>
      <c r="AL924" s="235"/>
      <c r="AM924" s="223">
        <f t="shared" si="159"/>
        <v>0</v>
      </c>
      <c r="AN924" s="224"/>
      <c r="AO924" s="225"/>
      <c r="AP924" s="223">
        <f t="shared" si="160"/>
        <v>0</v>
      </c>
      <c r="AQ924" s="224"/>
      <c r="AR924" s="224"/>
      <c r="AS924" s="225"/>
      <c r="AT924" s="223">
        <f t="shared" si="161"/>
        <v>0</v>
      </c>
      <c r="AU924" s="224"/>
      <c r="AV924" s="224"/>
      <c r="AW924" s="225"/>
      <c r="AX924" s="32">
        <f t="shared" si="162"/>
        <v>40</v>
      </c>
      <c r="AY924" s="97">
        <f t="shared" si="156"/>
        <v>500.79999999999995</v>
      </c>
    </row>
    <row r="925" spans="1:51">
      <c r="A925" s="30" t="s">
        <v>975</v>
      </c>
      <c r="B925" s="221" t="s">
        <v>159</v>
      </c>
      <c r="C925" s="221"/>
      <c r="D925" s="221"/>
      <c r="E925" s="221"/>
      <c r="F925" s="221"/>
      <c r="G925" s="221"/>
      <c r="H925" s="221"/>
      <c r="I925" s="221"/>
      <c r="J925" s="221"/>
      <c r="K925" s="221"/>
      <c r="L925" s="221"/>
      <c r="M925" s="221"/>
      <c r="N925" s="221"/>
      <c r="O925" s="221"/>
      <c r="P925" s="221"/>
      <c r="Q925" s="221"/>
      <c r="R925" s="221"/>
      <c r="S925" s="221"/>
      <c r="T925" s="30" t="s">
        <v>1059</v>
      </c>
      <c r="U925" s="31">
        <v>27</v>
      </c>
      <c r="V925" s="32">
        <v>2100</v>
      </c>
      <c r="W925" s="231">
        <f t="shared" si="157"/>
        <v>56700</v>
      </c>
      <c r="X925" s="231"/>
      <c r="Y925" s="231"/>
      <c r="Z925" s="231"/>
      <c r="AA925" s="233">
        <v>0</v>
      </c>
      <c r="AB925" s="234"/>
      <c r="AC925" s="234"/>
      <c r="AD925" s="235"/>
      <c r="AE925" s="242"/>
      <c r="AF925" s="243"/>
      <c r="AG925" s="243"/>
      <c r="AH925" s="244"/>
      <c r="AI925" s="233">
        <f t="shared" si="158"/>
        <v>0</v>
      </c>
      <c r="AJ925" s="234"/>
      <c r="AK925" s="234"/>
      <c r="AL925" s="235"/>
      <c r="AM925" s="223">
        <f t="shared" si="159"/>
        <v>0</v>
      </c>
      <c r="AN925" s="224"/>
      <c r="AO925" s="225"/>
      <c r="AP925" s="223">
        <f t="shared" si="160"/>
        <v>0</v>
      </c>
      <c r="AQ925" s="224"/>
      <c r="AR925" s="224"/>
      <c r="AS925" s="225"/>
      <c r="AT925" s="223">
        <f t="shared" si="161"/>
        <v>0</v>
      </c>
      <c r="AU925" s="224"/>
      <c r="AV925" s="224"/>
      <c r="AW925" s="225"/>
      <c r="AX925" s="32">
        <f t="shared" si="162"/>
        <v>27</v>
      </c>
      <c r="AY925" s="97">
        <f t="shared" si="156"/>
        <v>56700</v>
      </c>
    </row>
    <row r="926" spans="1:51">
      <c r="A926" s="30" t="s">
        <v>976</v>
      </c>
      <c r="B926" s="221" t="s">
        <v>1092</v>
      </c>
      <c r="C926" s="221"/>
      <c r="D926" s="221"/>
      <c r="E926" s="221"/>
      <c r="F926" s="221"/>
      <c r="G926" s="221"/>
      <c r="H926" s="221"/>
      <c r="I926" s="221"/>
      <c r="J926" s="221"/>
      <c r="K926" s="221"/>
      <c r="L926" s="221"/>
      <c r="M926" s="221"/>
      <c r="N926" s="221"/>
      <c r="O926" s="221"/>
      <c r="P926" s="221"/>
      <c r="Q926" s="221"/>
      <c r="R926" s="221"/>
      <c r="S926" s="221"/>
      <c r="T926" s="30" t="s">
        <v>1059</v>
      </c>
      <c r="U926" s="31">
        <v>3</v>
      </c>
      <c r="V926" s="32">
        <v>2400</v>
      </c>
      <c r="W926" s="231">
        <f t="shared" si="157"/>
        <v>7200</v>
      </c>
      <c r="X926" s="231"/>
      <c r="Y926" s="231"/>
      <c r="Z926" s="231"/>
      <c r="AA926" s="233">
        <v>0</v>
      </c>
      <c r="AB926" s="234"/>
      <c r="AC926" s="234"/>
      <c r="AD926" s="235"/>
      <c r="AE926" s="242"/>
      <c r="AF926" s="243"/>
      <c r="AG926" s="243"/>
      <c r="AH926" s="244"/>
      <c r="AI926" s="233">
        <f t="shared" si="158"/>
        <v>0</v>
      </c>
      <c r="AJ926" s="234"/>
      <c r="AK926" s="234"/>
      <c r="AL926" s="235"/>
      <c r="AM926" s="223">
        <f t="shared" si="159"/>
        <v>0</v>
      </c>
      <c r="AN926" s="224"/>
      <c r="AO926" s="225"/>
      <c r="AP926" s="223">
        <f t="shared" si="160"/>
        <v>0</v>
      </c>
      <c r="AQ926" s="224"/>
      <c r="AR926" s="224"/>
      <c r="AS926" s="225"/>
      <c r="AT926" s="223">
        <f t="shared" si="161"/>
        <v>0</v>
      </c>
      <c r="AU926" s="224"/>
      <c r="AV926" s="224"/>
      <c r="AW926" s="225"/>
      <c r="AX926" s="32">
        <f t="shared" si="162"/>
        <v>3</v>
      </c>
      <c r="AY926" s="97">
        <f t="shared" si="156"/>
        <v>7200</v>
      </c>
    </row>
    <row r="927" spans="1:51">
      <c r="A927" s="30" t="s">
        <v>977</v>
      </c>
      <c r="B927" s="221" t="s">
        <v>27</v>
      </c>
      <c r="C927" s="221"/>
      <c r="D927" s="221"/>
      <c r="E927" s="221"/>
      <c r="F927" s="221"/>
      <c r="G927" s="221"/>
      <c r="H927" s="221"/>
      <c r="I927" s="221"/>
      <c r="J927" s="221"/>
      <c r="K927" s="221"/>
      <c r="L927" s="221"/>
      <c r="M927" s="221"/>
      <c r="N927" s="221"/>
      <c r="O927" s="221"/>
      <c r="P927" s="221"/>
      <c r="Q927" s="221"/>
      <c r="R927" s="221"/>
      <c r="S927" s="221"/>
      <c r="T927" s="30" t="s">
        <v>1140</v>
      </c>
      <c r="U927" s="31">
        <v>103</v>
      </c>
      <c r="V927" s="32">
        <v>287.74</v>
      </c>
      <c r="W927" s="231">
        <f t="shared" si="157"/>
        <v>29637.22</v>
      </c>
      <c r="X927" s="231"/>
      <c r="Y927" s="231"/>
      <c r="Z927" s="231"/>
      <c r="AA927" s="233">
        <v>21</v>
      </c>
      <c r="AB927" s="234"/>
      <c r="AC927" s="234"/>
      <c r="AD927" s="235"/>
      <c r="AE927" s="242"/>
      <c r="AF927" s="243"/>
      <c r="AG927" s="243"/>
      <c r="AH927" s="244"/>
      <c r="AI927" s="233">
        <f t="shared" si="158"/>
        <v>21</v>
      </c>
      <c r="AJ927" s="234"/>
      <c r="AK927" s="234"/>
      <c r="AL927" s="235"/>
      <c r="AM927" s="223">
        <f t="shared" si="159"/>
        <v>6042.54</v>
      </c>
      <c r="AN927" s="224"/>
      <c r="AO927" s="225"/>
      <c r="AP927" s="223">
        <f t="shared" si="160"/>
        <v>0</v>
      </c>
      <c r="AQ927" s="224"/>
      <c r="AR927" s="224"/>
      <c r="AS927" s="225"/>
      <c r="AT927" s="223">
        <f t="shared" si="161"/>
        <v>6042.54</v>
      </c>
      <c r="AU927" s="224"/>
      <c r="AV927" s="224"/>
      <c r="AW927" s="225"/>
      <c r="AX927" s="32">
        <f t="shared" si="162"/>
        <v>82</v>
      </c>
      <c r="AY927" s="97">
        <f t="shared" si="156"/>
        <v>23594.68</v>
      </c>
    </row>
    <row r="928" spans="1:51">
      <c r="A928" s="30"/>
      <c r="B928" s="221"/>
      <c r="C928" s="221"/>
      <c r="D928" s="221"/>
      <c r="E928" s="221"/>
      <c r="F928" s="221"/>
      <c r="G928" s="221"/>
      <c r="H928" s="221"/>
      <c r="I928" s="221"/>
      <c r="J928" s="221"/>
      <c r="K928" s="221"/>
      <c r="L928" s="221"/>
      <c r="M928" s="221"/>
      <c r="N928" s="221"/>
      <c r="O928" s="221"/>
      <c r="P928" s="221"/>
      <c r="Q928" s="221"/>
      <c r="R928" s="221"/>
      <c r="S928" s="221"/>
      <c r="T928" s="30"/>
      <c r="U928" s="31"/>
      <c r="V928" s="32"/>
      <c r="W928" s="271"/>
      <c r="X928" s="271"/>
      <c r="Y928" s="271"/>
      <c r="Z928" s="271"/>
      <c r="AA928" s="233"/>
      <c r="AB928" s="234"/>
      <c r="AC928" s="234"/>
      <c r="AD928" s="235"/>
      <c r="AE928" s="242"/>
      <c r="AF928" s="243"/>
      <c r="AG928" s="243"/>
      <c r="AH928" s="244"/>
      <c r="AI928" s="233"/>
      <c r="AJ928" s="234"/>
      <c r="AK928" s="234"/>
      <c r="AL928" s="235"/>
      <c r="AM928" s="261"/>
      <c r="AN928" s="262"/>
      <c r="AO928" s="263"/>
      <c r="AP928" s="223"/>
      <c r="AQ928" s="224"/>
      <c r="AR928" s="224"/>
      <c r="AS928" s="225"/>
      <c r="AT928" s="261"/>
      <c r="AU928" s="262"/>
      <c r="AV928" s="262"/>
      <c r="AW928" s="263"/>
      <c r="AX928" s="32"/>
      <c r="AY928" s="97">
        <f t="shared" ref="AY928:AY991" si="163">W928-AT928</f>
        <v>0</v>
      </c>
    </row>
    <row r="929" spans="1:51" ht="15.75">
      <c r="A929" s="45" t="s">
        <v>978</v>
      </c>
      <c r="B929" s="236" t="s">
        <v>1029</v>
      </c>
      <c r="C929" s="236"/>
      <c r="D929" s="236"/>
      <c r="E929" s="236"/>
      <c r="F929" s="236"/>
      <c r="G929" s="236"/>
      <c r="H929" s="236"/>
      <c r="I929" s="236"/>
      <c r="J929" s="236"/>
      <c r="K929" s="236"/>
      <c r="L929" s="236"/>
      <c r="M929" s="236"/>
      <c r="N929" s="236"/>
      <c r="O929" s="236"/>
      <c r="P929" s="236"/>
      <c r="Q929" s="236"/>
      <c r="R929" s="236"/>
      <c r="S929" s="236"/>
      <c r="T929" s="25"/>
      <c r="U929" s="26"/>
      <c r="V929" s="27"/>
      <c r="W929" s="229">
        <f>SUM(W930:W982)</f>
        <v>1280574.0082</v>
      </c>
      <c r="X929" s="229"/>
      <c r="Y929" s="229"/>
      <c r="Z929" s="229"/>
      <c r="AA929" s="255"/>
      <c r="AB929" s="256"/>
      <c r="AC929" s="256"/>
      <c r="AD929" s="257"/>
      <c r="AE929" s="278"/>
      <c r="AF929" s="279"/>
      <c r="AG929" s="279"/>
      <c r="AH929" s="280"/>
      <c r="AI929" s="255"/>
      <c r="AJ929" s="256"/>
      <c r="AK929" s="256"/>
      <c r="AL929" s="257"/>
      <c r="AM929" s="238">
        <f>SUM(AM930:AM982)</f>
        <v>30669.417000000001</v>
      </c>
      <c r="AN929" s="239"/>
      <c r="AO929" s="240"/>
      <c r="AP929" s="238">
        <f>SUM(AP930:AS982)</f>
        <v>0</v>
      </c>
      <c r="AQ929" s="239"/>
      <c r="AR929" s="239"/>
      <c r="AS929" s="240"/>
      <c r="AT929" s="238">
        <f>AM929+AP929</f>
        <v>30669.417000000001</v>
      </c>
      <c r="AU929" s="239"/>
      <c r="AV929" s="239"/>
      <c r="AW929" s="240"/>
      <c r="AX929" s="27"/>
      <c r="AY929" s="96">
        <f t="shared" si="163"/>
        <v>1249904.5912000001</v>
      </c>
    </row>
    <row r="930" spans="1:51">
      <c r="A930" s="30" t="s">
        <v>979</v>
      </c>
      <c r="B930" s="221" t="s">
        <v>1088</v>
      </c>
      <c r="C930" s="221"/>
      <c r="D930" s="221"/>
      <c r="E930" s="221"/>
      <c r="F930" s="221"/>
      <c r="G930" s="221"/>
      <c r="H930" s="221"/>
      <c r="I930" s="221"/>
      <c r="J930" s="221"/>
      <c r="K930" s="221"/>
      <c r="L930" s="221"/>
      <c r="M930" s="221"/>
      <c r="N930" s="221"/>
      <c r="O930" s="221"/>
      <c r="P930" s="221"/>
      <c r="Q930" s="221"/>
      <c r="R930" s="221"/>
      <c r="S930" s="221"/>
      <c r="T930" s="30" t="s">
        <v>1059</v>
      </c>
      <c r="U930" s="31">
        <v>5542</v>
      </c>
      <c r="V930" s="32">
        <v>1.33</v>
      </c>
      <c r="W930" s="231">
        <f t="shared" ref="W930:W982" si="164">U930*V930</f>
        <v>7370.8600000000006</v>
      </c>
      <c r="X930" s="231"/>
      <c r="Y930" s="231"/>
      <c r="Z930" s="231"/>
      <c r="AA930" s="233">
        <v>0</v>
      </c>
      <c r="AB930" s="234"/>
      <c r="AC930" s="234"/>
      <c r="AD930" s="235"/>
      <c r="AE930" s="242"/>
      <c r="AF930" s="243"/>
      <c r="AG930" s="243"/>
      <c r="AH930" s="244"/>
      <c r="AI930" s="233">
        <f t="shared" ref="AI930:AI982" si="165">AA930+AE930</f>
        <v>0</v>
      </c>
      <c r="AJ930" s="234"/>
      <c r="AK930" s="234"/>
      <c r="AL930" s="235"/>
      <c r="AM930" s="223">
        <f t="shared" ref="AM930:AM982" si="166">V930*AA930</f>
        <v>0</v>
      </c>
      <c r="AN930" s="224"/>
      <c r="AO930" s="225"/>
      <c r="AP930" s="223">
        <f t="shared" ref="AP930:AP982" si="167">V930*AE930</f>
        <v>0</v>
      </c>
      <c r="AQ930" s="224"/>
      <c r="AR930" s="224"/>
      <c r="AS930" s="225"/>
      <c r="AT930" s="223">
        <f t="shared" ref="AT930:AT982" si="168">AM930+AP930</f>
        <v>0</v>
      </c>
      <c r="AU930" s="224"/>
      <c r="AV930" s="224"/>
      <c r="AW930" s="225"/>
      <c r="AX930" s="32">
        <f t="shared" ref="AX930:AX975" si="169">U930-AI930</f>
        <v>5542</v>
      </c>
      <c r="AY930" s="97">
        <f t="shared" si="163"/>
        <v>7370.8600000000006</v>
      </c>
    </row>
    <row r="931" spans="1:51">
      <c r="A931" s="30" t="s">
        <v>980</v>
      </c>
      <c r="B931" s="221" t="s">
        <v>1223</v>
      </c>
      <c r="C931" s="221"/>
      <c r="D931" s="221"/>
      <c r="E931" s="221"/>
      <c r="F931" s="221"/>
      <c r="G931" s="221"/>
      <c r="H931" s="221"/>
      <c r="I931" s="221"/>
      <c r="J931" s="221"/>
      <c r="K931" s="221"/>
      <c r="L931" s="221"/>
      <c r="M931" s="221"/>
      <c r="N931" s="221"/>
      <c r="O931" s="221"/>
      <c r="P931" s="221"/>
      <c r="Q931" s="221"/>
      <c r="R931" s="221"/>
      <c r="S931" s="221"/>
      <c r="T931" s="30" t="s">
        <v>31</v>
      </c>
      <c r="U931" s="31">
        <v>5.54</v>
      </c>
      <c r="V931" s="32">
        <v>522.98</v>
      </c>
      <c r="W931" s="231">
        <f t="shared" si="164"/>
        <v>2897.3092000000001</v>
      </c>
      <c r="X931" s="231"/>
      <c r="Y931" s="231"/>
      <c r="Z931" s="231"/>
      <c r="AA931" s="233">
        <v>0</v>
      </c>
      <c r="AB931" s="234"/>
      <c r="AC931" s="234"/>
      <c r="AD931" s="235"/>
      <c r="AE931" s="242"/>
      <c r="AF931" s="243"/>
      <c r="AG931" s="243"/>
      <c r="AH931" s="244"/>
      <c r="AI931" s="233">
        <f t="shared" si="165"/>
        <v>0</v>
      </c>
      <c r="AJ931" s="234"/>
      <c r="AK931" s="234"/>
      <c r="AL931" s="235"/>
      <c r="AM931" s="223">
        <f t="shared" si="166"/>
        <v>0</v>
      </c>
      <c r="AN931" s="224"/>
      <c r="AO931" s="225"/>
      <c r="AP931" s="223">
        <f t="shared" si="167"/>
        <v>0</v>
      </c>
      <c r="AQ931" s="224"/>
      <c r="AR931" s="224"/>
      <c r="AS931" s="225"/>
      <c r="AT931" s="223">
        <f t="shared" si="168"/>
        <v>0</v>
      </c>
      <c r="AU931" s="224"/>
      <c r="AV931" s="224"/>
      <c r="AW931" s="225"/>
      <c r="AX931" s="32">
        <f t="shared" si="169"/>
        <v>5.54</v>
      </c>
      <c r="AY931" s="97">
        <f t="shared" si="163"/>
        <v>2897.3092000000001</v>
      </c>
    </row>
    <row r="932" spans="1:51">
      <c r="A932" s="30" t="s">
        <v>981</v>
      </c>
      <c r="B932" s="221" t="s">
        <v>1224</v>
      </c>
      <c r="C932" s="221"/>
      <c r="D932" s="221"/>
      <c r="E932" s="221"/>
      <c r="F932" s="221"/>
      <c r="G932" s="221"/>
      <c r="H932" s="221"/>
      <c r="I932" s="221"/>
      <c r="J932" s="221"/>
      <c r="K932" s="221"/>
      <c r="L932" s="221"/>
      <c r="M932" s="221"/>
      <c r="N932" s="221"/>
      <c r="O932" s="221"/>
      <c r="P932" s="221"/>
      <c r="Q932" s="221"/>
      <c r="R932" s="221"/>
      <c r="S932" s="221"/>
      <c r="T932" s="30" t="s">
        <v>32</v>
      </c>
      <c r="U932" s="31">
        <v>524</v>
      </c>
      <c r="V932" s="32">
        <v>0.81</v>
      </c>
      <c r="W932" s="231">
        <f t="shared" si="164"/>
        <v>424.44000000000005</v>
      </c>
      <c r="X932" s="231"/>
      <c r="Y932" s="231"/>
      <c r="Z932" s="231"/>
      <c r="AA932" s="233">
        <v>0</v>
      </c>
      <c r="AB932" s="234"/>
      <c r="AC932" s="234"/>
      <c r="AD932" s="235"/>
      <c r="AE932" s="242"/>
      <c r="AF932" s="243"/>
      <c r="AG932" s="243"/>
      <c r="AH932" s="244"/>
      <c r="AI932" s="233">
        <f t="shared" si="165"/>
        <v>0</v>
      </c>
      <c r="AJ932" s="234"/>
      <c r="AK932" s="234"/>
      <c r="AL932" s="235"/>
      <c r="AM932" s="223">
        <f t="shared" si="166"/>
        <v>0</v>
      </c>
      <c r="AN932" s="224"/>
      <c r="AO932" s="225"/>
      <c r="AP932" s="223">
        <f t="shared" si="167"/>
        <v>0</v>
      </c>
      <c r="AQ932" s="224"/>
      <c r="AR932" s="224"/>
      <c r="AS932" s="225"/>
      <c r="AT932" s="223">
        <f t="shared" si="168"/>
        <v>0</v>
      </c>
      <c r="AU932" s="224"/>
      <c r="AV932" s="224"/>
      <c r="AW932" s="225"/>
      <c r="AX932" s="32">
        <f t="shared" si="169"/>
        <v>524</v>
      </c>
      <c r="AY932" s="97">
        <f t="shared" si="163"/>
        <v>424.44000000000005</v>
      </c>
    </row>
    <row r="933" spans="1:51">
      <c r="A933" s="30" t="s">
        <v>982</v>
      </c>
      <c r="B933" s="221" t="s">
        <v>1089</v>
      </c>
      <c r="C933" s="221"/>
      <c r="D933" s="221"/>
      <c r="E933" s="221"/>
      <c r="F933" s="221"/>
      <c r="G933" s="221"/>
      <c r="H933" s="221"/>
      <c r="I933" s="221"/>
      <c r="J933" s="221"/>
      <c r="K933" s="221"/>
      <c r="L933" s="221"/>
      <c r="M933" s="221"/>
      <c r="N933" s="221"/>
      <c r="O933" s="221"/>
      <c r="P933" s="221"/>
      <c r="Q933" s="221"/>
      <c r="R933" s="221"/>
      <c r="S933" s="221"/>
      <c r="T933" s="30" t="s">
        <v>32</v>
      </c>
      <c r="U933" s="31">
        <v>524</v>
      </c>
      <c r="V933" s="32">
        <v>1.37</v>
      </c>
      <c r="W933" s="231">
        <f t="shared" si="164"/>
        <v>717.88000000000011</v>
      </c>
      <c r="X933" s="231"/>
      <c r="Y933" s="231"/>
      <c r="Z933" s="231"/>
      <c r="AA933" s="233">
        <v>0</v>
      </c>
      <c r="AB933" s="234"/>
      <c r="AC933" s="234"/>
      <c r="AD933" s="235"/>
      <c r="AE933" s="242"/>
      <c r="AF933" s="243"/>
      <c r="AG933" s="243"/>
      <c r="AH933" s="244"/>
      <c r="AI933" s="233">
        <f t="shared" si="165"/>
        <v>0</v>
      </c>
      <c r="AJ933" s="234"/>
      <c r="AK933" s="234"/>
      <c r="AL933" s="235"/>
      <c r="AM933" s="223">
        <f t="shared" si="166"/>
        <v>0</v>
      </c>
      <c r="AN933" s="224"/>
      <c r="AO933" s="225"/>
      <c r="AP933" s="223">
        <f t="shared" si="167"/>
        <v>0</v>
      </c>
      <c r="AQ933" s="224"/>
      <c r="AR933" s="224"/>
      <c r="AS933" s="225"/>
      <c r="AT933" s="223">
        <f t="shared" si="168"/>
        <v>0</v>
      </c>
      <c r="AU933" s="224"/>
      <c r="AV933" s="224"/>
      <c r="AW933" s="225"/>
      <c r="AX933" s="32">
        <f t="shared" si="169"/>
        <v>524</v>
      </c>
      <c r="AY933" s="97">
        <f t="shared" si="163"/>
        <v>717.88000000000011</v>
      </c>
    </row>
    <row r="934" spans="1:51">
      <c r="A934" s="30" t="s">
        <v>983</v>
      </c>
      <c r="B934" s="221" t="s">
        <v>1225</v>
      </c>
      <c r="C934" s="221"/>
      <c r="D934" s="221"/>
      <c r="E934" s="221"/>
      <c r="F934" s="221"/>
      <c r="G934" s="221"/>
      <c r="H934" s="221"/>
      <c r="I934" s="221"/>
      <c r="J934" s="221"/>
      <c r="K934" s="221"/>
      <c r="L934" s="221"/>
      <c r="M934" s="221"/>
      <c r="N934" s="221"/>
      <c r="O934" s="221"/>
      <c r="P934" s="221"/>
      <c r="Q934" s="221"/>
      <c r="R934" s="221"/>
      <c r="S934" s="221"/>
      <c r="T934" s="30" t="s">
        <v>1060</v>
      </c>
      <c r="U934" s="31">
        <v>20</v>
      </c>
      <c r="V934" s="32">
        <v>32.72</v>
      </c>
      <c r="W934" s="231">
        <f t="shared" si="164"/>
        <v>654.4</v>
      </c>
      <c r="X934" s="231"/>
      <c r="Y934" s="231"/>
      <c r="Z934" s="231"/>
      <c r="AA934" s="233">
        <v>0</v>
      </c>
      <c r="AB934" s="234"/>
      <c r="AC934" s="234"/>
      <c r="AD934" s="235"/>
      <c r="AE934" s="242"/>
      <c r="AF934" s="243"/>
      <c r="AG934" s="243"/>
      <c r="AH934" s="244"/>
      <c r="AI934" s="233">
        <f t="shared" si="165"/>
        <v>0</v>
      </c>
      <c r="AJ934" s="234"/>
      <c r="AK934" s="234"/>
      <c r="AL934" s="235"/>
      <c r="AM934" s="223">
        <f t="shared" si="166"/>
        <v>0</v>
      </c>
      <c r="AN934" s="224"/>
      <c r="AO934" s="225"/>
      <c r="AP934" s="223">
        <f t="shared" si="167"/>
        <v>0</v>
      </c>
      <c r="AQ934" s="224"/>
      <c r="AR934" s="224"/>
      <c r="AS934" s="225"/>
      <c r="AT934" s="223">
        <f t="shared" si="168"/>
        <v>0</v>
      </c>
      <c r="AU934" s="224"/>
      <c r="AV934" s="224"/>
      <c r="AW934" s="225"/>
      <c r="AX934" s="32">
        <f t="shared" si="169"/>
        <v>20</v>
      </c>
      <c r="AY934" s="97">
        <f t="shared" si="163"/>
        <v>654.4</v>
      </c>
    </row>
    <row r="935" spans="1:51">
      <c r="A935" s="30" t="s">
        <v>984</v>
      </c>
      <c r="B935" s="221" t="s">
        <v>1090</v>
      </c>
      <c r="C935" s="221"/>
      <c r="D935" s="221"/>
      <c r="E935" s="221"/>
      <c r="F935" s="221"/>
      <c r="G935" s="221"/>
      <c r="H935" s="221"/>
      <c r="I935" s="221"/>
      <c r="J935" s="221"/>
      <c r="K935" s="221"/>
      <c r="L935" s="221"/>
      <c r="M935" s="221"/>
      <c r="N935" s="221"/>
      <c r="O935" s="221"/>
      <c r="P935" s="221"/>
      <c r="Q935" s="221"/>
      <c r="R935" s="221"/>
      <c r="S935" s="221"/>
      <c r="T935" s="30" t="s">
        <v>1060</v>
      </c>
      <c r="U935" s="31">
        <v>20</v>
      </c>
      <c r="V935" s="32">
        <v>25.32</v>
      </c>
      <c r="W935" s="231">
        <f t="shared" si="164"/>
        <v>506.4</v>
      </c>
      <c r="X935" s="231"/>
      <c r="Y935" s="231"/>
      <c r="Z935" s="231"/>
      <c r="AA935" s="233">
        <v>0</v>
      </c>
      <c r="AB935" s="234"/>
      <c r="AC935" s="234"/>
      <c r="AD935" s="235"/>
      <c r="AE935" s="242"/>
      <c r="AF935" s="243"/>
      <c r="AG935" s="243"/>
      <c r="AH935" s="244"/>
      <c r="AI935" s="233">
        <f t="shared" si="165"/>
        <v>0</v>
      </c>
      <c r="AJ935" s="234"/>
      <c r="AK935" s="234"/>
      <c r="AL935" s="235"/>
      <c r="AM935" s="223">
        <f t="shared" si="166"/>
        <v>0</v>
      </c>
      <c r="AN935" s="224"/>
      <c r="AO935" s="225"/>
      <c r="AP935" s="223">
        <f t="shared" si="167"/>
        <v>0</v>
      </c>
      <c r="AQ935" s="224"/>
      <c r="AR935" s="224"/>
      <c r="AS935" s="225"/>
      <c r="AT935" s="223">
        <f t="shared" si="168"/>
        <v>0</v>
      </c>
      <c r="AU935" s="224"/>
      <c r="AV935" s="224"/>
      <c r="AW935" s="225"/>
      <c r="AX935" s="32">
        <f t="shared" si="169"/>
        <v>20</v>
      </c>
      <c r="AY935" s="97">
        <f t="shared" si="163"/>
        <v>506.4</v>
      </c>
    </row>
    <row r="936" spans="1:51">
      <c r="A936" s="30" t="s">
        <v>985</v>
      </c>
      <c r="B936" s="221" t="s">
        <v>1227</v>
      </c>
      <c r="C936" s="221"/>
      <c r="D936" s="221"/>
      <c r="E936" s="221"/>
      <c r="F936" s="221"/>
      <c r="G936" s="221"/>
      <c r="H936" s="221"/>
      <c r="I936" s="221"/>
      <c r="J936" s="221"/>
      <c r="K936" s="221"/>
      <c r="L936" s="221"/>
      <c r="M936" s="221"/>
      <c r="N936" s="221"/>
      <c r="O936" s="221"/>
      <c r="P936" s="221"/>
      <c r="Q936" s="221"/>
      <c r="R936" s="221"/>
      <c r="S936" s="221"/>
      <c r="T936" s="30" t="s">
        <v>32</v>
      </c>
      <c r="U936" s="31">
        <v>30</v>
      </c>
      <c r="V936" s="32">
        <v>1.66</v>
      </c>
      <c r="W936" s="231">
        <f t="shared" si="164"/>
        <v>49.8</v>
      </c>
      <c r="X936" s="231"/>
      <c r="Y936" s="231"/>
      <c r="Z936" s="231"/>
      <c r="AA936" s="233">
        <v>0</v>
      </c>
      <c r="AB936" s="234"/>
      <c r="AC936" s="234"/>
      <c r="AD936" s="235"/>
      <c r="AE936" s="242"/>
      <c r="AF936" s="243"/>
      <c r="AG936" s="243"/>
      <c r="AH936" s="244"/>
      <c r="AI936" s="233">
        <f t="shared" si="165"/>
        <v>0</v>
      </c>
      <c r="AJ936" s="234"/>
      <c r="AK936" s="234"/>
      <c r="AL936" s="235"/>
      <c r="AM936" s="223">
        <f t="shared" si="166"/>
        <v>0</v>
      </c>
      <c r="AN936" s="224"/>
      <c r="AO936" s="225"/>
      <c r="AP936" s="223">
        <f t="shared" si="167"/>
        <v>0</v>
      </c>
      <c r="AQ936" s="224"/>
      <c r="AR936" s="224"/>
      <c r="AS936" s="225"/>
      <c r="AT936" s="223">
        <f t="shared" si="168"/>
        <v>0</v>
      </c>
      <c r="AU936" s="224"/>
      <c r="AV936" s="224"/>
      <c r="AW936" s="225"/>
      <c r="AX936" s="32">
        <f t="shared" si="169"/>
        <v>30</v>
      </c>
      <c r="AY936" s="97">
        <f t="shared" si="163"/>
        <v>49.8</v>
      </c>
    </row>
    <row r="937" spans="1:51">
      <c r="A937" s="30" t="s">
        <v>986</v>
      </c>
      <c r="B937" s="221" t="s">
        <v>1228</v>
      </c>
      <c r="C937" s="221"/>
      <c r="D937" s="221"/>
      <c r="E937" s="221"/>
      <c r="F937" s="221"/>
      <c r="G937" s="221"/>
      <c r="H937" s="221"/>
      <c r="I937" s="221"/>
      <c r="J937" s="221"/>
      <c r="K937" s="221"/>
      <c r="L937" s="221"/>
      <c r="M937" s="221"/>
      <c r="N937" s="221"/>
      <c r="O937" s="221"/>
      <c r="P937" s="221"/>
      <c r="Q937" s="221"/>
      <c r="R937" s="221"/>
      <c r="S937" s="221"/>
      <c r="T937" s="30" t="s">
        <v>32</v>
      </c>
      <c r="U937" s="31">
        <v>320</v>
      </c>
      <c r="V937" s="32">
        <v>0.43</v>
      </c>
      <c r="W937" s="231">
        <f t="shared" si="164"/>
        <v>137.6</v>
      </c>
      <c r="X937" s="231"/>
      <c r="Y937" s="231"/>
      <c r="Z937" s="231"/>
      <c r="AA937" s="233">
        <v>0</v>
      </c>
      <c r="AB937" s="234"/>
      <c r="AC937" s="234"/>
      <c r="AD937" s="235"/>
      <c r="AE937" s="242"/>
      <c r="AF937" s="243"/>
      <c r="AG937" s="243"/>
      <c r="AH937" s="244"/>
      <c r="AI937" s="233">
        <f t="shared" si="165"/>
        <v>0</v>
      </c>
      <c r="AJ937" s="234"/>
      <c r="AK937" s="234"/>
      <c r="AL937" s="235"/>
      <c r="AM937" s="223">
        <f t="shared" si="166"/>
        <v>0</v>
      </c>
      <c r="AN937" s="224"/>
      <c r="AO937" s="225"/>
      <c r="AP937" s="223">
        <f t="shared" si="167"/>
        <v>0</v>
      </c>
      <c r="AQ937" s="224"/>
      <c r="AR937" s="224"/>
      <c r="AS937" s="225"/>
      <c r="AT937" s="223">
        <f t="shared" si="168"/>
        <v>0</v>
      </c>
      <c r="AU937" s="224"/>
      <c r="AV937" s="224"/>
      <c r="AW937" s="225"/>
      <c r="AX937" s="32">
        <f t="shared" si="169"/>
        <v>320</v>
      </c>
      <c r="AY937" s="97">
        <f t="shared" si="163"/>
        <v>137.6</v>
      </c>
    </row>
    <row r="938" spans="1:51">
      <c r="A938" s="30" t="s">
        <v>987</v>
      </c>
      <c r="B938" s="221" t="s">
        <v>1231</v>
      </c>
      <c r="C938" s="221"/>
      <c r="D938" s="221"/>
      <c r="E938" s="221"/>
      <c r="F938" s="221"/>
      <c r="G938" s="221"/>
      <c r="H938" s="221"/>
      <c r="I938" s="221"/>
      <c r="J938" s="221"/>
      <c r="K938" s="221"/>
      <c r="L938" s="221"/>
      <c r="M938" s="221"/>
      <c r="N938" s="221"/>
      <c r="O938" s="221"/>
      <c r="P938" s="221"/>
      <c r="Q938" s="221"/>
      <c r="R938" s="221"/>
      <c r="S938" s="221"/>
      <c r="T938" s="30" t="s">
        <v>1061</v>
      </c>
      <c r="U938" s="31">
        <v>6375</v>
      </c>
      <c r="V938" s="32">
        <v>5.58</v>
      </c>
      <c r="W938" s="231">
        <f t="shared" si="164"/>
        <v>35572.5</v>
      </c>
      <c r="X938" s="231"/>
      <c r="Y938" s="231"/>
      <c r="Z938" s="231"/>
      <c r="AA938" s="233">
        <v>0</v>
      </c>
      <c r="AB938" s="234"/>
      <c r="AC938" s="234"/>
      <c r="AD938" s="235"/>
      <c r="AE938" s="242"/>
      <c r="AF938" s="243"/>
      <c r="AG938" s="243"/>
      <c r="AH938" s="244"/>
      <c r="AI938" s="233">
        <f t="shared" si="165"/>
        <v>0</v>
      </c>
      <c r="AJ938" s="234"/>
      <c r="AK938" s="234"/>
      <c r="AL938" s="235"/>
      <c r="AM938" s="223">
        <f t="shared" si="166"/>
        <v>0</v>
      </c>
      <c r="AN938" s="224"/>
      <c r="AO938" s="225"/>
      <c r="AP938" s="223">
        <f t="shared" si="167"/>
        <v>0</v>
      </c>
      <c r="AQ938" s="224"/>
      <c r="AR938" s="224"/>
      <c r="AS938" s="225"/>
      <c r="AT938" s="223">
        <f t="shared" si="168"/>
        <v>0</v>
      </c>
      <c r="AU938" s="224"/>
      <c r="AV938" s="224"/>
      <c r="AW938" s="225"/>
      <c r="AX938" s="32">
        <f t="shared" si="169"/>
        <v>6375</v>
      </c>
      <c r="AY938" s="97">
        <f t="shared" si="163"/>
        <v>35572.5</v>
      </c>
    </row>
    <row r="939" spans="1:51">
      <c r="A939" s="30" t="s">
        <v>988</v>
      </c>
      <c r="B939" s="221" t="s">
        <v>1232</v>
      </c>
      <c r="C939" s="221"/>
      <c r="D939" s="221"/>
      <c r="E939" s="221"/>
      <c r="F939" s="221"/>
      <c r="G939" s="221"/>
      <c r="H939" s="221"/>
      <c r="I939" s="221"/>
      <c r="J939" s="221"/>
      <c r="K939" s="221"/>
      <c r="L939" s="221"/>
      <c r="M939" s="221"/>
      <c r="N939" s="221"/>
      <c r="O939" s="221"/>
      <c r="P939" s="221"/>
      <c r="Q939" s="221"/>
      <c r="R939" s="221"/>
      <c r="S939" s="221"/>
      <c r="T939" s="30" t="s">
        <v>1061</v>
      </c>
      <c r="U939" s="31">
        <v>1748</v>
      </c>
      <c r="V939" s="32">
        <v>6.72</v>
      </c>
      <c r="W939" s="231">
        <f t="shared" si="164"/>
        <v>11746.56</v>
      </c>
      <c r="X939" s="231"/>
      <c r="Y939" s="231"/>
      <c r="Z939" s="231"/>
      <c r="AA939" s="233">
        <v>0</v>
      </c>
      <c r="AB939" s="234"/>
      <c r="AC939" s="234"/>
      <c r="AD939" s="235"/>
      <c r="AE939" s="242"/>
      <c r="AF939" s="243"/>
      <c r="AG939" s="243"/>
      <c r="AH939" s="244"/>
      <c r="AI939" s="233">
        <f t="shared" si="165"/>
        <v>0</v>
      </c>
      <c r="AJ939" s="234"/>
      <c r="AK939" s="234"/>
      <c r="AL939" s="235"/>
      <c r="AM939" s="223">
        <f t="shared" si="166"/>
        <v>0</v>
      </c>
      <c r="AN939" s="224"/>
      <c r="AO939" s="225"/>
      <c r="AP939" s="223">
        <f t="shared" si="167"/>
        <v>0</v>
      </c>
      <c r="AQ939" s="224"/>
      <c r="AR939" s="224"/>
      <c r="AS939" s="225"/>
      <c r="AT939" s="223">
        <f t="shared" si="168"/>
        <v>0</v>
      </c>
      <c r="AU939" s="224"/>
      <c r="AV939" s="224"/>
      <c r="AW939" s="225"/>
      <c r="AX939" s="32">
        <f t="shared" si="169"/>
        <v>1748</v>
      </c>
      <c r="AY939" s="97">
        <f t="shared" si="163"/>
        <v>11746.56</v>
      </c>
    </row>
    <row r="940" spans="1:51">
      <c r="A940" s="30" t="s">
        <v>989</v>
      </c>
      <c r="B940" s="221" t="s">
        <v>1233</v>
      </c>
      <c r="C940" s="221"/>
      <c r="D940" s="221"/>
      <c r="E940" s="221"/>
      <c r="F940" s="221"/>
      <c r="G940" s="221"/>
      <c r="H940" s="221"/>
      <c r="I940" s="221"/>
      <c r="J940" s="221"/>
      <c r="K940" s="221"/>
      <c r="L940" s="221"/>
      <c r="M940" s="221"/>
      <c r="N940" s="221"/>
      <c r="O940" s="221"/>
      <c r="P940" s="221"/>
      <c r="Q940" s="221"/>
      <c r="R940" s="221"/>
      <c r="S940" s="221"/>
      <c r="T940" s="30" t="s">
        <v>1061</v>
      </c>
      <c r="U940" s="31">
        <v>1277.3</v>
      </c>
      <c r="V940" s="32">
        <v>7.54</v>
      </c>
      <c r="W940" s="231">
        <f t="shared" si="164"/>
        <v>9630.8420000000006</v>
      </c>
      <c r="X940" s="231"/>
      <c r="Y940" s="231"/>
      <c r="Z940" s="231"/>
      <c r="AA940" s="233">
        <v>0</v>
      </c>
      <c r="AB940" s="234"/>
      <c r="AC940" s="234"/>
      <c r="AD940" s="235"/>
      <c r="AE940" s="242"/>
      <c r="AF940" s="243"/>
      <c r="AG940" s="243"/>
      <c r="AH940" s="244"/>
      <c r="AI940" s="233">
        <f t="shared" si="165"/>
        <v>0</v>
      </c>
      <c r="AJ940" s="234"/>
      <c r="AK940" s="234"/>
      <c r="AL940" s="235"/>
      <c r="AM940" s="223">
        <f t="shared" si="166"/>
        <v>0</v>
      </c>
      <c r="AN940" s="224"/>
      <c r="AO940" s="225"/>
      <c r="AP940" s="223">
        <f t="shared" si="167"/>
        <v>0</v>
      </c>
      <c r="AQ940" s="224"/>
      <c r="AR940" s="224"/>
      <c r="AS940" s="225"/>
      <c r="AT940" s="223">
        <f t="shared" si="168"/>
        <v>0</v>
      </c>
      <c r="AU940" s="224"/>
      <c r="AV940" s="224"/>
      <c r="AW940" s="225"/>
      <c r="AX940" s="32">
        <f t="shared" si="169"/>
        <v>1277.3</v>
      </c>
      <c r="AY940" s="97">
        <f t="shared" si="163"/>
        <v>9630.8420000000006</v>
      </c>
    </row>
    <row r="941" spans="1:51">
      <c r="A941" s="30" t="s">
        <v>990</v>
      </c>
      <c r="B941" s="221" t="s">
        <v>1091</v>
      </c>
      <c r="C941" s="221"/>
      <c r="D941" s="221"/>
      <c r="E941" s="221"/>
      <c r="F941" s="221"/>
      <c r="G941" s="221"/>
      <c r="H941" s="221"/>
      <c r="I941" s="221"/>
      <c r="J941" s="221"/>
      <c r="K941" s="221"/>
      <c r="L941" s="221"/>
      <c r="M941" s="221"/>
      <c r="N941" s="221"/>
      <c r="O941" s="221"/>
      <c r="P941" s="221"/>
      <c r="Q941" s="221"/>
      <c r="R941" s="221"/>
      <c r="S941" s="221"/>
      <c r="T941" s="30" t="s">
        <v>1061</v>
      </c>
      <c r="U941" s="31">
        <v>256</v>
      </c>
      <c r="V941" s="32">
        <v>9.43</v>
      </c>
      <c r="W941" s="231">
        <f t="shared" si="164"/>
        <v>2414.08</v>
      </c>
      <c r="X941" s="231"/>
      <c r="Y941" s="231"/>
      <c r="Z941" s="231"/>
      <c r="AA941" s="233">
        <v>0</v>
      </c>
      <c r="AB941" s="234"/>
      <c r="AC941" s="234"/>
      <c r="AD941" s="235"/>
      <c r="AE941" s="242"/>
      <c r="AF941" s="243"/>
      <c r="AG941" s="243"/>
      <c r="AH941" s="244"/>
      <c r="AI941" s="233">
        <f t="shared" si="165"/>
        <v>0</v>
      </c>
      <c r="AJ941" s="234"/>
      <c r="AK941" s="234"/>
      <c r="AL941" s="235"/>
      <c r="AM941" s="223">
        <f t="shared" si="166"/>
        <v>0</v>
      </c>
      <c r="AN941" s="224"/>
      <c r="AO941" s="225"/>
      <c r="AP941" s="223">
        <f t="shared" si="167"/>
        <v>0</v>
      </c>
      <c r="AQ941" s="224"/>
      <c r="AR941" s="224"/>
      <c r="AS941" s="225"/>
      <c r="AT941" s="223">
        <f t="shared" si="168"/>
        <v>0</v>
      </c>
      <c r="AU941" s="224"/>
      <c r="AV941" s="224"/>
      <c r="AW941" s="225"/>
      <c r="AX941" s="32">
        <f t="shared" si="169"/>
        <v>256</v>
      </c>
      <c r="AY941" s="97">
        <f t="shared" si="163"/>
        <v>2414.08</v>
      </c>
    </row>
    <row r="942" spans="1:51">
      <c r="A942" s="30" t="s">
        <v>991</v>
      </c>
      <c r="B942" s="221" t="s">
        <v>1229</v>
      </c>
      <c r="C942" s="221"/>
      <c r="D942" s="221"/>
      <c r="E942" s="221"/>
      <c r="F942" s="221"/>
      <c r="G942" s="221"/>
      <c r="H942" s="221"/>
      <c r="I942" s="221"/>
      <c r="J942" s="221"/>
      <c r="K942" s="221"/>
      <c r="L942" s="221"/>
      <c r="M942" s="221"/>
      <c r="N942" s="221"/>
      <c r="O942" s="221"/>
      <c r="P942" s="221"/>
      <c r="Q942" s="221"/>
      <c r="R942" s="221"/>
      <c r="S942" s="221"/>
      <c r="T942" s="30" t="s">
        <v>1061</v>
      </c>
      <c r="U942" s="31">
        <v>1542</v>
      </c>
      <c r="V942" s="32">
        <v>16.739999999999998</v>
      </c>
      <c r="W942" s="231">
        <f t="shared" si="164"/>
        <v>25813.079999999998</v>
      </c>
      <c r="X942" s="231"/>
      <c r="Y942" s="231"/>
      <c r="Z942" s="231"/>
      <c r="AA942" s="233">
        <v>0</v>
      </c>
      <c r="AB942" s="234"/>
      <c r="AC942" s="234"/>
      <c r="AD942" s="235"/>
      <c r="AE942" s="242"/>
      <c r="AF942" s="243"/>
      <c r="AG942" s="243"/>
      <c r="AH942" s="244"/>
      <c r="AI942" s="233">
        <f t="shared" si="165"/>
        <v>0</v>
      </c>
      <c r="AJ942" s="234"/>
      <c r="AK942" s="234"/>
      <c r="AL942" s="235"/>
      <c r="AM942" s="223">
        <f t="shared" si="166"/>
        <v>0</v>
      </c>
      <c r="AN942" s="224"/>
      <c r="AO942" s="225"/>
      <c r="AP942" s="223">
        <f t="shared" si="167"/>
        <v>0</v>
      </c>
      <c r="AQ942" s="224"/>
      <c r="AR942" s="224"/>
      <c r="AS942" s="225"/>
      <c r="AT942" s="223">
        <f t="shared" si="168"/>
        <v>0</v>
      </c>
      <c r="AU942" s="224"/>
      <c r="AV942" s="224"/>
      <c r="AW942" s="225"/>
      <c r="AX942" s="32">
        <f t="shared" si="169"/>
        <v>1542</v>
      </c>
      <c r="AY942" s="97">
        <f t="shared" si="163"/>
        <v>25813.079999999998</v>
      </c>
    </row>
    <row r="943" spans="1:51">
      <c r="A943" s="30" t="s">
        <v>992</v>
      </c>
      <c r="B943" s="221" t="s">
        <v>1230</v>
      </c>
      <c r="C943" s="221"/>
      <c r="D943" s="221"/>
      <c r="E943" s="221"/>
      <c r="F943" s="221"/>
      <c r="G943" s="221"/>
      <c r="H943" s="221"/>
      <c r="I943" s="221"/>
      <c r="J943" s="221"/>
      <c r="K943" s="221"/>
      <c r="L943" s="221"/>
      <c r="M943" s="221"/>
      <c r="N943" s="221"/>
      <c r="O943" s="221"/>
      <c r="P943" s="221"/>
      <c r="Q943" s="221"/>
      <c r="R943" s="221"/>
      <c r="S943" s="221"/>
      <c r="T943" s="30" t="s">
        <v>1061</v>
      </c>
      <c r="U943" s="31">
        <v>310</v>
      </c>
      <c r="V943" s="32">
        <v>18.72</v>
      </c>
      <c r="W943" s="231">
        <f t="shared" si="164"/>
        <v>5803.2</v>
      </c>
      <c r="X943" s="231"/>
      <c r="Y943" s="231"/>
      <c r="Z943" s="231"/>
      <c r="AA943" s="233">
        <v>0</v>
      </c>
      <c r="AB943" s="234"/>
      <c r="AC943" s="234"/>
      <c r="AD943" s="235"/>
      <c r="AE943" s="242"/>
      <c r="AF943" s="243"/>
      <c r="AG943" s="243"/>
      <c r="AH943" s="244"/>
      <c r="AI943" s="233">
        <f t="shared" si="165"/>
        <v>0</v>
      </c>
      <c r="AJ943" s="234"/>
      <c r="AK943" s="234"/>
      <c r="AL943" s="235"/>
      <c r="AM943" s="223">
        <f t="shared" si="166"/>
        <v>0</v>
      </c>
      <c r="AN943" s="224"/>
      <c r="AO943" s="225"/>
      <c r="AP943" s="223">
        <f t="shared" si="167"/>
        <v>0</v>
      </c>
      <c r="AQ943" s="224"/>
      <c r="AR943" s="224"/>
      <c r="AS943" s="225"/>
      <c r="AT943" s="223">
        <f t="shared" si="168"/>
        <v>0</v>
      </c>
      <c r="AU943" s="224"/>
      <c r="AV943" s="224"/>
      <c r="AW943" s="225"/>
      <c r="AX943" s="32">
        <f t="shared" si="169"/>
        <v>310</v>
      </c>
      <c r="AY943" s="97">
        <f t="shared" si="163"/>
        <v>5803.2</v>
      </c>
    </row>
    <row r="944" spans="1:51">
      <c r="A944" s="30" t="s">
        <v>993</v>
      </c>
      <c r="B944" s="221" t="s">
        <v>1240</v>
      </c>
      <c r="C944" s="221"/>
      <c r="D944" s="221"/>
      <c r="E944" s="221"/>
      <c r="F944" s="221"/>
      <c r="G944" s="221"/>
      <c r="H944" s="221"/>
      <c r="I944" s="221"/>
      <c r="J944" s="221"/>
      <c r="K944" s="221"/>
      <c r="L944" s="221"/>
      <c r="M944" s="221"/>
      <c r="N944" s="221"/>
      <c r="O944" s="221"/>
      <c r="P944" s="221"/>
      <c r="Q944" s="221"/>
      <c r="R944" s="221"/>
      <c r="S944" s="221"/>
      <c r="T944" s="30" t="s">
        <v>1061</v>
      </c>
      <c r="U944" s="31">
        <v>310</v>
      </c>
      <c r="V944" s="32">
        <v>95.53</v>
      </c>
      <c r="W944" s="231">
        <f t="shared" si="164"/>
        <v>29614.3</v>
      </c>
      <c r="X944" s="231"/>
      <c r="Y944" s="231"/>
      <c r="Z944" s="231"/>
      <c r="AA944" s="233">
        <v>0</v>
      </c>
      <c r="AB944" s="234"/>
      <c r="AC944" s="234"/>
      <c r="AD944" s="235"/>
      <c r="AE944" s="242"/>
      <c r="AF944" s="243"/>
      <c r="AG944" s="243"/>
      <c r="AH944" s="244"/>
      <c r="AI944" s="233">
        <f t="shared" si="165"/>
        <v>0</v>
      </c>
      <c r="AJ944" s="234"/>
      <c r="AK944" s="234"/>
      <c r="AL944" s="235"/>
      <c r="AM944" s="223">
        <f t="shared" si="166"/>
        <v>0</v>
      </c>
      <c r="AN944" s="224"/>
      <c r="AO944" s="225"/>
      <c r="AP944" s="223">
        <f t="shared" si="167"/>
        <v>0</v>
      </c>
      <c r="AQ944" s="224"/>
      <c r="AR944" s="224"/>
      <c r="AS944" s="225"/>
      <c r="AT944" s="223">
        <f t="shared" si="168"/>
        <v>0</v>
      </c>
      <c r="AU944" s="224"/>
      <c r="AV944" s="224"/>
      <c r="AW944" s="225"/>
      <c r="AX944" s="32">
        <f t="shared" si="169"/>
        <v>310</v>
      </c>
      <c r="AY944" s="97">
        <f t="shared" si="163"/>
        <v>29614.3</v>
      </c>
    </row>
    <row r="945" spans="1:51">
      <c r="A945" s="30" t="s">
        <v>994</v>
      </c>
      <c r="B945" s="221" t="s">
        <v>1241</v>
      </c>
      <c r="C945" s="221"/>
      <c r="D945" s="221"/>
      <c r="E945" s="221"/>
      <c r="F945" s="221"/>
      <c r="G945" s="221"/>
      <c r="H945" s="221"/>
      <c r="I945" s="221"/>
      <c r="J945" s="221"/>
      <c r="K945" s="221"/>
      <c r="L945" s="221"/>
      <c r="M945" s="221"/>
      <c r="N945" s="221"/>
      <c r="O945" s="221"/>
      <c r="P945" s="221"/>
      <c r="Q945" s="221"/>
      <c r="R945" s="221"/>
      <c r="S945" s="221"/>
      <c r="T945" s="30" t="s">
        <v>1060</v>
      </c>
      <c r="U945" s="31">
        <v>4472</v>
      </c>
      <c r="V945" s="32">
        <v>2.72</v>
      </c>
      <c r="W945" s="231">
        <f t="shared" si="164"/>
        <v>12163.84</v>
      </c>
      <c r="X945" s="231"/>
      <c r="Y945" s="231"/>
      <c r="Z945" s="231"/>
      <c r="AA945" s="233">
        <v>0</v>
      </c>
      <c r="AB945" s="234"/>
      <c r="AC945" s="234"/>
      <c r="AD945" s="235"/>
      <c r="AE945" s="242"/>
      <c r="AF945" s="243"/>
      <c r="AG945" s="243"/>
      <c r="AH945" s="244"/>
      <c r="AI945" s="233">
        <f t="shared" si="165"/>
        <v>0</v>
      </c>
      <c r="AJ945" s="234"/>
      <c r="AK945" s="234"/>
      <c r="AL945" s="235"/>
      <c r="AM945" s="223">
        <f t="shared" si="166"/>
        <v>0</v>
      </c>
      <c r="AN945" s="224"/>
      <c r="AO945" s="225"/>
      <c r="AP945" s="223">
        <f t="shared" si="167"/>
        <v>0</v>
      </c>
      <c r="AQ945" s="224"/>
      <c r="AR945" s="224"/>
      <c r="AS945" s="225"/>
      <c r="AT945" s="223">
        <f t="shared" si="168"/>
        <v>0</v>
      </c>
      <c r="AU945" s="224"/>
      <c r="AV945" s="224"/>
      <c r="AW945" s="225"/>
      <c r="AX945" s="32">
        <f t="shared" si="169"/>
        <v>4472</v>
      </c>
      <c r="AY945" s="97">
        <f t="shared" si="163"/>
        <v>12163.84</v>
      </c>
    </row>
    <row r="946" spans="1:51">
      <c r="A946" s="30" t="s">
        <v>995</v>
      </c>
      <c r="B946" s="221" t="s">
        <v>1077</v>
      </c>
      <c r="C946" s="221"/>
      <c r="D946" s="221"/>
      <c r="E946" s="221"/>
      <c r="F946" s="221"/>
      <c r="G946" s="221"/>
      <c r="H946" s="221"/>
      <c r="I946" s="221"/>
      <c r="J946" s="221"/>
      <c r="K946" s="221"/>
      <c r="L946" s="221"/>
      <c r="M946" s="221"/>
      <c r="N946" s="221"/>
      <c r="O946" s="221"/>
      <c r="P946" s="221"/>
      <c r="Q946" s="221"/>
      <c r="R946" s="221"/>
      <c r="S946" s="221"/>
      <c r="T946" s="30" t="s">
        <v>1061</v>
      </c>
      <c r="U946" s="31">
        <v>5490</v>
      </c>
      <c r="V946" s="32">
        <v>10.66</v>
      </c>
      <c r="W946" s="231">
        <f t="shared" si="164"/>
        <v>58523.4</v>
      </c>
      <c r="X946" s="231"/>
      <c r="Y946" s="231"/>
      <c r="Z946" s="231"/>
      <c r="AA946" s="233">
        <v>0</v>
      </c>
      <c r="AB946" s="234"/>
      <c r="AC946" s="234"/>
      <c r="AD946" s="235"/>
      <c r="AE946" s="242"/>
      <c r="AF946" s="243"/>
      <c r="AG946" s="243"/>
      <c r="AH946" s="244"/>
      <c r="AI946" s="233">
        <f t="shared" si="165"/>
        <v>0</v>
      </c>
      <c r="AJ946" s="234"/>
      <c r="AK946" s="234"/>
      <c r="AL946" s="235"/>
      <c r="AM946" s="223">
        <f t="shared" si="166"/>
        <v>0</v>
      </c>
      <c r="AN946" s="224"/>
      <c r="AO946" s="225"/>
      <c r="AP946" s="223">
        <f t="shared" si="167"/>
        <v>0</v>
      </c>
      <c r="AQ946" s="224"/>
      <c r="AR946" s="224"/>
      <c r="AS946" s="225"/>
      <c r="AT946" s="223">
        <f t="shared" si="168"/>
        <v>0</v>
      </c>
      <c r="AU946" s="224"/>
      <c r="AV946" s="224"/>
      <c r="AW946" s="225"/>
      <c r="AX946" s="32">
        <f t="shared" si="169"/>
        <v>5490</v>
      </c>
      <c r="AY946" s="97">
        <f t="shared" si="163"/>
        <v>58523.4</v>
      </c>
    </row>
    <row r="947" spans="1:51">
      <c r="A947" s="30" t="s">
        <v>996</v>
      </c>
      <c r="B947" s="221" t="s">
        <v>1243</v>
      </c>
      <c r="C947" s="221"/>
      <c r="D947" s="221"/>
      <c r="E947" s="221"/>
      <c r="F947" s="221"/>
      <c r="G947" s="221"/>
      <c r="H947" s="221"/>
      <c r="I947" s="221"/>
      <c r="J947" s="221"/>
      <c r="K947" s="221"/>
      <c r="L947" s="221"/>
      <c r="M947" s="221"/>
      <c r="N947" s="221"/>
      <c r="O947" s="221"/>
      <c r="P947" s="221"/>
      <c r="Q947" s="221"/>
      <c r="R947" s="221"/>
      <c r="S947" s="221"/>
      <c r="T947" s="30" t="s">
        <v>1061</v>
      </c>
      <c r="U947" s="31">
        <v>15424</v>
      </c>
      <c r="V947" s="32">
        <v>1.18</v>
      </c>
      <c r="W947" s="231">
        <f t="shared" si="164"/>
        <v>18200.32</v>
      </c>
      <c r="X947" s="231"/>
      <c r="Y947" s="231"/>
      <c r="Z947" s="231"/>
      <c r="AA947" s="233">
        <v>0</v>
      </c>
      <c r="AB947" s="234"/>
      <c r="AC947" s="234"/>
      <c r="AD947" s="235"/>
      <c r="AE947" s="242"/>
      <c r="AF947" s="243"/>
      <c r="AG947" s="243"/>
      <c r="AH947" s="244"/>
      <c r="AI947" s="233">
        <f t="shared" si="165"/>
        <v>0</v>
      </c>
      <c r="AJ947" s="234"/>
      <c r="AK947" s="234"/>
      <c r="AL947" s="235"/>
      <c r="AM947" s="223">
        <f t="shared" si="166"/>
        <v>0</v>
      </c>
      <c r="AN947" s="224"/>
      <c r="AO947" s="225"/>
      <c r="AP947" s="223">
        <f t="shared" si="167"/>
        <v>0</v>
      </c>
      <c r="AQ947" s="224"/>
      <c r="AR947" s="224"/>
      <c r="AS947" s="225"/>
      <c r="AT947" s="223">
        <f t="shared" si="168"/>
        <v>0</v>
      </c>
      <c r="AU947" s="224"/>
      <c r="AV947" s="224"/>
      <c r="AW947" s="225"/>
      <c r="AX947" s="32">
        <f t="shared" si="169"/>
        <v>15424</v>
      </c>
      <c r="AY947" s="97">
        <f t="shared" si="163"/>
        <v>18200.32</v>
      </c>
    </row>
    <row r="948" spans="1:51">
      <c r="A948" s="30" t="s">
        <v>997</v>
      </c>
      <c r="B948" s="221" t="s">
        <v>0</v>
      </c>
      <c r="C948" s="221"/>
      <c r="D948" s="221"/>
      <c r="E948" s="221"/>
      <c r="F948" s="221"/>
      <c r="G948" s="221"/>
      <c r="H948" s="221"/>
      <c r="I948" s="221"/>
      <c r="J948" s="221"/>
      <c r="K948" s="221"/>
      <c r="L948" s="221"/>
      <c r="M948" s="221"/>
      <c r="N948" s="221"/>
      <c r="O948" s="221"/>
      <c r="P948" s="221"/>
      <c r="Q948" s="221"/>
      <c r="R948" s="221"/>
      <c r="S948" s="221"/>
      <c r="T948" s="30" t="s">
        <v>33</v>
      </c>
      <c r="U948" s="31">
        <v>120030</v>
      </c>
      <c r="V948" s="32">
        <v>1.51</v>
      </c>
      <c r="W948" s="231">
        <f t="shared" si="164"/>
        <v>181245.3</v>
      </c>
      <c r="X948" s="231"/>
      <c r="Y948" s="231"/>
      <c r="Z948" s="231"/>
      <c r="AA948" s="233">
        <v>0</v>
      </c>
      <c r="AB948" s="234"/>
      <c r="AC948" s="234"/>
      <c r="AD948" s="235"/>
      <c r="AE948" s="242"/>
      <c r="AF948" s="243"/>
      <c r="AG948" s="243"/>
      <c r="AH948" s="244"/>
      <c r="AI948" s="233">
        <f t="shared" si="165"/>
        <v>0</v>
      </c>
      <c r="AJ948" s="234"/>
      <c r="AK948" s="234"/>
      <c r="AL948" s="235"/>
      <c r="AM948" s="223">
        <f t="shared" si="166"/>
        <v>0</v>
      </c>
      <c r="AN948" s="224"/>
      <c r="AO948" s="225"/>
      <c r="AP948" s="223">
        <f t="shared" si="167"/>
        <v>0</v>
      </c>
      <c r="AQ948" s="224"/>
      <c r="AR948" s="224"/>
      <c r="AS948" s="225"/>
      <c r="AT948" s="223">
        <f t="shared" si="168"/>
        <v>0</v>
      </c>
      <c r="AU948" s="224"/>
      <c r="AV948" s="224"/>
      <c r="AW948" s="225"/>
      <c r="AX948" s="32">
        <f t="shared" si="169"/>
        <v>120030</v>
      </c>
      <c r="AY948" s="97">
        <f t="shared" si="163"/>
        <v>181245.3</v>
      </c>
    </row>
    <row r="949" spans="1:51">
      <c r="A949" s="30" t="s">
        <v>998</v>
      </c>
      <c r="B949" s="221" t="s">
        <v>1</v>
      </c>
      <c r="C949" s="221"/>
      <c r="D949" s="221"/>
      <c r="E949" s="221"/>
      <c r="F949" s="221"/>
      <c r="G949" s="221"/>
      <c r="H949" s="221"/>
      <c r="I949" s="221"/>
      <c r="J949" s="221"/>
      <c r="K949" s="221"/>
      <c r="L949" s="221"/>
      <c r="M949" s="221"/>
      <c r="N949" s="221"/>
      <c r="O949" s="221"/>
      <c r="P949" s="221"/>
      <c r="Q949" s="221"/>
      <c r="R949" s="221"/>
      <c r="S949" s="221"/>
      <c r="T949" s="30" t="s">
        <v>1061</v>
      </c>
      <c r="U949" s="31">
        <v>100</v>
      </c>
      <c r="V949" s="32">
        <v>1.8</v>
      </c>
      <c r="W949" s="231">
        <f t="shared" si="164"/>
        <v>180</v>
      </c>
      <c r="X949" s="231"/>
      <c r="Y949" s="231"/>
      <c r="Z949" s="231"/>
      <c r="AA949" s="233">
        <v>0</v>
      </c>
      <c r="AB949" s="234"/>
      <c r="AC949" s="234"/>
      <c r="AD949" s="235"/>
      <c r="AE949" s="242"/>
      <c r="AF949" s="243"/>
      <c r="AG949" s="243"/>
      <c r="AH949" s="244"/>
      <c r="AI949" s="233">
        <f t="shared" si="165"/>
        <v>0</v>
      </c>
      <c r="AJ949" s="234"/>
      <c r="AK949" s="234"/>
      <c r="AL949" s="235"/>
      <c r="AM949" s="223">
        <f t="shared" si="166"/>
        <v>0</v>
      </c>
      <c r="AN949" s="224"/>
      <c r="AO949" s="225"/>
      <c r="AP949" s="223">
        <f t="shared" si="167"/>
        <v>0</v>
      </c>
      <c r="AQ949" s="224"/>
      <c r="AR949" s="224"/>
      <c r="AS949" s="225"/>
      <c r="AT949" s="223">
        <f t="shared" si="168"/>
        <v>0</v>
      </c>
      <c r="AU949" s="224"/>
      <c r="AV949" s="224"/>
      <c r="AW949" s="225"/>
      <c r="AX949" s="32">
        <f t="shared" si="169"/>
        <v>100</v>
      </c>
      <c r="AY949" s="97">
        <f t="shared" si="163"/>
        <v>180</v>
      </c>
    </row>
    <row r="950" spans="1:51">
      <c r="A950" s="30" t="s">
        <v>999</v>
      </c>
      <c r="B950" s="221" t="s">
        <v>2</v>
      </c>
      <c r="C950" s="221"/>
      <c r="D950" s="221"/>
      <c r="E950" s="221"/>
      <c r="F950" s="221"/>
      <c r="G950" s="221"/>
      <c r="H950" s="221"/>
      <c r="I950" s="221"/>
      <c r="J950" s="221"/>
      <c r="K950" s="221"/>
      <c r="L950" s="221"/>
      <c r="M950" s="221"/>
      <c r="N950" s="221"/>
      <c r="O950" s="221"/>
      <c r="P950" s="221"/>
      <c r="Q950" s="221"/>
      <c r="R950" s="221"/>
      <c r="S950" s="221"/>
      <c r="T950" s="30" t="s">
        <v>1061</v>
      </c>
      <c r="U950" s="31">
        <v>50</v>
      </c>
      <c r="V950" s="32">
        <v>1.89</v>
      </c>
      <c r="W950" s="231">
        <f t="shared" si="164"/>
        <v>94.5</v>
      </c>
      <c r="X950" s="231"/>
      <c r="Y950" s="231"/>
      <c r="Z950" s="231"/>
      <c r="AA950" s="233">
        <v>50</v>
      </c>
      <c r="AB950" s="234"/>
      <c r="AC950" s="234"/>
      <c r="AD950" s="235"/>
      <c r="AE950" s="242"/>
      <c r="AF950" s="243"/>
      <c r="AG950" s="243"/>
      <c r="AH950" s="244"/>
      <c r="AI950" s="233">
        <f t="shared" si="165"/>
        <v>50</v>
      </c>
      <c r="AJ950" s="234"/>
      <c r="AK950" s="234"/>
      <c r="AL950" s="235"/>
      <c r="AM950" s="223">
        <f t="shared" si="166"/>
        <v>94.5</v>
      </c>
      <c r="AN950" s="224"/>
      <c r="AO950" s="225"/>
      <c r="AP950" s="223">
        <f t="shared" si="167"/>
        <v>0</v>
      </c>
      <c r="AQ950" s="224"/>
      <c r="AR950" s="224"/>
      <c r="AS950" s="225"/>
      <c r="AT950" s="223">
        <f t="shared" si="168"/>
        <v>94.5</v>
      </c>
      <c r="AU950" s="224"/>
      <c r="AV950" s="224"/>
      <c r="AW950" s="225"/>
      <c r="AX950" s="32">
        <f t="shared" si="169"/>
        <v>0</v>
      </c>
      <c r="AY950" s="97">
        <f t="shared" si="163"/>
        <v>0</v>
      </c>
    </row>
    <row r="951" spans="1:51">
      <c r="A951" s="30" t="s">
        <v>1000</v>
      </c>
      <c r="B951" s="221" t="s">
        <v>3</v>
      </c>
      <c r="C951" s="221"/>
      <c r="D951" s="221"/>
      <c r="E951" s="221"/>
      <c r="F951" s="221"/>
      <c r="G951" s="221"/>
      <c r="H951" s="221"/>
      <c r="I951" s="221"/>
      <c r="J951" s="221"/>
      <c r="K951" s="221"/>
      <c r="L951" s="221"/>
      <c r="M951" s="221"/>
      <c r="N951" s="221"/>
      <c r="O951" s="221"/>
      <c r="P951" s="221"/>
      <c r="Q951" s="221"/>
      <c r="R951" s="221"/>
      <c r="S951" s="221"/>
      <c r="T951" s="30" t="s">
        <v>1060</v>
      </c>
      <c r="U951" s="31">
        <v>8053</v>
      </c>
      <c r="V951" s="32">
        <v>5.67</v>
      </c>
      <c r="W951" s="231">
        <f t="shared" si="164"/>
        <v>45660.51</v>
      </c>
      <c r="X951" s="231"/>
      <c r="Y951" s="231"/>
      <c r="Z951" s="231"/>
      <c r="AA951" s="233">
        <v>0</v>
      </c>
      <c r="AB951" s="234"/>
      <c r="AC951" s="234"/>
      <c r="AD951" s="235"/>
      <c r="AE951" s="242"/>
      <c r="AF951" s="243"/>
      <c r="AG951" s="243"/>
      <c r="AH951" s="244"/>
      <c r="AI951" s="233">
        <f t="shared" si="165"/>
        <v>0</v>
      </c>
      <c r="AJ951" s="234"/>
      <c r="AK951" s="234"/>
      <c r="AL951" s="235"/>
      <c r="AM951" s="223">
        <f t="shared" si="166"/>
        <v>0</v>
      </c>
      <c r="AN951" s="224"/>
      <c r="AO951" s="225"/>
      <c r="AP951" s="223">
        <f t="shared" si="167"/>
        <v>0</v>
      </c>
      <c r="AQ951" s="224"/>
      <c r="AR951" s="224"/>
      <c r="AS951" s="225"/>
      <c r="AT951" s="223">
        <f t="shared" si="168"/>
        <v>0</v>
      </c>
      <c r="AU951" s="224"/>
      <c r="AV951" s="224"/>
      <c r="AW951" s="225"/>
      <c r="AX951" s="32">
        <f t="shared" si="169"/>
        <v>8053</v>
      </c>
      <c r="AY951" s="97">
        <f t="shared" si="163"/>
        <v>45660.51</v>
      </c>
    </row>
    <row r="952" spans="1:51">
      <c r="A952" s="30" t="s">
        <v>1001</v>
      </c>
      <c r="B952" s="221" t="s">
        <v>4</v>
      </c>
      <c r="C952" s="221"/>
      <c r="D952" s="221"/>
      <c r="E952" s="221"/>
      <c r="F952" s="221"/>
      <c r="G952" s="221"/>
      <c r="H952" s="221"/>
      <c r="I952" s="221"/>
      <c r="J952" s="221"/>
      <c r="K952" s="221"/>
      <c r="L952" s="221"/>
      <c r="M952" s="221"/>
      <c r="N952" s="221"/>
      <c r="O952" s="221"/>
      <c r="P952" s="221"/>
      <c r="Q952" s="221"/>
      <c r="R952" s="221"/>
      <c r="S952" s="221"/>
      <c r="T952" s="30" t="s">
        <v>1060</v>
      </c>
      <c r="U952" s="31">
        <v>7520</v>
      </c>
      <c r="V952" s="32">
        <v>12.42</v>
      </c>
      <c r="W952" s="231">
        <f t="shared" si="164"/>
        <v>93398.399999999994</v>
      </c>
      <c r="X952" s="231"/>
      <c r="Y952" s="231"/>
      <c r="Z952" s="231"/>
      <c r="AA952" s="233">
        <v>0</v>
      </c>
      <c r="AB952" s="234"/>
      <c r="AC952" s="234"/>
      <c r="AD952" s="235"/>
      <c r="AE952" s="242"/>
      <c r="AF952" s="243"/>
      <c r="AG952" s="243"/>
      <c r="AH952" s="244"/>
      <c r="AI952" s="233">
        <f t="shared" si="165"/>
        <v>0</v>
      </c>
      <c r="AJ952" s="234"/>
      <c r="AK952" s="234"/>
      <c r="AL952" s="235"/>
      <c r="AM952" s="223">
        <f t="shared" si="166"/>
        <v>0</v>
      </c>
      <c r="AN952" s="224"/>
      <c r="AO952" s="225"/>
      <c r="AP952" s="223">
        <f t="shared" si="167"/>
        <v>0</v>
      </c>
      <c r="AQ952" s="224"/>
      <c r="AR952" s="224"/>
      <c r="AS952" s="225"/>
      <c r="AT952" s="223">
        <f t="shared" si="168"/>
        <v>0</v>
      </c>
      <c r="AU952" s="224"/>
      <c r="AV952" s="224"/>
      <c r="AW952" s="225"/>
      <c r="AX952" s="32">
        <f t="shared" si="169"/>
        <v>7520</v>
      </c>
      <c r="AY952" s="97">
        <f t="shared" si="163"/>
        <v>93398.399999999994</v>
      </c>
    </row>
    <row r="953" spans="1:51">
      <c r="A953" s="30" t="s">
        <v>1002</v>
      </c>
      <c r="B953" s="221" t="s">
        <v>5</v>
      </c>
      <c r="C953" s="221"/>
      <c r="D953" s="221"/>
      <c r="E953" s="221"/>
      <c r="F953" s="221"/>
      <c r="G953" s="221"/>
      <c r="H953" s="221"/>
      <c r="I953" s="221"/>
      <c r="J953" s="221"/>
      <c r="K953" s="221"/>
      <c r="L953" s="221"/>
      <c r="M953" s="221"/>
      <c r="N953" s="221"/>
      <c r="O953" s="221"/>
      <c r="P953" s="221"/>
      <c r="Q953" s="221"/>
      <c r="R953" s="221"/>
      <c r="S953" s="221"/>
      <c r="T953" s="30" t="s">
        <v>1060</v>
      </c>
      <c r="U953" s="31">
        <v>3400</v>
      </c>
      <c r="V953" s="32">
        <v>31.15</v>
      </c>
      <c r="W953" s="231">
        <f t="shared" si="164"/>
        <v>105910</v>
      </c>
      <c r="X953" s="231"/>
      <c r="Y953" s="231"/>
      <c r="Z953" s="231"/>
      <c r="AA953" s="233">
        <v>0</v>
      </c>
      <c r="AB953" s="234"/>
      <c r="AC953" s="234"/>
      <c r="AD953" s="235"/>
      <c r="AE953" s="242"/>
      <c r="AF953" s="243"/>
      <c r="AG953" s="243"/>
      <c r="AH953" s="244"/>
      <c r="AI953" s="233">
        <f t="shared" si="165"/>
        <v>0</v>
      </c>
      <c r="AJ953" s="234"/>
      <c r="AK953" s="234"/>
      <c r="AL953" s="235"/>
      <c r="AM953" s="223">
        <f t="shared" si="166"/>
        <v>0</v>
      </c>
      <c r="AN953" s="224"/>
      <c r="AO953" s="225"/>
      <c r="AP953" s="223">
        <f t="shared" si="167"/>
        <v>0</v>
      </c>
      <c r="AQ953" s="224"/>
      <c r="AR953" s="224"/>
      <c r="AS953" s="225"/>
      <c r="AT953" s="223">
        <f t="shared" si="168"/>
        <v>0</v>
      </c>
      <c r="AU953" s="224"/>
      <c r="AV953" s="224"/>
      <c r="AW953" s="225"/>
      <c r="AX953" s="32">
        <f t="shared" si="169"/>
        <v>3400</v>
      </c>
      <c r="AY953" s="97">
        <f t="shared" si="163"/>
        <v>105910</v>
      </c>
    </row>
    <row r="954" spans="1:51">
      <c r="A954" s="30" t="s">
        <v>1003</v>
      </c>
      <c r="B954" s="221" t="s">
        <v>148</v>
      </c>
      <c r="C954" s="221"/>
      <c r="D954" s="221"/>
      <c r="E954" s="221"/>
      <c r="F954" s="221"/>
      <c r="G954" s="221"/>
      <c r="H954" s="221"/>
      <c r="I954" s="221"/>
      <c r="J954" s="221"/>
      <c r="K954" s="221"/>
      <c r="L954" s="221"/>
      <c r="M954" s="221"/>
      <c r="N954" s="221"/>
      <c r="O954" s="221"/>
      <c r="P954" s="221"/>
      <c r="Q954" s="221"/>
      <c r="R954" s="221"/>
      <c r="S954" s="221"/>
      <c r="T954" s="30" t="s">
        <v>1060</v>
      </c>
      <c r="U954" s="31">
        <v>343</v>
      </c>
      <c r="V954" s="32">
        <v>94.85</v>
      </c>
      <c r="W954" s="231">
        <f t="shared" si="164"/>
        <v>32533.55</v>
      </c>
      <c r="X954" s="231"/>
      <c r="Y954" s="231"/>
      <c r="Z954" s="231"/>
      <c r="AA954" s="233">
        <v>0</v>
      </c>
      <c r="AB954" s="234"/>
      <c r="AC954" s="234"/>
      <c r="AD954" s="235"/>
      <c r="AE954" s="242"/>
      <c r="AF954" s="243"/>
      <c r="AG954" s="243"/>
      <c r="AH954" s="244"/>
      <c r="AI954" s="233">
        <f t="shared" si="165"/>
        <v>0</v>
      </c>
      <c r="AJ954" s="234"/>
      <c r="AK954" s="234"/>
      <c r="AL954" s="235"/>
      <c r="AM954" s="223">
        <f t="shared" si="166"/>
        <v>0</v>
      </c>
      <c r="AN954" s="224"/>
      <c r="AO954" s="225"/>
      <c r="AP954" s="223">
        <f t="shared" si="167"/>
        <v>0</v>
      </c>
      <c r="AQ954" s="224"/>
      <c r="AR954" s="224"/>
      <c r="AS954" s="225"/>
      <c r="AT954" s="223">
        <f t="shared" si="168"/>
        <v>0</v>
      </c>
      <c r="AU954" s="224"/>
      <c r="AV954" s="224"/>
      <c r="AW954" s="225"/>
      <c r="AX954" s="32">
        <f t="shared" si="169"/>
        <v>343</v>
      </c>
      <c r="AY954" s="97">
        <f t="shared" si="163"/>
        <v>32533.55</v>
      </c>
    </row>
    <row r="955" spans="1:51">
      <c r="A955" s="30" t="s">
        <v>1004</v>
      </c>
      <c r="B955" s="221" t="s">
        <v>7</v>
      </c>
      <c r="C955" s="221"/>
      <c r="D955" s="221"/>
      <c r="E955" s="221"/>
      <c r="F955" s="221"/>
      <c r="G955" s="221"/>
      <c r="H955" s="221"/>
      <c r="I955" s="221"/>
      <c r="J955" s="221"/>
      <c r="K955" s="221"/>
      <c r="L955" s="221"/>
      <c r="M955" s="221"/>
      <c r="N955" s="221"/>
      <c r="O955" s="221"/>
      <c r="P955" s="221"/>
      <c r="Q955" s="221"/>
      <c r="R955" s="221"/>
      <c r="S955" s="221"/>
      <c r="T955" s="30" t="s">
        <v>1031</v>
      </c>
      <c r="U955" s="31">
        <v>2057</v>
      </c>
      <c r="V955" s="32">
        <v>1.05</v>
      </c>
      <c r="W955" s="231">
        <f t="shared" si="164"/>
        <v>2159.85</v>
      </c>
      <c r="X955" s="231"/>
      <c r="Y955" s="231"/>
      <c r="Z955" s="231"/>
      <c r="AA955" s="233">
        <v>0</v>
      </c>
      <c r="AB955" s="234"/>
      <c r="AC955" s="234"/>
      <c r="AD955" s="235"/>
      <c r="AE955" s="242"/>
      <c r="AF955" s="243"/>
      <c r="AG955" s="243"/>
      <c r="AH955" s="244"/>
      <c r="AI955" s="233">
        <f t="shared" si="165"/>
        <v>0</v>
      </c>
      <c r="AJ955" s="234"/>
      <c r="AK955" s="234"/>
      <c r="AL955" s="235"/>
      <c r="AM955" s="223">
        <f t="shared" si="166"/>
        <v>0</v>
      </c>
      <c r="AN955" s="224"/>
      <c r="AO955" s="225"/>
      <c r="AP955" s="223">
        <f t="shared" si="167"/>
        <v>0</v>
      </c>
      <c r="AQ955" s="224"/>
      <c r="AR955" s="224"/>
      <c r="AS955" s="225"/>
      <c r="AT955" s="223">
        <f t="shared" si="168"/>
        <v>0</v>
      </c>
      <c r="AU955" s="224"/>
      <c r="AV955" s="224"/>
      <c r="AW955" s="225"/>
      <c r="AX955" s="32">
        <f t="shared" si="169"/>
        <v>2057</v>
      </c>
      <c r="AY955" s="97">
        <f t="shared" si="163"/>
        <v>2159.85</v>
      </c>
    </row>
    <row r="956" spans="1:51">
      <c r="A956" s="30" t="s">
        <v>1005</v>
      </c>
      <c r="B956" s="221" t="s">
        <v>8</v>
      </c>
      <c r="C956" s="221"/>
      <c r="D956" s="221"/>
      <c r="E956" s="221"/>
      <c r="F956" s="221"/>
      <c r="G956" s="221"/>
      <c r="H956" s="221"/>
      <c r="I956" s="221"/>
      <c r="J956" s="221"/>
      <c r="K956" s="221"/>
      <c r="L956" s="221"/>
      <c r="M956" s="221"/>
      <c r="N956" s="221"/>
      <c r="O956" s="221"/>
      <c r="P956" s="221"/>
      <c r="Q956" s="221"/>
      <c r="R956" s="221"/>
      <c r="S956" s="221"/>
      <c r="T956" s="30" t="s">
        <v>1061</v>
      </c>
      <c r="U956" s="31">
        <v>56.7</v>
      </c>
      <c r="V956" s="32">
        <v>72.91</v>
      </c>
      <c r="W956" s="231">
        <f t="shared" si="164"/>
        <v>4133.9970000000003</v>
      </c>
      <c r="X956" s="231"/>
      <c r="Y956" s="231"/>
      <c r="Z956" s="231"/>
      <c r="AA956" s="233">
        <v>56.7</v>
      </c>
      <c r="AB956" s="234"/>
      <c r="AC956" s="234"/>
      <c r="AD956" s="235"/>
      <c r="AE956" s="242"/>
      <c r="AF956" s="243"/>
      <c r="AG956" s="243"/>
      <c r="AH956" s="244"/>
      <c r="AI956" s="233">
        <f t="shared" si="165"/>
        <v>56.7</v>
      </c>
      <c r="AJ956" s="234"/>
      <c r="AK956" s="234"/>
      <c r="AL956" s="235"/>
      <c r="AM956" s="223">
        <f t="shared" si="166"/>
        <v>4133.9970000000003</v>
      </c>
      <c r="AN956" s="224"/>
      <c r="AO956" s="225"/>
      <c r="AP956" s="223">
        <f t="shared" si="167"/>
        <v>0</v>
      </c>
      <c r="AQ956" s="224"/>
      <c r="AR956" s="224"/>
      <c r="AS956" s="225"/>
      <c r="AT956" s="223">
        <f t="shared" si="168"/>
        <v>4133.9970000000003</v>
      </c>
      <c r="AU956" s="224"/>
      <c r="AV956" s="224"/>
      <c r="AW956" s="225"/>
      <c r="AX956" s="32">
        <f t="shared" si="169"/>
        <v>0</v>
      </c>
      <c r="AY956" s="97">
        <f t="shared" si="163"/>
        <v>0</v>
      </c>
    </row>
    <row r="957" spans="1:51">
      <c r="A957" s="30" t="s">
        <v>1006</v>
      </c>
      <c r="B957" s="221" t="s">
        <v>11</v>
      </c>
      <c r="C957" s="221"/>
      <c r="D957" s="221"/>
      <c r="E957" s="221"/>
      <c r="F957" s="221"/>
      <c r="G957" s="221"/>
      <c r="H957" s="221"/>
      <c r="I957" s="221"/>
      <c r="J957" s="221"/>
      <c r="K957" s="221"/>
      <c r="L957" s="221"/>
      <c r="M957" s="221"/>
      <c r="N957" s="221"/>
      <c r="O957" s="221"/>
      <c r="P957" s="221"/>
      <c r="Q957" s="221"/>
      <c r="R957" s="221"/>
      <c r="S957" s="221"/>
      <c r="T957" s="30" t="s">
        <v>1059</v>
      </c>
      <c r="U957" s="31">
        <v>234</v>
      </c>
      <c r="V957" s="32">
        <v>18.36</v>
      </c>
      <c r="W957" s="231">
        <f t="shared" si="164"/>
        <v>4296.24</v>
      </c>
      <c r="X957" s="231"/>
      <c r="Y957" s="231"/>
      <c r="Z957" s="231"/>
      <c r="AA957" s="233">
        <v>0</v>
      </c>
      <c r="AB957" s="234"/>
      <c r="AC957" s="234"/>
      <c r="AD957" s="235"/>
      <c r="AE957" s="242"/>
      <c r="AF957" s="243"/>
      <c r="AG957" s="243"/>
      <c r="AH957" s="244"/>
      <c r="AI957" s="233">
        <f t="shared" si="165"/>
        <v>0</v>
      </c>
      <c r="AJ957" s="234"/>
      <c r="AK957" s="234"/>
      <c r="AL957" s="235"/>
      <c r="AM957" s="223">
        <f t="shared" si="166"/>
        <v>0</v>
      </c>
      <c r="AN957" s="224"/>
      <c r="AO957" s="225"/>
      <c r="AP957" s="223">
        <f t="shared" si="167"/>
        <v>0</v>
      </c>
      <c r="AQ957" s="224"/>
      <c r="AR957" s="224"/>
      <c r="AS957" s="225"/>
      <c r="AT957" s="223">
        <f t="shared" si="168"/>
        <v>0</v>
      </c>
      <c r="AU957" s="224"/>
      <c r="AV957" s="224"/>
      <c r="AW957" s="225"/>
      <c r="AX957" s="32">
        <f t="shared" si="169"/>
        <v>234</v>
      </c>
      <c r="AY957" s="97">
        <f t="shared" si="163"/>
        <v>4296.24</v>
      </c>
    </row>
    <row r="958" spans="1:51">
      <c r="A958" s="30" t="s">
        <v>1007</v>
      </c>
      <c r="B958" s="221" t="s">
        <v>149</v>
      </c>
      <c r="C958" s="221"/>
      <c r="D958" s="221"/>
      <c r="E958" s="221"/>
      <c r="F958" s="221"/>
      <c r="G958" s="221"/>
      <c r="H958" s="221"/>
      <c r="I958" s="221"/>
      <c r="J958" s="221"/>
      <c r="K958" s="221"/>
      <c r="L958" s="221"/>
      <c r="M958" s="221"/>
      <c r="N958" s="221"/>
      <c r="O958" s="221"/>
      <c r="P958" s="221"/>
      <c r="Q958" s="221"/>
      <c r="R958" s="221"/>
      <c r="S958" s="221"/>
      <c r="T958" s="30" t="s">
        <v>1061</v>
      </c>
      <c r="U958" s="31">
        <v>78</v>
      </c>
      <c r="V958" s="32">
        <v>233.22</v>
      </c>
      <c r="W958" s="231">
        <f t="shared" si="164"/>
        <v>18191.16</v>
      </c>
      <c r="X958" s="231"/>
      <c r="Y958" s="231"/>
      <c r="Z958" s="231"/>
      <c r="AA958" s="233">
        <v>0</v>
      </c>
      <c r="AB958" s="234"/>
      <c r="AC958" s="234"/>
      <c r="AD958" s="235"/>
      <c r="AE958" s="242"/>
      <c r="AF958" s="243"/>
      <c r="AG958" s="243"/>
      <c r="AH958" s="244"/>
      <c r="AI958" s="233">
        <f t="shared" si="165"/>
        <v>0</v>
      </c>
      <c r="AJ958" s="234"/>
      <c r="AK958" s="234"/>
      <c r="AL958" s="235"/>
      <c r="AM958" s="223">
        <f t="shared" si="166"/>
        <v>0</v>
      </c>
      <c r="AN958" s="224"/>
      <c r="AO958" s="225"/>
      <c r="AP958" s="223">
        <f t="shared" si="167"/>
        <v>0</v>
      </c>
      <c r="AQ958" s="224"/>
      <c r="AR958" s="224"/>
      <c r="AS958" s="225"/>
      <c r="AT958" s="223">
        <f t="shared" si="168"/>
        <v>0</v>
      </c>
      <c r="AU958" s="224"/>
      <c r="AV958" s="224"/>
      <c r="AW958" s="225"/>
      <c r="AX958" s="32">
        <f t="shared" si="169"/>
        <v>78</v>
      </c>
      <c r="AY958" s="97">
        <f t="shared" si="163"/>
        <v>18191.16</v>
      </c>
    </row>
    <row r="959" spans="1:51">
      <c r="A959" s="30" t="s">
        <v>1008</v>
      </c>
      <c r="B959" s="221" t="s">
        <v>150</v>
      </c>
      <c r="C959" s="221"/>
      <c r="D959" s="221"/>
      <c r="E959" s="221"/>
      <c r="F959" s="221"/>
      <c r="G959" s="221"/>
      <c r="H959" s="221"/>
      <c r="I959" s="221"/>
      <c r="J959" s="221"/>
      <c r="K959" s="221"/>
      <c r="L959" s="221"/>
      <c r="M959" s="221"/>
      <c r="N959" s="221"/>
      <c r="O959" s="221"/>
      <c r="P959" s="221"/>
      <c r="Q959" s="221"/>
      <c r="R959" s="221"/>
      <c r="S959" s="221"/>
      <c r="T959" s="30" t="s">
        <v>1060</v>
      </c>
      <c r="U959" s="31">
        <v>117</v>
      </c>
      <c r="V959" s="32">
        <v>88.66</v>
      </c>
      <c r="W959" s="231">
        <f t="shared" si="164"/>
        <v>10373.219999999999</v>
      </c>
      <c r="X959" s="231"/>
      <c r="Y959" s="231"/>
      <c r="Z959" s="231"/>
      <c r="AA959" s="233">
        <v>0</v>
      </c>
      <c r="AB959" s="234"/>
      <c r="AC959" s="234"/>
      <c r="AD959" s="235"/>
      <c r="AE959" s="242"/>
      <c r="AF959" s="243"/>
      <c r="AG959" s="243"/>
      <c r="AH959" s="244"/>
      <c r="AI959" s="233">
        <f t="shared" si="165"/>
        <v>0</v>
      </c>
      <c r="AJ959" s="234"/>
      <c r="AK959" s="234"/>
      <c r="AL959" s="235"/>
      <c r="AM959" s="223">
        <f t="shared" si="166"/>
        <v>0</v>
      </c>
      <c r="AN959" s="224"/>
      <c r="AO959" s="225"/>
      <c r="AP959" s="223">
        <f t="shared" si="167"/>
        <v>0</v>
      </c>
      <c r="AQ959" s="224"/>
      <c r="AR959" s="224"/>
      <c r="AS959" s="225"/>
      <c r="AT959" s="223">
        <f t="shared" si="168"/>
        <v>0</v>
      </c>
      <c r="AU959" s="224"/>
      <c r="AV959" s="224"/>
      <c r="AW959" s="225"/>
      <c r="AX959" s="32">
        <f t="shared" si="169"/>
        <v>117</v>
      </c>
      <c r="AY959" s="97">
        <f t="shared" si="163"/>
        <v>10373.219999999999</v>
      </c>
    </row>
    <row r="960" spans="1:51">
      <c r="A960" s="30" t="s">
        <v>1009</v>
      </c>
      <c r="B960" s="221" t="s">
        <v>151</v>
      </c>
      <c r="C960" s="221"/>
      <c r="D960" s="221"/>
      <c r="E960" s="221"/>
      <c r="F960" s="221"/>
      <c r="G960" s="221"/>
      <c r="H960" s="221"/>
      <c r="I960" s="221"/>
      <c r="J960" s="221"/>
      <c r="K960" s="221"/>
      <c r="L960" s="221"/>
      <c r="M960" s="221"/>
      <c r="N960" s="221"/>
      <c r="O960" s="221"/>
      <c r="P960" s="221"/>
      <c r="Q960" s="221"/>
      <c r="R960" s="221"/>
      <c r="S960" s="221"/>
      <c r="T960" s="30" t="s">
        <v>1061</v>
      </c>
      <c r="U960" s="31">
        <v>400</v>
      </c>
      <c r="V960" s="32">
        <v>188.16</v>
      </c>
      <c r="W960" s="231">
        <f t="shared" si="164"/>
        <v>75264</v>
      </c>
      <c r="X960" s="231"/>
      <c r="Y960" s="231"/>
      <c r="Z960" s="231"/>
      <c r="AA960" s="233">
        <v>0</v>
      </c>
      <c r="AB960" s="234"/>
      <c r="AC960" s="234"/>
      <c r="AD960" s="235"/>
      <c r="AE960" s="242"/>
      <c r="AF960" s="243"/>
      <c r="AG960" s="243"/>
      <c r="AH960" s="244"/>
      <c r="AI960" s="233">
        <f t="shared" si="165"/>
        <v>0</v>
      </c>
      <c r="AJ960" s="234"/>
      <c r="AK960" s="234"/>
      <c r="AL960" s="235"/>
      <c r="AM960" s="223">
        <f t="shared" si="166"/>
        <v>0</v>
      </c>
      <c r="AN960" s="224"/>
      <c r="AO960" s="225"/>
      <c r="AP960" s="223">
        <f t="shared" si="167"/>
        <v>0</v>
      </c>
      <c r="AQ960" s="224"/>
      <c r="AR960" s="224"/>
      <c r="AS960" s="225"/>
      <c r="AT960" s="223">
        <f t="shared" si="168"/>
        <v>0</v>
      </c>
      <c r="AU960" s="224"/>
      <c r="AV960" s="224"/>
      <c r="AW960" s="225"/>
      <c r="AX960" s="32">
        <f t="shared" si="169"/>
        <v>400</v>
      </c>
      <c r="AY960" s="97">
        <f t="shared" si="163"/>
        <v>75264</v>
      </c>
    </row>
    <row r="961" spans="1:51">
      <c r="A961" s="30" t="s">
        <v>1010</v>
      </c>
      <c r="B961" s="221" t="s">
        <v>152</v>
      </c>
      <c r="C961" s="221"/>
      <c r="D961" s="221"/>
      <c r="E961" s="221"/>
      <c r="F961" s="221"/>
      <c r="G961" s="221"/>
      <c r="H961" s="221"/>
      <c r="I961" s="221"/>
      <c r="J961" s="221"/>
      <c r="K961" s="221"/>
      <c r="L961" s="221"/>
      <c r="M961" s="221"/>
      <c r="N961" s="221"/>
      <c r="O961" s="221"/>
      <c r="P961" s="221"/>
      <c r="Q961" s="221"/>
      <c r="R961" s="221"/>
      <c r="S961" s="221"/>
      <c r="T961" s="30" t="s">
        <v>1140</v>
      </c>
      <c r="U961" s="31">
        <v>71</v>
      </c>
      <c r="V961" s="32">
        <v>248.08</v>
      </c>
      <c r="W961" s="231">
        <f t="shared" si="164"/>
        <v>17613.68</v>
      </c>
      <c r="X961" s="231"/>
      <c r="Y961" s="231"/>
      <c r="Z961" s="231"/>
      <c r="AA961" s="233">
        <v>0</v>
      </c>
      <c r="AB961" s="234"/>
      <c r="AC961" s="234"/>
      <c r="AD961" s="235"/>
      <c r="AE961" s="242"/>
      <c r="AF961" s="243"/>
      <c r="AG961" s="243"/>
      <c r="AH961" s="244"/>
      <c r="AI961" s="233">
        <f t="shared" si="165"/>
        <v>0</v>
      </c>
      <c r="AJ961" s="234"/>
      <c r="AK961" s="234"/>
      <c r="AL961" s="235"/>
      <c r="AM961" s="223">
        <f t="shared" si="166"/>
        <v>0</v>
      </c>
      <c r="AN961" s="224"/>
      <c r="AO961" s="225"/>
      <c r="AP961" s="223">
        <f t="shared" si="167"/>
        <v>0</v>
      </c>
      <c r="AQ961" s="224"/>
      <c r="AR961" s="224"/>
      <c r="AS961" s="225"/>
      <c r="AT961" s="223">
        <f t="shared" si="168"/>
        <v>0</v>
      </c>
      <c r="AU961" s="224"/>
      <c r="AV961" s="224"/>
      <c r="AW961" s="225"/>
      <c r="AX961" s="32">
        <f t="shared" si="169"/>
        <v>71</v>
      </c>
      <c r="AY961" s="97">
        <f t="shared" si="163"/>
        <v>17613.68</v>
      </c>
    </row>
    <row r="962" spans="1:51">
      <c r="A962" s="30" t="s">
        <v>1011</v>
      </c>
      <c r="B962" s="221" t="s">
        <v>1082</v>
      </c>
      <c r="C962" s="221"/>
      <c r="D962" s="221"/>
      <c r="E962" s="221"/>
      <c r="F962" s="221"/>
      <c r="G962" s="221"/>
      <c r="H962" s="221"/>
      <c r="I962" s="221"/>
      <c r="J962" s="221"/>
      <c r="K962" s="221"/>
      <c r="L962" s="221"/>
      <c r="M962" s="221"/>
      <c r="N962" s="221"/>
      <c r="O962" s="221"/>
      <c r="P962" s="221"/>
      <c r="Q962" s="221"/>
      <c r="R962" s="221"/>
      <c r="S962" s="221"/>
      <c r="T962" s="30" t="s">
        <v>1059</v>
      </c>
      <c r="U962" s="31">
        <v>36</v>
      </c>
      <c r="V962" s="32">
        <v>146.11000000000001</v>
      </c>
      <c r="W962" s="231">
        <f t="shared" si="164"/>
        <v>5259.9600000000009</v>
      </c>
      <c r="X962" s="231"/>
      <c r="Y962" s="231"/>
      <c r="Z962" s="231"/>
      <c r="AA962" s="233">
        <v>0</v>
      </c>
      <c r="AB962" s="234"/>
      <c r="AC962" s="234"/>
      <c r="AD962" s="235"/>
      <c r="AE962" s="242"/>
      <c r="AF962" s="243"/>
      <c r="AG962" s="243"/>
      <c r="AH962" s="244"/>
      <c r="AI962" s="233">
        <f t="shared" si="165"/>
        <v>0</v>
      </c>
      <c r="AJ962" s="234"/>
      <c r="AK962" s="234"/>
      <c r="AL962" s="235"/>
      <c r="AM962" s="223">
        <f t="shared" si="166"/>
        <v>0</v>
      </c>
      <c r="AN962" s="224"/>
      <c r="AO962" s="225"/>
      <c r="AP962" s="223">
        <f t="shared" si="167"/>
        <v>0</v>
      </c>
      <c r="AQ962" s="224"/>
      <c r="AR962" s="224"/>
      <c r="AS962" s="225"/>
      <c r="AT962" s="223">
        <f t="shared" si="168"/>
        <v>0</v>
      </c>
      <c r="AU962" s="224"/>
      <c r="AV962" s="224"/>
      <c r="AW962" s="225"/>
      <c r="AX962" s="32">
        <f t="shared" si="169"/>
        <v>36</v>
      </c>
      <c r="AY962" s="97">
        <f t="shared" si="163"/>
        <v>5259.9600000000009</v>
      </c>
    </row>
    <row r="963" spans="1:51">
      <c r="A963" s="30" t="s">
        <v>1012</v>
      </c>
      <c r="B963" s="221" t="s">
        <v>152</v>
      </c>
      <c r="C963" s="221"/>
      <c r="D963" s="221"/>
      <c r="E963" s="221"/>
      <c r="F963" s="221"/>
      <c r="G963" s="221"/>
      <c r="H963" s="221"/>
      <c r="I963" s="221"/>
      <c r="J963" s="221"/>
      <c r="K963" s="221"/>
      <c r="L963" s="221"/>
      <c r="M963" s="221"/>
      <c r="N963" s="221"/>
      <c r="O963" s="221"/>
      <c r="P963" s="221"/>
      <c r="Q963" s="221"/>
      <c r="R963" s="221"/>
      <c r="S963" s="221"/>
      <c r="T963" s="30" t="s">
        <v>1140</v>
      </c>
      <c r="U963" s="31">
        <v>0</v>
      </c>
      <c r="V963" s="32">
        <v>248.08</v>
      </c>
      <c r="W963" s="231">
        <f t="shared" si="164"/>
        <v>0</v>
      </c>
      <c r="X963" s="231"/>
      <c r="Y963" s="231"/>
      <c r="Z963" s="231"/>
      <c r="AA963" s="233">
        <v>0</v>
      </c>
      <c r="AB963" s="234"/>
      <c r="AC963" s="234"/>
      <c r="AD963" s="235"/>
      <c r="AE963" s="242"/>
      <c r="AF963" s="243"/>
      <c r="AG963" s="243"/>
      <c r="AH963" s="244"/>
      <c r="AI963" s="233">
        <f t="shared" si="165"/>
        <v>0</v>
      </c>
      <c r="AJ963" s="234"/>
      <c r="AK963" s="234"/>
      <c r="AL963" s="235"/>
      <c r="AM963" s="223">
        <f t="shared" si="166"/>
        <v>0</v>
      </c>
      <c r="AN963" s="224"/>
      <c r="AO963" s="225"/>
      <c r="AP963" s="223">
        <f t="shared" si="167"/>
        <v>0</v>
      </c>
      <c r="AQ963" s="224"/>
      <c r="AR963" s="224"/>
      <c r="AS963" s="225"/>
      <c r="AT963" s="223">
        <f t="shared" si="168"/>
        <v>0</v>
      </c>
      <c r="AU963" s="224"/>
      <c r="AV963" s="224"/>
      <c r="AW963" s="225"/>
      <c r="AX963" s="32">
        <f t="shared" si="169"/>
        <v>0</v>
      </c>
      <c r="AY963" s="97">
        <f t="shared" si="163"/>
        <v>0</v>
      </c>
    </row>
    <row r="964" spans="1:51">
      <c r="A964" s="30" t="s">
        <v>1013</v>
      </c>
      <c r="B964" s="221" t="s">
        <v>1086</v>
      </c>
      <c r="C964" s="221"/>
      <c r="D964" s="221"/>
      <c r="E964" s="221"/>
      <c r="F964" s="221"/>
      <c r="G964" s="221"/>
      <c r="H964" s="221"/>
      <c r="I964" s="221"/>
      <c r="J964" s="221"/>
      <c r="K964" s="221"/>
      <c r="L964" s="221"/>
      <c r="M964" s="221"/>
      <c r="N964" s="221"/>
      <c r="O964" s="221"/>
      <c r="P964" s="221"/>
      <c r="Q964" s="221"/>
      <c r="R964" s="221"/>
      <c r="S964" s="221"/>
      <c r="T964" s="30" t="s">
        <v>1059</v>
      </c>
      <c r="U964" s="31">
        <v>0</v>
      </c>
      <c r="V964" s="32">
        <v>146.11000000000001</v>
      </c>
      <c r="W964" s="231">
        <f t="shared" si="164"/>
        <v>0</v>
      </c>
      <c r="X964" s="231"/>
      <c r="Y964" s="231"/>
      <c r="Z964" s="231"/>
      <c r="AA964" s="233">
        <v>0</v>
      </c>
      <c r="AB964" s="234"/>
      <c r="AC964" s="234"/>
      <c r="AD964" s="235"/>
      <c r="AE964" s="242"/>
      <c r="AF964" s="243"/>
      <c r="AG964" s="243"/>
      <c r="AH964" s="244"/>
      <c r="AI964" s="233">
        <f t="shared" si="165"/>
        <v>0</v>
      </c>
      <c r="AJ964" s="234"/>
      <c r="AK964" s="234"/>
      <c r="AL964" s="235"/>
      <c r="AM964" s="223">
        <f t="shared" si="166"/>
        <v>0</v>
      </c>
      <c r="AN964" s="224"/>
      <c r="AO964" s="225"/>
      <c r="AP964" s="223">
        <f t="shared" si="167"/>
        <v>0</v>
      </c>
      <c r="AQ964" s="224"/>
      <c r="AR964" s="224"/>
      <c r="AS964" s="225"/>
      <c r="AT964" s="223">
        <f t="shared" si="168"/>
        <v>0</v>
      </c>
      <c r="AU964" s="224"/>
      <c r="AV964" s="224"/>
      <c r="AW964" s="225"/>
      <c r="AX964" s="32">
        <f t="shared" si="169"/>
        <v>0</v>
      </c>
      <c r="AY964" s="97">
        <f t="shared" si="163"/>
        <v>0</v>
      </c>
    </row>
    <row r="965" spans="1:51">
      <c r="A965" s="30" t="s">
        <v>1014</v>
      </c>
      <c r="B965" s="221" t="s">
        <v>920</v>
      </c>
      <c r="C965" s="221"/>
      <c r="D965" s="221"/>
      <c r="E965" s="221"/>
      <c r="F965" s="221"/>
      <c r="G965" s="221"/>
      <c r="H965" s="221"/>
      <c r="I965" s="221"/>
      <c r="J965" s="221"/>
      <c r="K965" s="221"/>
      <c r="L965" s="221"/>
      <c r="M965" s="221"/>
      <c r="N965" s="221"/>
      <c r="O965" s="221"/>
      <c r="P965" s="221"/>
      <c r="Q965" s="221"/>
      <c r="R965" s="221"/>
      <c r="S965" s="221"/>
      <c r="T965" s="30" t="s">
        <v>1140</v>
      </c>
      <c r="U965" s="31">
        <v>18</v>
      </c>
      <c r="V965" s="32">
        <v>625.47</v>
      </c>
      <c r="W965" s="231">
        <f t="shared" si="164"/>
        <v>11258.460000000001</v>
      </c>
      <c r="X965" s="231"/>
      <c r="Y965" s="231"/>
      <c r="Z965" s="231"/>
      <c r="AA965" s="233">
        <v>0</v>
      </c>
      <c r="AB965" s="234"/>
      <c r="AC965" s="234"/>
      <c r="AD965" s="235"/>
      <c r="AE965" s="242"/>
      <c r="AF965" s="243"/>
      <c r="AG965" s="243"/>
      <c r="AH965" s="244"/>
      <c r="AI965" s="233">
        <f t="shared" si="165"/>
        <v>0</v>
      </c>
      <c r="AJ965" s="234"/>
      <c r="AK965" s="234"/>
      <c r="AL965" s="235"/>
      <c r="AM965" s="223">
        <f t="shared" si="166"/>
        <v>0</v>
      </c>
      <c r="AN965" s="224"/>
      <c r="AO965" s="225"/>
      <c r="AP965" s="223">
        <f t="shared" si="167"/>
        <v>0</v>
      </c>
      <c r="AQ965" s="224"/>
      <c r="AR965" s="224"/>
      <c r="AS965" s="225"/>
      <c r="AT965" s="223">
        <f t="shared" si="168"/>
        <v>0</v>
      </c>
      <c r="AU965" s="224"/>
      <c r="AV965" s="224"/>
      <c r="AW965" s="225"/>
      <c r="AX965" s="32">
        <f t="shared" si="169"/>
        <v>18</v>
      </c>
      <c r="AY965" s="97">
        <f t="shared" si="163"/>
        <v>11258.460000000001</v>
      </c>
    </row>
    <row r="966" spans="1:51">
      <c r="A966" s="30" t="s">
        <v>1015</v>
      </c>
      <c r="B966" s="221" t="s">
        <v>1087</v>
      </c>
      <c r="C966" s="221"/>
      <c r="D966" s="221"/>
      <c r="E966" s="221"/>
      <c r="F966" s="221"/>
      <c r="G966" s="221"/>
      <c r="H966" s="221"/>
      <c r="I966" s="221"/>
      <c r="J966" s="221"/>
      <c r="K966" s="221"/>
      <c r="L966" s="221"/>
      <c r="M966" s="221"/>
      <c r="N966" s="221"/>
      <c r="O966" s="221"/>
      <c r="P966" s="221"/>
      <c r="Q966" s="221"/>
      <c r="R966" s="221"/>
      <c r="S966" s="221"/>
      <c r="T966" s="30" t="s">
        <v>1059</v>
      </c>
      <c r="U966" s="31">
        <v>9</v>
      </c>
      <c r="V966" s="32">
        <v>222.33</v>
      </c>
      <c r="W966" s="231">
        <f t="shared" si="164"/>
        <v>2000.97</v>
      </c>
      <c r="X966" s="231"/>
      <c r="Y966" s="231"/>
      <c r="Z966" s="231"/>
      <c r="AA966" s="233">
        <v>0</v>
      </c>
      <c r="AB966" s="234"/>
      <c r="AC966" s="234"/>
      <c r="AD966" s="235"/>
      <c r="AE966" s="242"/>
      <c r="AF966" s="243"/>
      <c r="AG966" s="243"/>
      <c r="AH966" s="244"/>
      <c r="AI966" s="233">
        <f t="shared" si="165"/>
        <v>0</v>
      </c>
      <c r="AJ966" s="234"/>
      <c r="AK966" s="234"/>
      <c r="AL966" s="235"/>
      <c r="AM966" s="223">
        <f t="shared" si="166"/>
        <v>0</v>
      </c>
      <c r="AN966" s="224"/>
      <c r="AO966" s="225"/>
      <c r="AP966" s="223">
        <f t="shared" si="167"/>
        <v>0</v>
      </c>
      <c r="AQ966" s="224"/>
      <c r="AR966" s="224"/>
      <c r="AS966" s="225"/>
      <c r="AT966" s="223">
        <f t="shared" si="168"/>
        <v>0</v>
      </c>
      <c r="AU966" s="224"/>
      <c r="AV966" s="224"/>
      <c r="AW966" s="225"/>
      <c r="AX966" s="32">
        <f t="shared" si="169"/>
        <v>9</v>
      </c>
      <c r="AY966" s="97">
        <f t="shared" si="163"/>
        <v>2000.97</v>
      </c>
    </row>
    <row r="967" spans="1:51">
      <c r="A967" s="30" t="s">
        <v>1016</v>
      </c>
      <c r="B967" s="221" t="s">
        <v>18</v>
      </c>
      <c r="C967" s="221"/>
      <c r="D967" s="221"/>
      <c r="E967" s="221"/>
      <c r="F967" s="221"/>
      <c r="G967" s="221"/>
      <c r="H967" s="221"/>
      <c r="I967" s="221"/>
      <c r="J967" s="221"/>
      <c r="K967" s="221"/>
      <c r="L967" s="221"/>
      <c r="M967" s="221"/>
      <c r="N967" s="221"/>
      <c r="O967" s="221"/>
      <c r="P967" s="221"/>
      <c r="Q967" s="221"/>
      <c r="R967" s="221"/>
      <c r="S967" s="221"/>
      <c r="T967" s="30" t="s">
        <v>1059</v>
      </c>
      <c r="U967" s="31">
        <v>0</v>
      </c>
      <c r="V967" s="32">
        <v>22.76</v>
      </c>
      <c r="W967" s="231">
        <f t="shared" si="164"/>
        <v>0</v>
      </c>
      <c r="X967" s="231"/>
      <c r="Y967" s="231"/>
      <c r="Z967" s="231"/>
      <c r="AA967" s="233">
        <v>0</v>
      </c>
      <c r="AB967" s="234"/>
      <c r="AC967" s="234"/>
      <c r="AD967" s="235"/>
      <c r="AE967" s="242"/>
      <c r="AF967" s="243"/>
      <c r="AG967" s="243"/>
      <c r="AH967" s="244"/>
      <c r="AI967" s="233">
        <f t="shared" si="165"/>
        <v>0</v>
      </c>
      <c r="AJ967" s="234"/>
      <c r="AK967" s="234"/>
      <c r="AL967" s="235"/>
      <c r="AM967" s="223">
        <f t="shared" si="166"/>
        <v>0</v>
      </c>
      <c r="AN967" s="224"/>
      <c r="AO967" s="225"/>
      <c r="AP967" s="223">
        <f t="shared" si="167"/>
        <v>0</v>
      </c>
      <c r="AQ967" s="224"/>
      <c r="AR967" s="224"/>
      <c r="AS967" s="225"/>
      <c r="AT967" s="223">
        <f t="shared" si="168"/>
        <v>0</v>
      </c>
      <c r="AU967" s="224"/>
      <c r="AV967" s="224"/>
      <c r="AW967" s="225"/>
      <c r="AX967" s="32">
        <f t="shared" si="169"/>
        <v>0</v>
      </c>
      <c r="AY967" s="97">
        <f t="shared" si="163"/>
        <v>0</v>
      </c>
    </row>
    <row r="968" spans="1:51">
      <c r="A968" s="30" t="s">
        <v>820</v>
      </c>
      <c r="B968" s="221" t="s">
        <v>19</v>
      </c>
      <c r="C968" s="221"/>
      <c r="D968" s="221"/>
      <c r="E968" s="221"/>
      <c r="F968" s="221"/>
      <c r="G968" s="221"/>
      <c r="H968" s="221"/>
      <c r="I968" s="221"/>
      <c r="J968" s="221"/>
      <c r="K968" s="221"/>
      <c r="L968" s="221"/>
      <c r="M968" s="221"/>
      <c r="N968" s="221"/>
      <c r="O968" s="221"/>
      <c r="P968" s="221"/>
      <c r="Q968" s="221"/>
      <c r="R968" s="221"/>
      <c r="S968" s="221"/>
      <c r="T968" s="30" t="s">
        <v>1059</v>
      </c>
      <c r="U968" s="31">
        <v>1452</v>
      </c>
      <c r="V968" s="32">
        <v>18.21</v>
      </c>
      <c r="W968" s="231">
        <f t="shared" si="164"/>
        <v>26440.920000000002</v>
      </c>
      <c r="X968" s="231"/>
      <c r="Y968" s="231"/>
      <c r="Z968" s="231"/>
      <c r="AA968" s="233">
        <v>1452</v>
      </c>
      <c r="AB968" s="234"/>
      <c r="AC968" s="234"/>
      <c r="AD968" s="235"/>
      <c r="AE968" s="242"/>
      <c r="AF968" s="243"/>
      <c r="AG968" s="243"/>
      <c r="AH968" s="244"/>
      <c r="AI968" s="233">
        <f t="shared" si="165"/>
        <v>1452</v>
      </c>
      <c r="AJ968" s="234"/>
      <c r="AK968" s="234"/>
      <c r="AL968" s="235"/>
      <c r="AM968" s="223">
        <f t="shared" si="166"/>
        <v>26440.920000000002</v>
      </c>
      <c r="AN968" s="224"/>
      <c r="AO968" s="225"/>
      <c r="AP968" s="223">
        <f t="shared" si="167"/>
        <v>0</v>
      </c>
      <c r="AQ968" s="224"/>
      <c r="AR968" s="224"/>
      <c r="AS968" s="225"/>
      <c r="AT968" s="223">
        <f t="shared" si="168"/>
        <v>26440.920000000002</v>
      </c>
      <c r="AU968" s="224"/>
      <c r="AV968" s="224"/>
      <c r="AW968" s="225"/>
      <c r="AX968" s="32">
        <f t="shared" si="169"/>
        <v>0</v>
      </c>
      <c r="AY968" s="97">
        <f t="shared" si="163"/>
        <v>0</v>
      </c>
    </row>
    <row r="969" spans="1:51">
      <c r="A969" s="30" t="s">
        <v>821</v>
      </c>
      <c r="B969" s="221" t="s">
        <v>20</v>
      </c>
      <c r="C969" s="221"/>
      <c r="D969" s="221"/>
      <c r="E969" s="221"/>
      <c r="F969" s="221"/>
      <c r="G969" s="221"/>
      <c r="H969" s="221"/>
      <c r="I969" s="221"/>
      <c r="J969" s="221"/>
      <c r="K969" s="221"/>
      <c r="L969" s="221"/>
      <c r="M969" s="221"/>
      <c r="N969" s="221"/>
      <c r="O969" s="221"/>
      <c r="P969" s="221"/>
      <c r="Q969" s="221"/>
      <c r="R969" s="221"/>
      <c r="S969" s="221"/>
      <c r="T969" s="30" t="s">
        <v>1059</v>
      </c>
      <c r="U969" s="31">
        <v>1452</v>
      </c>
      <c r="V969" s="32">
        <v>4.55</v>
      </c>
      <c r="W969" s="231">
        <f t="shared" si="164"/>
        <v>6606.5999999999995</v>
      </c>
      <c r="X969" s="231"/>
      <c r="Y969" s="231"/>
      <c r="Z969" s="231"/>
      <c r="AA969" s="233">
        <v>0</v>
      </c>
      <c r="AB969" s="234"/>
      <c r="AC969" s="234"/>
      <c r="AD969" s="235"/>
      <c r="AE969" s="242"/>
      <c r="AF969" s="243"/>
      <c r="AG969" s="243"/>
      <c r="AH969" s="244"/>
      <c r="AI969" s="233">
        <f t="shared" si="165"/>
        <v>0</v>
      </c>
      <c r="AJ969" s="234"/>
      <c r="AK969" s="234"/>
      <c r="AL969" s="235"/>
      <c r="AM969" s="223">
        <f t="shared" si="166"/>
        <v>0</v>
      </c>
      <c r="AN969" s="224"/>
      <c r="AO969" s="225"/>
      <c r="AP969" s="223">
        <f t="shared" si="167"/>
        <v>0</v>
      </c>
      <c r="AQ969" s="224"/>
      <c r="AR969" s="224"/>
      <c r="AS969" s="225"/>
      <c r="AT969" s="223">
        <f t="shared" si="168"/>
        <v>0</v>
      </c>
      <c r="AU969" s="224"/>
      <c r="AV969" s="224"/>
      <c r="AW969" s="225"/>
      <c r="AX969" s="32">
        <f t="shared" si="169"/>
        <v>1452</v>
      </c>
      <c r="AY969" s="97">
        <f t="shared" si="163"/>
        <v>6606.5999999999995</v>
      </c>
    </row>
    <row r="970" spans="1:51">
      <c r="A970" s="30" t="s">
        <v>1017</v>
      </c>
      <c r="B970" s="221" t="s">
        <v>21</v>
      </c>
      <c r="C970" s="221"/>
      <c r="D970" s="221"/>
      <c r="E970" s="221"/>
      <c r="F970" s="221"/>
      <c r="G970" s="221"/>
      <c r="H970" s="221"/>
      <c r="I970" s="221"/>
      <c r="J970" s="221"/>
      <c r="K970" s="221"/>
      <c r="L970" s="221"/>
      <c r="M970" s="221"/>
      <c r="N970" s="221"/>
      <c r="O970" s="221"/>
      <c r="P970" s="221"/>
      <c r="Q970" s="221"/>
      <c r="R970" s="221"/>
      <c r="S970" s="221"/>
      <c r="T970" s="30" t="s">
        <v>1059</v>
      </c>
      <c r="U970" s="31">
        <v>0</v>
      </c>
      <c r="V970" s="32">
        <v>28.01</v>
      </c>
      <c r="W970" s="231">
        <f t="shared" si="164"/>
        <v>0</v>
      </c>
      <c r="X970" s="231"/>
      <c r="Y970" s="231"/>
      <c r="Z970" s="231"/>
      <c r="AA970" s="233">
        <v>0</v>
      </c>
      <c r="AB970" s="234"/>
      <c r="AC970" s="234"/>
      <c r="AD970" s="235"/>
      <c r="AE970" s="242"/>
      <c r="AF970" s="243"/>
      <c r="AG970" s="243"/>
      <c r="AH970" s="244"/>
      <c r="AI970" s="233">
        <f t="shared" si="165"/>
        <v>0</v>
      </c>
      <c r="AJ970" s="234"/>
      <c r="AK970" s="234"/>
      <c r="AL970" s="235"/>
      <c r="AM970" s="223">
        <f t="shared" si="166"/>
        <v>0</v>
      </c>
      <c r="AN970" s="224"/>
      <c r="AO970" s="225"/>
      <c r="AP970" s="223">
        <f t="shared" si="167"/>
        <v>0</v>
      </c>
      <c r="AQ970" s="224"/>
      <c r="AR970" s="224"/>
      <c r="AS970" s="225"/>
      <c r="AT970" s="223">
        <f t="shared" si="168"/>
        <v>0</v>
      </c>
      <c r="AU970" s="224"/>
      <c r="AV970" s="224"/>
      <c r="AW970" s="225"/>
      <c r="AX970" s="32">
        <f t="shared" si="169"/>
        <v>0</v>
      </c>
      <c r="AY970" s="97">
        <f t="shared" si="163"/>
        <v>0</v>
      </c>
    </row>
    <row r="971" spans="1:51">
      <c r="A971" s="30" t="s">
        <v>818</v>
      </c>
      <c r="B971" s="221" t="s">
        <v>22</v>
      </c>
      <c r="C971" s="221"/>
      <c r="D971" s="221"/>
      <c r="E971" s="221"/>
      <c r="F971" s="221"/>
      <c r="G971" s="221"/>
      <c r="H971" s="221"/>
      <c r="I971" s="221"/>
      <c r="J971" s="221"/>
      <c r="K971" s="221"/>
      <c r="L971" s="221"/>
      <c r="M971" s="221"/>
      <c r="N971" s="221"/>
      <c r="O971" s="221"/>
      <c r="P971" s="221"/>
      <c r="Q971" s="221"/>
      <c r="R971" s="221"/>
      <c r="S971" s="221"/>
      <c r="T971" s="30" t="s">
        <v>1059</v>
      </c>
      <c r="U971" s="31">
        <v>510</v>
      </c>
      <c r="V971" s="32">
        <v>22.4</v>
      </c>
      <c r="W971" s="231">
        <f t="shared" si="164"/>
        <v>11424</v>
      </c>
      <c r="X971" s="231"/>
      <c r="Y971" s="231"/>
      <c r="Z971" s="231"/>
      <c r="AA971" s="233">
        <v>0</v>
      </c>
      <c r="AB971" s="234"/>
      <c r="AC971" s="234"/>
      <c r="AD971" s="235"/>
      <c r="AE971" s="242"/>
      <c r="AF971" s="243"/>
      <c r="AG971" s="243"/>
      <c r="AH971" s="244"/>
      <c r="AI971" s="233">
        <f t="shared" si="165"/>
        <v>0</v>
      </c>
      <c r="AJ971" s="234"/>
      <c r="AK971" s="234"/>
      <c r="AL971" s="235"/>
      <c r="AM971" s="223">
        <f t="shared" si="166"/>
        <v>0</v>
      </c>
      <c r="AN971" s="224"/>
      <c r="AO971" s="225"/>
      <c r="AP971" s="223">
        <f t="shared" si="167"/>
        <v>0</v>
      </c>
      <c r="AQ971" s="224"/>
      <c r="AR971" s="224"/>
      <c r="AS971" s="225"/>
      <c r="AT971" s="223">
        <f t="shared" si="168"/>
        <v>0</v>
      </c>
      <c r="AU971" s="224"/>
      <c r="AV971" s="224"/>
      <c r="AW971" s="225"/>
      <c r="AX971" s="32">
        <f t="shared" si="169"/>
        <v>510</v>
      </c>
      <c r="AY971" s="97">
        <f t="shared" si="163"/>
        <v>11424</v>
      </c>
    </row>
    <row r="972" spans="1:51">
      <c r="A972" s="30" t="s">
        <v>819</v>
      </c>
      <c r="B972" s="221" t="s">
        <v>23</v>
      </c>
      <c r="C972" s="221"/>
      <c r="D972" s="221"/>
      <c r="E972" s="221"/>
      <c r="F972" s="221"/>
      <c r="G972" s="221"/>
      <c r="H972" s="221"/>
      <c r="I972" s="221"/>
      <c r="J972" s="221"/>
      <c r="K972" s="221"/>
      <c r="L972" s="221"/>
      <c r="M972" s="221"/>
      <c r="N972" s="221"/>
      <c r="O972" s="221"/>
      <c r="P972" s="221"/>
      <c r="Q972" s="221"/>
      <c r="R972" s="221"/>
      <c r="S972" s="221"/>
      <c r="T972" s="30" t="s">
        <v>1059</v>
      </c>
      <c r="U972" s="31">
        <v>510</v>
      </c>
      <c r="V972" s="32">
        <v>5.61</v>
      </c>
      <c r="W972" s="231">
        <f t="shared" si="164"/>
        <v>2861.1000000000004</v>
      </c>
      <c r="X972" s="231"/>
      <c r="Y972" s="231"/>
      <c r="Z972" s="231"/>
      <c r="AA972" s="233">
        <v>0</v>
      </c>
      <c r="AB972" s="234"/>
      <c r="AC972" s="234"/>
      <c r="AD972" s="235"/>
      <c r="AE972" s="242"/>
      <c r="AF972" s="243"/>
      <c r="AG972" s="243"/>
      <c r="AH972" s="244"/>
      <c r="AI972" s="233">
        <f t="shared" si="165"/>
        <v>0</v>
      </c>
      <c r="AJ972" s="234"/>
      <c r="AK972" s="234"/>
      <c r="AL972" s="235"/>
      <c r="AM972" s="223">
        <f t="shared" si="166"/>
        <v>0</v>
      </c>
      <c r="AN972" s="224"/>
      <c r="AO972" s="225"/>
      <c r="AP972" s="223">
        <f t="shared" si="167"/>
        <v>0</v>
      </c>
      <c r="AQ972" s="224"/>
      <c r="AR972" s="224"/>
      <c r="AS972" s="225"/>
      <c r="AT972" s="223">
        <f t="shared" si="168"/>
        <v>0</v>
      </c>
      <c r="AU972" s="224"/>
      <c r="AV972" s="224"/>
      <c r="AW972" s="225"/>
      <c r="AX972" s="32">
        <f t="shared" si="169"/>
        <v>510</v>
      </c>
      <c r="AY972" s="97">
        <f t="shared" si="163"/>
        <v>2861.1000000000004</v>
      </c>
    </row>
    <row r="973" spans="1:51">
      <c r="A973" s="30" t="s">
        <v>1018</v>
      </c>
      <c r="B973" s="221" t="s">
        <v>153</v>
      </c>
      <c r="C973" s="221"/>
      <c r="D973" s="221"/>
      <c r="E973" s="221"/>
      <c r="F973" s="221"/>
      <c r="G973" s="221"/>
      <c r="H973" s="221"/>
      <c r="I973" s="221"/>
      <c r="J973" s="221"/>
      <c r="K973" s="221"/>
      <c r="L973" s="221"/>
      <c r="M973" s="221"/>
      <c r="N973" s="221"/>
      <c r="O973" s="221"/>
      <c r="P973" s="221"/>
      <c r="Q973" s="221"/>
      <c r="R973" s="221"/>
      <c r="S973" s="221"/>
      <c r="T973" s="30" t="s">
        <v>1059</v>
      </c>
      <c r="U973" s="31">
        <v>0</v>
      </c>
      <c r="V973" s="32">
        <v>66.94</v>
      </c>
      <c r="W973" s="231">
        <f t="shared" si="164"/>
        <v>0</v>
      </c>
      <c r="X973" s="231"/>
      <c r="Y973" s="231"/>
      <c r="Z973" s="231"/>
      <c r="AA973" s="233">
        <v>0</v>
      </c>
      <c r="AB973" s="234"/>
      <c r="AC973" s="234"/>
      <c r="AD973" s="235"/>
      <c r="AE973" s="242"/>
      <c r="AF973" s="243"/>
      <c r="AG973" s="243"/>
      <c r="AH973" s="244"/>
      <c r="AI973" s="233">
        <f t="shared" si="165"/>
        <v>0</v>
      </c>
      <c r="AJ973" s="234"/>
      <c r="AK973" s="234"/>
      <c r="AL973" s="235"/>
      <c r="AM973" s="223">
        <f t="shared" si="166"/>
        <v>0</v>
      </c>
      <c r="AN973" s="224"/>
      <c r="AO973" s="225"/>
      <c r="AP973" s="223">
        <f t="shared" si="167"/>
        <v>0</v>
      </c>
      <c r="AQ973" s="224"/>
      <c r="AR973" s="224"/>
      <c r="AS973" s="225"/>
      <c r="AT973" s="223">
        <f t="shared" si="168"/>
        <v>0</v>
      </c>
      <c r="AU973" s="224"/>
      <c r="AV973" s="224"/>
      <c r="AW973" s="225"/>
      <c r="AX973" s="32">
        <f t="shared" si="169"/>
        <v>0</v>
      </c>
      <c r="AY973" s="97">
        <f t="shared" si="163"/>
        <v>0</v>
      </c>
    </row>
    <row r="974" spans="1:51">
      <c r="A974" s="30" t="s">
        <v>816</v>
      </c>
      <c r="B974" s="221" t="s">
        <v>154</v>
      </c>
      <c r="C974" s="221"/>
      <c r="D974" s="221"/>
      <c r="E974" s="221"/>
      <c r="F974" s="221"/>
      <c r="G974" s="221"/>
      <c r="H974" s="221"/>
      <c r="I974" s="221"/>
      <c r="J974" s="221"/>
      <c r="K974" s="221"/>
      <c r="L974" s="221"/>
      <c r="M974" s="221"/>
      <c r="N974" s="221"/>
      <c r="O974" s="221"/>
      <c r="P974" s="221"/>
      <c r="Q974" s="221"/>
      <c r="R974" s="221"/>
      <c r="S974" s="221"/>
      <c r="T974" s="30" t="s">
        <v>1059</v>
      </c>
      <c r="U974" s="31">
        <v>1428</v>
      </c>
      <c r="V974" s="32">
        <v>53.55</v>
      </c>
      <c r="W974" s="231">
        <f t="shared" si="164"/>
        <v>76469.399999999994</v>
      </c>
      <c r="X974" s="231"/>
      <c r="Y974" s="231"/>
      <c r="Z974" s="231"/>
      <c r="AA974" s="233">
        <v>0</v>
      </c>
      <c r="AB974" s="234"/>
      <c r="AC974" s="234"/>
      <c r="AD974" s="235"/>
      <c r="AE974" s="242"/>
      <c r="AF974" s="243"/>
      <c r="AG974" s="243"/>
      <c r="AH974" s="244"/>
      <c r="AI974" s="233">
        <f t="shared" si="165"/>
        <v>0</v>
      </c>
      <c r="AJ974" s="234"/>
      <c r="AK974" s="234"/>
      <c r="AL974" s="235"/>
      <c r="AM974" s="223">
        <f t="shared" si="166"/>
        <v>0</v>
      </c>
      <c r="AN974" s="224"/>
      <c r="AO974" s="225"/>
      <c r="AP974" s="223">
        <f t="shared" si="167"/>
        <v>0</v>
      </c>
      <c r="AQ974" s="224"/>
      <c r="AR974" s="224"/>
      <c r="AS974" s="225"/>
      <c r="AT974" s="223">
        <f t="shared" si="168"/>
        <v>0</v>
      </c>
      <c r="AU974" s="224"/>
      <c r="AV974" s="224"/>
      <c r="AW974" s="225"/>
      <c r="AX974" s="32">
        <f t="shared" si="169"/>
        <v>1428</v>
      </c>
      <c r="AY974" s="97">
        <f t="shared" si="163"/>
        <v>76469.399999999994</v>
      </c>
    </row>
    <row r="975" spans="1:51">
      <c r="A975" s="30" t="s">
        <v>817</v>
      </c>
      <c r="B975" s="221" t="s">
        <v>24</v>
      </c>
      <c r="C975" s="221"/>
      <c r="D975" s="221"/>
      <c r="E975" s="221"/>
      <c r="F975" s="221"/>
      <c r="G975" s="221"/>
      <c r="H975" s="221"/>
      <c r="I975" s="221"/>
      <c r="J975" s="221"/>
      <c r="K975" s="221"/>
      <c r="L975" s="221"/>
      <c r="M975" s="221"/>
      <c r="N975" s="221"/>
      <c r="O975" s="221"/>
      <c r="P975" s="221"/>
      <c r="Q975" s="221"/>
      <c r="R975" s="221"/>
      <c r="S975" s="221"/>
      <c r="T975" s="30" t="s">
        <v>1059</v>
      </c>
      <c r="U975" s="31">
        <v>1428</v>
      </c>
      <c r="V975" s="32">
        <v>13.39</v>
      </c>
      <c r="W975" s="231">
        <f t="shared" si="164"/>
        <v>19120.920000000002</v>
      </c>
      <c r="X975" s="231"/>
      <c r="Y975" s="231"/>
      <c r="Z975" s="231"/>
      <c r="AA975" s="233">
        <v>0</v>
      </c>
      <c r="AB975" s="234"/>
      <c r="AC975" s="234"/>
      <c r="AD975" s="235"/>
      <c r="AE975" s="242"/>
      <c r="AF975" s="243"/>
      <c r="AG975" s="243"/>
      <c r="AH975" s="244"/>
      <c r="AI975" s="233">
        <f t="shared" si="165"/>
        <v>0</v>
      </c>
      <c r="AJ975" s="234"/>
      <c r="AK975" s="234"/>
      <c r="AL975" s="235"/>
      <c r="AM975" s="223">
        <f t="shared" si="166"/>
        <v>0</v>
      </c>
      <c r="AN975" s="224"/>
      <c r="AO975" s="225"/>
      <c r="AP975" s="223">
        <f t="shared" si="167"/>
        <v>0</v>
      </c>
      <c r="AQ975" s="224"/>
      <c r="AR975" s="224"/>
      <c r="AS975" s="225"/>
      <c r="AT975" s="223">
        <f t="shared" si="168"/>
        <v>0</v>
      </c>
      <c r="AU975" s="224"/>
      <c r="AV975" s="224"/>
      <c r="AW975" s="225"/>
      <c r="AX975" s="32">
        <f t="shared" si="169"/>
        <v>1428</v>
      </c>
      <c r="AY975" s="97">
        <f t="shared" si="163"/>
        <v>19120.920000000002</v>
      </c>
    </row>
    <row r="976" spans="1:51">
      <c r="A976" s="30" t="s">
        <v>1019</v>
      </c>
      <c r="B976" s="221" t="s">
        <v>155</v>
      </c>
      <c r="C976" s="221"/>
      <c r="D976" s="221"/>
      <c r="E976" s="221"/>
      <c r="F976" s="221"/>
      <c r="G976" s="221"/>
      <c r="H976" s="221"/>
      <c r="I976" s="221"/>
      <c r="J976" s="221"/>
      <c r="K976" s="221"/>
      <c r="L976" s="221"/>
      <c r="M976" s="221"/>
      <c r="N976" s="221"/>
      <c r="O976" s="221"/>
      <c r="P976" s="221"/>
      <c r="Q976" s="221"/>
      <c r="R976" s="221"/>
      <c r="S976" s="221"/>
      <c r="T976" s="30" t="s">
        <v>1059</v>
      </c>
      <c r="U976" s="31">
        <v>0</v>
      </c>
      <c r="V976" s="32">
        <v>113.94</v>
      </c>
      <c r="W976" s="231">
        <f t="shared" si="164"/>
        <v>0</v>
      </c>
      <c r="X976" s="231"/>
      <c r="Y976" s="231"/>
      <c r="Z976" s="231"/>
      <c r="AA976" s="233">
        <v>0</v>
      </c>
      <c r="AB976" s="234"/>
      <c r="AC976" s="234"/>
      <c r="AD976" s="235"/>
      <c r="AE976" s="242"/>
      <c r="AF976" s="243"/>
      <c r="AG976" s="243"/>
      <c r="AH976" s="244"/>
      <c r="AI976" s="233">
        <f t="shared" si="165"/>
        <v>0</v>
      </c>
      <c r="AJ976" s="234"/>
      <c r="AK976" s="234"/>
      <c r="AL976" s="235"/>
      <c r="AM976" s="223">
        <f t="shared" si="166"/>
        <v>0</v>
      </c>
      <c r="AN976" s="224"/>
      <c r="AO976" s="225"/>
      <c r="AP976" s="223">
        <f t="shared" si="167"/>
        <v>0</v>
      </c>
      <c r="AQ976" s="224"/>
      <c r="AR976" s="224"/>
      <c r="AS976" s="225"/>
      <c r="AT976" s="223">
        <f t="shared" si="168"/>
        <v>0</v>
      </c>
      <c r="AU976" s="224"/>
      <c r="AV976" s="224"/>
      <c r="AW976" s="225"/>
      <c r="AX976" s="32">
        <f t="shared" ref="AX976:AX982" si="170">U976-AI976</f>
        <v>0</v>
      </c>
      <c r="AY976" s="97">
        <f t="shared" si="163"/>
        <v>0</v>
      </c>
    </row>
    <row r="977" spans="1:51">
      <c r="A977" s="30" t="s">
        <v>814</v>
      </c>
      <c r="B977" s="221" t="s">
        <v>156</v>
      </c>
      <c r="C977" s="221"/>
      <c r="D977" s="221"/>
      <c r="E977" s="221"/>
      <c r="F977" s="221"/>
      <c r="G977" s="221"/>
      <c r="H977" s="221"/>
      <c r="I977" s="221"/>
      <c r="J977" s="221"/>
      <c r="K977" s="221"/>
      <c r="L977" s="221"/>
      <c r="M977" s="221"/>
      <c r="N977" s="221"/>
      <c r="O977" s="221"/>
      <c r="P977" s="221"/>
      <c r="Q977" s="221"/>
      <c r="R977" s="221"/>
      <c r="S977" s="221"/>
      <c r="T977" s="30" t="s">
        <v>1059</v>
      </c>
      <c r="U977" s="31">
        <v>1254</v>
      </c>
      <c r="V977" s="32">
        <v>91.15</v>
      </c>
      <c r="W977" s="231">
        <f t="shared" si="164"/>
        <v>114302.1</v>
      </c>
      <c r="X977" s="231"/>
      <c r="Y977" s="231"/>
      <c r="Z977" s="231"/>
      <c r="AA977" s="233">
        <v>0</v>
      </c>
      <c r="AB977" s="234"/>
      <c r="AC977" s="234"/>
      <c r="AD977" s="235"/>
      <c r="AE977" s="242"/>
      <c r="AF977" s="243"/>
      <c r="AG977" s="243"/>
      <c r="AH977" s="244"/>
      <c r="AI977" s="233">
        <f t="shared" si="165"/>
        <v>0</v>
      </c>
      <c r="AJ977" s="234"/>
      <c r="AK977" s="234"/>
      <c r="AL977" s="235"/>
      <c r="AM977" s="223">
        <f t="shared" si="166"/>
        <v>0</v>
      </c>
      <c r="AN977" s="224"/>
      <c r="AO977" s="225"/>
      <c r="AP977" s="223">
        <f t="shared" si="167"/>
        <v>0</v>
      </c>
      <c r="AQ977" s="224"/>
      <c r="AR977" s="224"/>
      <c r="AS977" s="225"/>
      <c r="AT977" s="223">
        <f t="shared" si="168"/>
        <v>0</v>
      </c>
      <c r="AU977" s="224"/>
      <c r="AV977" s="224"/>
      <c r="AW977" s="225"/>
      <c r="AX977" s="32">
        <f t="shared" si="170"/>
        <v>1254</v>
      </c>
      <c r="AY977" s="97">
        <f t="shared" si="163"/>
        <v>114302.1</v>
      </c>
    </row>
    <row r="978" spans="1:51">
      <c r="A978" s="30" t="s">
        <v>815</v>
      </c>
      <c r="B978" s="221" t="s">
        <v>25</v>
      </c>
      <c r="C978" s="221"/>
      <c r="D978" s="221"/>
      <c r="E978" s="221"/>
      <c r="F978" s="221"/>
      <c r="G978" s="221"/>
      <c r="H978" s="221"/>
      <c r="I978" s="221"/>
      <c r="J978" s="221"/>
      <c r="K978" s="221"/>
      <c r="L978" s="221"/>
      <c r="M978" s="221"/>
      <c r="N978" s="221"/>
      <c r="O978" s="221"/>
      <c r="P978" s="221"/>
      <c r="Q978" s="221"/>
      <c r="R978" s="221"/>
      <c r="S978" s="221"/>
      <c r="T978" s="30" t="s">
        <v>1059</v>
      </c>
      <c r="U978" s="31">
        <v>1254</v>
      </c>
      <c r="V978" s="32">
        <v>22.79</v>
      </c>
      <c r="W978" s="231">
        <f t="shared" si="164"/>
        <v>28578.66</v>
      </c>
      <c r="X978" s="231"/>
      <c r="Y978" s="231"/>
      <c r="Z978" s="231"/>
      <c r="AA978" s="233">
        <v>0</v>
      </c>
      <c r="AB978" s="234"/>
      <c r="AC978" s="234"/>
      <c r="AD978" s="235"/>
      <c r="AE978" s="242"/>
      <c r="AF978" s="243"/>
      <c r="AG978" s="243"/>
      <c r="AH978" s="244"/>
      <c r="AI978" s="233">
        <f t="shared" si="165"/>
        <v>0</v>
      </c>
      <c r="AJ978" s="234"/>
      <c r="AK978" s="234"/>
      <c r="AL978" s="235"/>
      <c r="AM978" s="223">
        <f t="shared" si="166"/>
        <v>0</v>
      </c>
      <c r="AN978" s="224"/>
      <c r="AO978" s="225"/>
      <c r="AP978" s="223">
        <f t="shared" si="167"/>
        <v>0</v>
      </c>
      <c r="AQ978" s="224"/>
      <c r="AR978" s="224"/>
      <c r="AS978" s="225"/>
      <c r="AT978" s="223">
        <f t="shared" si="168"/>
        <v>0</v>
      </c>
      <c r="AU978" s="224"/>
      <c r="AV978" s="224"/>
      <c r="AW978" s="225"/>
      <c r="AX978" s="32">
        <f t="shared" si="170"/>
        <v>1254</v>
      </c>
      <c r="AY978" s="97">
        <f t="shared" si="163"/>
        <v>28578.66</v>
      </c>
    </row>
    <row r="979" spans="1:51">
      <c r="A979" s="30" t="s">
        <v>1020</v>
      </c>
      <c r="B979" s="221" t="s">
        <v>1023</v>
      </c>
      <c r="C979" s="221"/>
      <c r="D979" s="221"/>
      <c r="E979" s="221"/>
      <c r="F979" s="221"/>
      <c r="G979" s="221"/>
      <c r="H979" s="221"/>
      <c r="I979" s="221"/>
      <c r="J979" s="221"/>
      <c r="K979" s="221"/>
      <c r="L979" s="221"/>
      <c r="M979" s="221"/>
      <c r="N979" s="221"/>
      <c r="O979" s="221"/>
      <c r="P979" s="221"/>
      <c r="Q979" s="221"/>
      <c r="R979" s="221"/>
      <c r="S979" s="221"/>
      <c r="T979" s="30" t="s">
        <v>1059</v>
      </c>
      <c r="U979" s="31">
        <v>0</v>
      </c>
      <c r="V979" s="32">
        <v>156.86000000000001</v>
      </c>
      <c r="W979" s="231">
        <f t="shared" si="164"/>
        <v>0</v>
      </c>
      <c r="X979" s="231"/>
      <c r="Y979" s="231"/>
      <c r="Z979" s="231"/>
      <c r="AA979" s="233">
        <v>0</v>
      </c>
      <c r="AB979" s="234"/>
      <c r="AC979" s="234"/>
      <c r="AD979" s="235"/>
      <c r="AE979" s="242"/>
      <c r="AF979" s="243"/>
      <c r="AG979" s="243"/>
      <c r="AH979" s="244"/>
      <c r="AI979" s="233">
        <f t="shared" si="165"/>
        <v>0</v>
      </c>
      <c r="AJ979" s="234"/>
      <c r="AK979" s="234"/>
      <c r="AL979" s="235"/>
      <c r="AM979" s="223">
        <f t="shared" si="166"/>
        <v>0</v>
      </c>
      <c r="AN979" s="224"/>
      <c r="AO979" s="225"/>
      <c r="AP979" s="223">
        <f t="shared" si="167"/>
        <v>0</v>
      </c>
      <c r="AQ979" s="224"/>
      <c r="AR979" s="224"/>
      <c r="AS979" s="225"/>
      <c r="AT979" s="223">
        <f t="shared" si="168"/>
        <v>0</v>
      </c>
      <c r="AU979" s="224"/>
      <c r="AV979" s="224"/>
      <c r="AW979" s="225"/>
      <c r="AX979" s="32">
        <f t="shared" si="170"/>
        <v>0</v>
      </c>
      <c r="AY979" s="97">
        <f t="shared" si="163"/>
        <v>0</v>
      </c>
    </row>
    <row r="980" spans="1:51">
      <c r="A980" s="30" t="s">
        <v>812</v>
      </c>
      <c r="B980" s="221" t="s">
        <v>1024</v>
      </c>
      <c r="C980" s="221"/>
      <c r="D980" s="221"/>
      <c r="E980" s="221"/>
      <c r="F980" s="221"/>
      <c r="G980" s="221"/>
      <c r="H980" s="221"/>
      <c r="I980" s="221"/>
      <c r="J980" s="221"/>
      <c r="K980" s="221"/>
      <c r="L980" s="221"/>
      <c r="M980" s="221"/>
      <c r="N980" s="221"/>
      <c r="O980" s="221"/>
      <c r="P980" s="221"/>
      <c r="Q980" s="221"/>
      <c r="R980" s="221"/>
      <c r="S980" s="221"/>
      <c r="T980" s="30" t="s">
        <v>1059</v>
      </c>
      <c r="U980" s="31">
        <v>898</v>
      </c>
      <c r="V980" s="32">
        <v>125.49</v>
      </c>
      <c r="W980" s="231">
        <f t="shared" si="164"/>
        <v>112690.01999999999</v>
      </c>
      <c r="X980" s="231"/>
      <c r="Y980" s="231"/>
      <c r="Z980" s="231"/>
      <c r="AA980" s="233">
        <v>0</v>
      </c>
      <c r="AB980" s="234"/>
      <c r="AC980" s="234"/>
      <c r="AD980" s="235"/>
      <c r="AE980" s="242"/>
      <c r="AF980" s="243"/>
      <c r="AG980" s="243"/>
      <c r="AH980" s="244"/>
      <c r="AI980" s="233">
        <f t="shared" si="165"/>
        <v>0</v>
      </c>
      <c r="AJ980" s="234"/>
      <c r="AK980" s="234"/>
      <c r="AL980" s="235"/>
      <c r="AM980" s="223">
        <f t="shared" si="166"/>
        <v>0</v>
      </c>
      <c r="AN980" s="224"/>
      <c r="AO980" s="225"/>
      <c r="AP980" s="223">
        <f t="shared" si="167"/>
        <v>0</v>
      </c>
      <c r="AQ980" s="224"/>
      <c r="AR980" s="224"/>
      <c r="AS980" s="225"/>
      <c r="AT980" s="223">
        <f t="shared" si="168"/>
        <v>0</v>
      </c>
      <c r="AU980" s="224"/>
      <c r="AV980" s="224"/>
      <c r="AW980" s="225"/>
      <c r="AX980" s="32">
        <f t="shared" si="170"/>
        <v>898</v>
      </c>
      <c r="AY980" s="97">
        <f t="shared" si="163"/>
        <v>112690.01999999999</v>
      </c>
    </row>
    <row r="981" spans="1:51">
      <c r="A981" s="30" t="s">
        <v>813</v>
      </c>
      <c r="B981" s="221" t="s">
        <v>1025</v>
      </c>
      <c r="C981" s="221"/>
      <c r="D981" s="221"/>
      <c r="E981" s="221"/>
      <c r="F981" s="221"/>
      <c r="G981" s="221"/>
      <c r="H981" s="221"/>
      <c r="I981" s="221"/>
      <c r="J981" s="221"/>
      <c r="K981" s="221"/>
      <c r="L981" s="221"/>
      <c r="M981" s="221"/>
      <c r="N981" s="221"/>
      <c r="O981" s="221"/>
      <c r="P981" s="221"/>
      <c r="Q981" s="221"/>
      <c r="R981" s="221"/>
      <c r="S981" s="221"/>
      <c r="T981" s="30" t="s">
        <v>1059</v>
      </c>
      <c r="U981" s="31">
        <v>786</v>
      </c>
      <c r="V981" s="32">
        <v>31.37</v>
      </c>
      <c r="W981" s="231">
        <f t="shared" si="164"/>
        <v>24656.82</v>
      </c>
      <c r="X981" s="231"/>
      <c r="Y981" s="231"/>
      <c r="Z981" s="231"/>
      <c r="AA981" s="233">
        <v>0</v>
      </c>
      <c r="AB981" s="234"/>
      <c r="AC981" s="234"/>
      <c r="AD981" s="235"/>
      <c r="AE981" s="242"/>
      <c r="AF981" s="243"/>
      <c r="AG981" s="243"/>
      <c r="AH981" s="244"/>
      <c r="AI981" s="233">
        <f t="shared" si="165"/>
        <v>0</v>
      </c>
      <c r="AJ981" s="234"/>
      <c r="AK981" s="234"/>
      <c r="AL981" s="235"/>
      <c r="AM981" s="223">
        <f t="shared" si="166"/>
        <v>0</v>
      </c>
      <c r="AN981" s="224"/>
      <c r="AO981" s="225"/>
      <c r="AP981" s="223">
        <f t="shared" si="167"/>
        <v>0</v>
      </c>
      <c r="AQ981" s="224"/>
      <c r="AR981" s="224"/>
      <c r="AS981" s="225"/>
      <c r="AT981" s="223">
        <f t="shared" si="168"/>
        <v>0</v>
      </c>
      <c r="AU981" s="224"/>
      <c r="AV981" s="224"/>
      <c r="AW981" s="225"/>
      <c r="AX981" s="32">
        <f t="shared" si="170"/>
        <v>786</v>
      </c>
      <c r="AY981" s="97">
        <f t="shared" si="163"/>
        <v>24656.82</v>
      </c>
    </row>
    <row r="982" spans="1:51">
      <c r="A982" s="30" t="s">
        <v>1021</v>
      </c>
      <c r="B982" s="221" t="s">
        <v>1030</v>
      </c>
      <c r="C982" s="221"/>
      <c r="D982" s="221"/>
      <c r="E982" s="221"/>
      <c r="F982" s="221"/>
      <c r="G982" s="221"/>
      <c r="H982" s="221"/>
      <c r="I982" s="221"/>
      <c r="J982" s="221"/>
      <c r="K982" s="221"/>
      <c r="L982" s="221"/>
      <c r="M982" s="221"/>
      <c r="N982" s="221"/>
      <c r="O982" s="221"/>
      <c r="P982" s="221"/>
      <c r="Q982" s="221"/>
      <c r="R982" s="221"/>
      <c r="S982" s="221"/>
      <c r="T982" s="30" t="s">
        <v>1140</v>
      </c>
      <c r="U982" s="31">
        <v>89</v>
      </c>
      <c r="V982" s="32">
        <v>287.74</v>
      </c>
      <c r="W982" s="231">
        <f t="shared" si="164"/>
        <v>25608.86</v>
      </c>
      <c r="X982" s="231"/>
      <c r="Y982" s="231"/>
      <c r="Z982" s="231"/>
      <c r="AA982" s="233">
        <v>0</v>
      </c>
      <c r="AB982" s="234"/>
      <c r="AC982" s="234"/>
      <c r="AD982" s="235"/>
      <c r="AE982" s="242"/>
      <c r="AF982" s="243"/>
      <c r="AG982" s="243"/>
      <c r="AH982" s="244"/>
      <c r="AI982" s="233">
        <f t="shared" si="165"/>
        <v>0</v>
      </c>
      <c r="AJ982" s="234"/>
      <c r="AK982" s="234"/>
      <c r="AL982" s="235"/>
      <c r="AM982" s="223">
        <f t="shared" si="166"/>
        <v>0</v>
      </c>
      <c r="AN982" s="224"/>
      <c r="AO982" s="225"/>
      <c r="AP982" s="223">
        <f t="shared" si="167"/>
        <v>0</v>
      </c>
      <c r="AQ982" s="224"/>
      <c r="AR982" s="224"/>
      <c r="AS982" s="225"/>
      <c r="AT982" s="223">
        <f t="shared" si="168"/>
        <v>0</v>
      </c>
      <c r="AU982" s="224"/>
      <c r="AV982" s="224"/>
      <c r="AW982" s="225"/>
      <c r="AX982" s="32">
        <f t="shared" si="170"/>
        <v>89</v>
      </c>
      <c r="AY982" s="97">
        <f t="shared" si="163"/>
        <v>25608.86</v>
      </c>
    </row>
    <row r="983" spans="1:51">
      <c r="A983" s="30"/>
      <c r="B983" s="221"/>
      <c r="C983" s="221"/>
      <c r="D983" s="221"/>
      <c r="E983" s="221"/>
      <c r="F983" s="221"/>
      <c r="G983" s="221"/>
      <c r="H983" s="221"/>
      <c r="I983" s="221"/>
      <c r="J983" s="221"/>
      <c r="K983" s="221"/>
      <c r="L983" s="221"/>
      <c r="M983" s="221"/>
      <c r="N983" s="221"/>
      <c r="O983" s="221"/>
      <c r="P983" s="221"/>
      <c r="Q983" s="221"/>
      <c r="R983" s="221"/>
      <c r="S983" s="221"/>
      <c r="T983" s="30"/>
      <c r="U983" s="31"/>
      <c r="V983" s="32"/>
      <c r="W983" s="271"/>
      <c r="X983" s="271"/>
      <c r="Y983" s="271"/>
      <c r="Z983" s="271"/>
      <c r="AA983" s="233"/>
      <c r="AB983" s="234"/>
      <c r="AC983" s="234"/>
      <c r="AD983" s="235"/>
      <c r="AE983" s="242"/>
      <c r="AF983" s="243"/>
      <c r="AG983" s="243"/>
      <c r="AH983" s="244"/>
      <c r="AI983" s="233"/>
      <c r="AJ983" s="234"/>
      <c r="AK983" s="234"/>
      <c r="AL983" s="235"/>
      <c r="AM983" s="261"/>
      <c r="AN983" s="262"/>
      <c r="AO983" s="263"/>
      <c r="AP983" s="223"/>
      <c r="AQ983" s="224"/>
      <c r="AR983" s="224"/>
      <c r="AS983" s="225"/>
      <c r="AT983" s="261"/>
      <c r="AU983" s="262"/>
      <c r="AV983" s="262"/>
      <c r="AW983" s="263"/>
      <c r="AX983" s="32"/>
      <c r="AY983" s="97">
        <f t="shared" si="163"/>
        <v>0</v>
      </c>
    </row>
    <row r="984" spans="1:51" ht="15.75">
      <c r="A984" s="49">
        <v>5</v>
      </c>
      <c r="B984" s="237" t="s">
        <v>548</v>
      </c>
      <c r="C984" s="237"/>
      <c r="D984" s="237"/>
      <c r="E984" s="237"/>
      <c r="F984" s="237"/>
      <c r="G984" s="237"/>
      <c r="H984" s="237"/>
      <c r="I984" s="237"/>
      <c r="J984" s="237"/>
      <c r="K984" s="237"/>
      <c r="L984" s="237"/>
      <c r="M984" s="237"/>
      <c r="N984" s="237"/>
      <c r="O984" s="237"/>
      <c r="P984" s="237"/>
      <c r="Q984" s="237"/>
      <c r="R984" s="237"/>
      <c r="S984" s="237"/>
      <c r="T984" s="49"/>
      <c r="U984" s="52"/>
      <c r="V984" s="53"/>
      <c r="W984" s="264">
        <f>W985</f>
        <v>3129986.8126000008</v>
      </c>
      <c r="X984" s="264"/>
      <c r="Y984" s="264"/>
      <c r="Z984" s="264"/>
      <c r="AA984" s="249"/>
      <c r="AB984" s="250"/>
      <c r="AC984" s="250"/>
      <c r="AD984" s="251"/>
      <c r="AE984" s="252"/>
      <c r="AF984" s="253"/>
      <c r="AG984" s="253"/>
      <c r="AH984" s="254"/>
      <c r="AI984" s="249"/>
      <c r="AJ984" s="250"/>
      <c r="AK984" s="250"/>
      <c r="AL984" s="251"/>
      <c r="AM984" s="265">
        <f>AM985</f>
        <v>2637837.3919999995</v>
      </c>
      <c r="AN984" s="266"/>
      <c r="AO984" s="267"/>
      <c r="AP984" s="268">
        <f>AP985</f>
        <v>0</v>
      </c>
      <c r="AQ984" s="269"/>
      <c r="AR984" s="269"/>
      <c r="AS984" s="270"/>
      <c r="AT984" s="268">
        <f>AM984+AP984</f>
        <v>2637837.3919999995</v>
      </c>
      <c r="AU984" s="269"/>
      <c r="AV984" s="269"/>
      <c r="AW984" s="270"/>
      <c r="AX984" s="22"/>
      <c r="AY984" s="95">
        <f t="shared" si="163"/>
        <v>492149.42060000123</v>
      </c>
    </row>
    <row r="985" spans="1:51" ht="15.75">
      <c r="A985" s="45" t="s">
        <v>161</v>
      </c>
      <c r="B985" s="236" t="s">
        <v>1048</v>
      </c>
      <c r="C985" s="236"/>
      <c r="D985" s="236"/>
      <c r="E985" s="236"/>
      <c r="F985" s="236"/>
      <c r="G985" s="236"/>
      <c r="H985" s="236"/>
      <c r="I985" s="236"/>
      <c r="J985" s="236"/>
      <c r="K985" s="236"/>
      <c r="L985" s="236"/>
      <c r="M985" s="236"/>
      <c r="N985" s="236"/>
      <c r="O985" s="236"/>
      <c r="P985" s="236"/>
      <c r="Q985" s="236"/>
      <c r="R985" s="236"/>
      <c r="S985" s="236"/>
      <c r="T985" s="45"/>
      <c r="U985" s="54"/>
      <c r="V985" s="55"/>
      <c r="W985" s="229">
        <f>SUM(W986:W1071)</f>
        <v>3129986.8126000008</v>
      </c>
      <c r="X985" s="229"/>
      <c r="Y985" s="229"/>
      <c r="Z985" s="229"/>
      <c r="AA985" s="255"/>
      <c r="AB985" s="256"/>
      <c r="AC985" s="256"/>
      <c r="AD985" s="257"/>
      <c r="AE985" s="258"/>
      <c r="AF985" s="259"/>
      <c r="AG985" s="259"/>
      <c r="AH985" s="260"/>
      <c r="AI985" s="255"/>
      <c r="AJ985" s="256"/>
      <c r="AK985" s="256"/>
      <c r="AL985" s="257"/>
      <c r="AM985" s="238">
        <f>SUM(AM986:AM1071)+0.01</f>
        <v>2637837.3919999995</v>
      </c>
      <c r="AN985" s="239"/>
      <c r="AO985" s="240"/>
      <c r="AP985" s="238">
        <f>SUM(AP986:AS1071)</f>
        <v>0</v>
      </c>
      <c r="AQ985" s="239"/>
      <c r="AR985" s="239"/>
      <c r="AS985" s="240"/>
      <c r="AT985" s="238">
        <f>AM985+AP985</f>
        <v>2637837.3919999995</v>
      </c>
      <c r="AU985" s="239"/>
      <c r="AV985" s="239"/>
      <c r="AW985" s="240"/>
      <c r="AX985" s="27"/>
      <c r="AY985" s="96">
        <f t="shared" si="163"/>
        <v>492149.42060000123</v>
      </c>
    </row>
    <row r="986" spans="1:51">
      <c r="A986" s="30" t="s">
        <v>162</v>
      </c>
      <c r="B986" s="221" t="s">
        <v>303</v>
      </c>
      <c r="C986" s="221"/>
      <c r="D986" s="221"/>
      <c r="E986" s="221"/>
      <c r="F986" s="221"/>
      <c r="G986" s="221"/>
      <c r="H986" s="221"/>
      <c r="I986" s="221"/>
      <c r="J986" s="221"/>
      <c r="K986" s="221"/>
      <c r="L986" s="221"/>
      <c r="M986" s="221"/>
      <c r="N986" s="221"/>
      <c r="O986" s="221"/>
      <c r="P986" s="221"/>
      <c r="Q986" s="221"/>
      <c r="R986" s="221"/>
      <c r="S986" s="221"/>
      <c r="T986" s="30" t="s">
        <v>1061</v>
      </c>
      <c r="U986" s="31">
        <v>9569.11</v>
      </c>
      <c r="V986" s="32">
        <v>5.69</v>
      </c>
      <c r="W986" s="231">
        <f t="shared" ref="W986:W1049" si="171">U986*V986</f>
        <v>54448.235900000007</v>
      </c>
      <c r="X986" s="231"/>
      <c r="Y986" s="231"/>
      <c r="Z986" s="231"/>
      <c r="AA986" s="90">
        <v>8930.69</v>
      </c>
      <c r="AB986" s="90">
        <v>8930.69</v>
      </c>
      <c r="AC986" s="90">
        <v>8930.69</v>
      </c>
      <c r="AD986" s="90">
        <v>8930.69</v>
      </c>
      <c r="AE986" s="242"/>
      <c r="AF986" s="243"/>
      <c r="AG986" s="243"/>
      <c r="AH986" s="244"/>
      <c r="AI986" s="233">
        <f t="shared" ref="AI986:AI1049" si="172">AA986+AE986</f>
        <v>8930.69</v>
      </c>
      <c r="AJ986" s="234"/>
      <c r="AK986" s="234"/>
      <c r="AL986" s="235"/>
      <c r="AM986" s="223">
        <f t="shared" ref="AM986:AM1049" si="173">V986*AA986</f>
        <v>50815.626100000009</v>
      </c>
      <c r="AN986" s="224"/>
      <c r="AO986" s="225"/>
      <c r="AP986" s="223">
        <f t="shared" ref="AP986:AP1049" si="174">V986*AE986</f>
        <v>0</v>
      </c>
      <c r="AQ986" s="224"/>
      <c r="AR986" s="224"/>
      <c r="AS986" s="225"/>
      <c r="AT986" s="223">
        <f t="shared" ref="AT986:AT1049" si="175">AM986+AP986</f>
        <v>50815.626100000009</v>
      </c>
      <c r="AU986" s="224"/>
      <c r="AV986" s="224"/>
      <c r="AW986" s="225"/>
      <c r="AX986" s="32">
        <f t="shared" ref="AX986:AX1039" si="176">U986-AI986</f>
        <v>638.42000000000007</v>
      </c>
      <c r="AY986" s="97">
        <f t="shared" si="163"/>
        <v>3632.6097999999984</v>
      </c>
    </row>
    <row r="987" spans="1:51">
      <c r="A987" s="30" t="s">
        <v>163</v>
      </c>
      <c r="B987" s="221" t="s">
        <v>1229</v>
      </c>
      <c r="C987" s="221"/>
      <c r="D987" s="221"/>
      <c r="E987" s="221"/>
      <c r="F987" s="221"/>
      <c r="G987" s="221"/>
      <c r="H987" s="221"/>
      <c r="I987" s="221"/>
      <c r="J987" s="221"/>
      <c r="K987" s="221"/>
      <c r="L987" s="221"/>
      <c r="M987" s="221"/>
      <c r="N987" s="221"/>
      <c r="O987" s="221"/>
      <c r="P987" s="221"/>
      <c r="Q987" s="221"/>
      <c r="R987" s="221"/>
      <c r="S987" s="221"/>
      <c r="T987" s="30" t="s">
        <v>1061</v>
      </c>
      <c r="U987" s="31">
        <v>0</v>
      </c>
      <c r="V987" s="32">
        <v>16.739999999999998</v>
      </c>
      <c r="W987" s="231">
        <f t="shared" si="171"/>
        <v>0</v>
      </c>
      <c r="X987" s="231"/>
      <c r="Y987" s="231"/>
      <c r="Z987" s="231"/>
      <c r="AA987" s="90">
        <v>0</v>
      </c>
      <c r="AB987" s="90">
        <v>0</v>
      </c>
      <c r="AC987" s="90">
        <v>0</v>
      </c>
      <c r="AD987" s="90">
        <v>0</v>
      </c>
      <c r="AE987" s="242"/>
      <c r="AF987" s="243"/>
      <c r="AG987" s="243"/>
      <c r="AH987" s="244"/>
      <c r="AI987" s="233">
        <f t="shared" si="172"/>
        <v>0</v>
      </c>
      <c r="AJ987" s="234"/>
      <c r="AK987" s="234"/>
      <c r="AL987" s="235"/>
      <c r="AM987" s="223">
        <f t="shared" si="173"/>
        <v>0</v>
      </c>
      <c r="AN987" s="224"/>
      <c r="AO987" s="225"/>
      <c r="AP987" s="223">
        <f t="shared" si="174"/>
        <v>0</v>
      </c>
      <c r="AQ987" s="224"/>
      <c r="AR987" s="224"/>
      <c r="AS987" s="225"/>
      <c r="AT987" s="223">
        <f t="shared" si="175"/>
        <v>0</v>
      </c>
      <c r="AU987" s="224"/>
      <c r="AV987" s="224"/>
      <c r="AW987" s="225"/>
      <c r="AX987" s="32">
        <f t="shared" si="176"/>
        <v>0</v>
      </c>
      <c r="AY987" s="97">
        <f t="shared" si="163"/>
        <v>0</v>
      </c>
    </row>
    <row r="988" spans="1:51">
      <c r="A988" s="30" t="s">
        <v>164</v>
      </c>
      <c r="B988" s="221" t="s">
        <v>550</v>
      </c>
      <c r="C988" s="221"/>
      <c r="D988" s="221"/>
      <c r="E988" s="221"/>
      <c r="F988" s="221"/>
      <c r="G988" s="221"/>
      <c r="H988" s="221"/>
      <c r="I988" s="221"/>
      <c r="J988" s="221"/>
      <c r="K988" s="221"/>
      <c r="L988" s="221"/>
      <c r="M988" s="221"/>
      <c r="N988" s="221"/>
      <c r="O988" s="221"/>
      <c r="P988" s="221"/>
      <c r="Q988" s="221"/>
      <c r="R988" s="221"/>
      <c r="S988" s="221"/>
      <c r="T988" s="30" t="s">
        <v>1061</v>
      </c>
      <c r="U988" s="31">
        <v>0</v>
      </c>
      <c r="V988" s="32">
        <v>22.32</v>
      </c>
      <c r="W988" s="231">
        <f t="shared" si="171"/>
        <v>0</v>
      </c>
      <c r="X988" s="231"/>
      <c r="Y988" s="231"/>
      <c r="Z988" s="231"/>
      <c r="AA988" s="90">
        <v>0</v>
      </c>
      <c r="AB988" s="90">
        <v>0</v>
      </c>
      <c r="AC988" s="90">
        <v>0</v>
      </c>
      <c r="AD988" s="90">
        <v>0</v>
      </c>
      <c r="AE988" s="242"/>
      <c r="AF988" s="243"/>
      <c r="AG988" s="243"/>
      <c r="AH988" s="244"/>
      <c r="AI988" s="233">
        <f t="shared" si="172"/>
        <v>0</v>
      </c>
      <c r="AJ988" s="234"/>
      <c r="AK988" s="234"/>
      <c r="AL988" s="235"/>
      <c r="AM988" s="223">
        <f t="shared" si="173"/>
        <v>0</v>
      </c>
      <c r="AN988" s="224"/>
      <c r="AO988" s="225"/>
      <c r="AP988" s="223">
        <f t="shared" si="174"/>
        <v>0</v>
      </c>
      <c r="AQ988" s="224"/>
      <c r="AR988" s="224"/>
      <c r="AS988" s="225"/>
      <c r="AT988" s="223">
        <f t="shared" si="175"/>
        <v>0</v>
      </c>
      <c r="AU988" s="224"/>
      <c r="AV988" s="224"/>
      <c r="AW988" s="225"/>
      <c r="AX988" s="32">
        <f t="shared" si="176"/>
        <v>0</v>
      </c>
      <c r="AY988" s="97">
        <f t="shared" si="163"/>
        <v>0</v>
      </c>
    </row>
    <row r="989" spans="1:51">
      <c r="A989" s="30" t="s">
        <v>165</v>
      </c>
      <c r="B989" s="221" t="s">
        <v>551</v>
      </c>
      <c r="C989" s="221"/>
      <c r="D989" s="221"/>
      <c r="E989" s="221"/>
      <c r="F989" s="221"/>
      <c r="G989" s="221"/>
      <c r="H989" s="221"/>
      <c r="I989" s="221"/>
      <c r="J989" s="221"/>
      <c r="K989" s="221"/>
      <c r="L989" s="221"/>
      <c r="M989" s="221"/>
      <c r="N989" s="221"/>
      <c r="O989" s="221"/>
      <c r="P989" s="221"/>
      <c r="Q989" s="221"/>
      <c r="R989" s="221"/>
      <c r="S989" s="221"/>
      <c r="T989" s="30" t="s">
        <v>1061</v>
      </c>
      <c r="U989" s="31">
        <v>0</v>
      </c>
      <c r="V989" s="32">
        <v>30.32</v>
      </c>
      <c r="W989" s="231">
        <f t="shared" si="171"/>
        <v>0</v>
      </c>
      <c r="X989" s="231"/>
      <c r="Y989" s="231"/>
      <c r="Z989" s="231"/>
      <c r="AA989" s="90">
        <v>0</v>
      </c>
      <c r="AB989" s="90">
        <v>0</v>
      </c>
      <c r="AC989" s="90">
        <v>0</v>
      </c>
      <c r="AD989" s="90">
        <v>0</v>
      </c>
      <c r="AE989" s="242"/>
      <c r="AF989" s="243"/>
      <c r="AG989" s="243"/>
      <c r="AH989" s="244"/>
      <c r="AI989" s="233">
        <f t="shared" si="172"/>
        <v>0</v>
      </c>
      <c r="AJ989" s="234"/>
      <c r="AK989" s="234"/>
      <c r="AL989" s="235"/>
      <c r="AM989" s="223">
        <f t="shared" si="173"/>
        <v>0</v>
      </c>
      <c r="AN989" s="224"/>
      <c r="AO989" s="225"/>
      <c r="AP989" s="223">
        <f t="shared" si="174"/>
        <v>0</v>
      </c>
      <c r="AQ989" s="224"/>
      <c r="AR989" s="224"/>
      <c r="AS989" s="225"/>
      <c r="AT989" s="223">
        <f t="shared" si="175"/>
        <v>0</v>
      </c>
      <c r="AU989" s="224"/>
      <c r="AV989" s="224"/>
      <c r="AW989" s="225"/>
      <c r="AX989" s="32">
        <f t="shared" si="176"/>
        <v>0</v>
      </c>
      <c r="AY989" s="97">
        <f t="shared" si="163"/>
        <v>0</v>
      </c>
    </row>
    <row r="990" spans="1:51">
      <c r="A990" s="30" t="s">
        <v>166</v>
      </c>
      <c r="B990" s="221" t="s">
        <v>1231</v>
      </c>
      <c r="C990" s="221"/>
      <c r="D990" s="221"/>
      <c r="E990" s="221"/>
      <c r="F990" s="221"/>
      <c r="G990" s="221"/>
      <c r="H990" s="221"/>
      <c r="I990" s="221"/>
      <c r="J990" s="221"/>
      <c r="K990" s="221"/>
      <c r="L990" s="221"/>
      <c r="M990" s="221"/>
      <c r="N990" s="221"/>
      <c r="O990" s="221"/>
      <c r="P990" s="221"/>
      <c r="Q990" s="221"/>
      <c r="R990" s="221"/>
      <c r="S990" s="221"/>
      <c r="T990" s="30" t="s">
        <v>1061</v>
      </c>
      <c r="U990" s="31">
        <v>10613.11</v>
      </c>
      <c r="V990" s="32">
        <v>5.58</v>
      </c>
      <c r="W990" s="231">
        <f t="shared" si="171"/>
        <v>59221.153800000007</v>
      </c>
      <c r="X990" s="231"/>
      <c r="Y990" s="231"/>
      <c r="Z990" s="231"/>
      <c r="AA990" s="90">
        <v>9416.1</v>
      </c>
      <c r="AB990" s="90">
        <v>9416.1</v>
      </c>
      <c r="AC990" s="90">
        <v>9416.1</v>
      </c>
      <c r="AD990" s="90">
        <v>9416.1</v>
      </c>
      <c r="AE990" s="242"/>
      <c r="AF990" s="243"/>
      <c r="AG990" s="243"/>
      <c r="AH990" s="244"/>
      <c r="AI990" s="233">
        <f t="shared" si="172"/>
        <v>9416.1</v>
      </c>
      <c r="AJ990" s="234"/>
      <c r="AK990" s="234"/>
      <c r="AL990" s="235"/>
      <c r="AM990" s="223">
        <f t="shared" si="173"/>
        <v>52541.838000000003</v>
      </c>
      <c r="AN990" s="224"/>
      <c r="AO990" s="225"/>
      <c r="AP990" s="223">
        <f t="shared" si="174"/>
        <v>0</v>
      </c>
      <c r="AQ990" s="224"/>
      <c r="AR990" s="224"/>
      <c r="AS990" s="225"/>
      <c r="AT990" s="223">
        <f t="shared" si="175"/>
        <v>52541.838000000003</v>
      </c>
      <c r="AU990" s="224"/>
      <c r="AV990" s="224"/>
      <c r="AW990" s="225"/>
      <c r="AX990" s="32">
        <f t="shared" si="176"/>
        <v>1197.0100000000002</v>
      </c>
      <c r="AY990" s="97">
        <f t="shared" si="163"/>
        <v>6679.3158000000039</v>
      </c>
    </row>
    <row r="991" spans="1:51">
      <c r="A991" s="30" t="s">
        <v>167</v>
      </c>
      <c r="B991" s="221" t="s">
        <v>552</v>
      </c>
      <c r="C991" s="221"/>
      <c r="D991" s="221"/>
      <c r="E991" s="221"/>
      <c r="F991" s="221"/>
      <c r="G991" s="221"/>
      <c r="H991" s="221"/>
      <c r="I991" s="221"/>
      <c r="J991" s="221"/>
      <c r="K991" s="221"/>
      <c r="L991" s="221"/>
      <c r="M991" s="221"/>
      <c r="N991" s="221"/>
      <c r="O991" s="221"/>
      <c r="P991" s="221"/>
      <c r="Q991" s="221"/>
      <c r="R991" s="221"/>
      <c r="S991" s="221"/>
      <c r="T991" s="30" t="s">
        <v>1061</v>
      </c>
      <c r="U991" s="31">
        <v>6207.52</v>
      </c>
      <c r="V991" s="32">
        <v>7.54</v>
      </c>
      <c r="W991" s="231">
        <f t="shared" si="171"/>
        <v>46804.700800000006</v>
      </c>
      <c r="X991" s="231"/>
      <c r="Y991" s="231"/>
      <c r="Z991" s="231"/>
      <c r="AA991" s="90">
        <v>5941.93</v>
      </c>
      <c r="AB991" s="90">
        <v>5941.93</v>
      </c>
      <c r="AC991" s="90">
        <v>5941.93</v>
      </c>
      <c r="AD991" s="90">
        <v>5941.93</v>
      </c>
      <c r="AE991" s="242"/>
      <c r="AF991" s="243"/>
      <c r="AG991" s="243"/>
      <c r="AH991" s="244"/>
      <c r="AI991" s="233">
        <f t="shared" si="172"/>
        <v>5941.93</v>
      </c>
      <c r="AJ991" s="234"/>
      <c r="AK991" s="234"/>
      <c r="AL991" s="235"/>
      <c r="AM991" s="223">
        <f t="shared" si="173"/>
        <v>44802.152200000004</v>
      </c>
      <c r="AN991" s="224"/>
      <c r="AO991" s="225"/>
      <c r="AP991" s="223">
        <f t="shared" si="174"/>
        <v>0</v>
      </c>
      <c r="AQ991" s="224"/>
      <c r="AR991" s="224"/>
      <c r="AS991" s="225"/>
      <c r="AT991" s="223">
        <f t="shared" si="175"/>
        <v>44802.152200000004</v>
      </c>
      <c r="AU991" s="224"/>
      <c r="AV991" s="224"/>
      <c r="AW991" s="225"/>
      <c r="AX991" s="32">
        <f t="shared" si="176"/>
        <v>265.59000000000015</v>
      </c>
      <c r="AY991" s="97">
        <f t="shared" si="163"/>
        <v>2002.5486000000019</v>
      </c>
    </row>
    <row r="992" spans="1:51">
      <c r="A992" s="30" t="s">
        <v>168</v>
      </c>
      <c r="B992" s="221" t="s">
        <v>553</v>
      </c>
      <c r="C992" s="221"/>
      <c r="D992" s="221"/>
      <c r="E992" s="221"/>
      <c r="F992" s="221"/>
      <c r="G992" s="221"/>
      <c r="H992" s="221"/>
      <c r="I992" s="221"/>
      <c r="J992" s="221"/>
      <c r="K992" s="221"/>
      <c r="L992" s="221"/>
      <c r="M992" s="221"/>
      <c r="N992" s="221"/>
      <c r="O992" s="221"/>
      <c r="P992" s="221"/>
      <c r="Q992" s="221"/>
      <c r="R992" s="221"/>
      <c r="S992" s="221"/>
      <c r="T992" s="30" t="s">
        <v>1061</v>
      </c>
      <c r="U992" s="31">
        <v>256</v>
      </c>
      <c r="V992" s="32">
        <v>9.9499999999999993</v>
      </c>
      <c r="W992" s="231">
        <f t="shared" si="171"/>
        <v>2547.1999999999998</v>
      </c>
      <c r="X992" s="231"/>
      <c r="Y992" s="231"/>
      <c r="Z992" s="231"/>
      <c r="AA992" s="90">
        <v>256</v>
      </c>
      <c r="AB992" s="90">
        <v>256</v>
      </c>
      <c r="AC992" s="90">
        <v>256</v>
      </c>
      <c r="AD992" s="90">
        <v>256</v>
      </c>
      <c r="AE992" s="242"/>
      <c r="AF992" s="243"/>
      <c r="AG992" s="243"/>
      <c r="AH992" s="244"/>
      <c r="AI992" s="233">
        <f t="shared" si="172"/>
        <v>256</v>
      </c>
      <c r="AJ992" s="234"/>
      <c r="AK992" s="234"/>
      <c r="AL992" s="235"/>
      <c r="AM992" s="223">
        <f t="shared" si="173"/>
        <v>2547.1999999999998</v>
      </c>
      <c r="AN992" s="224"/>
      <c r="AO992" s="225"/>
      <c r="AP992" s="223">
        <f t="shared" si="174"/>
        <v>0</v>
      </c>
      <c r="AQ992" s="224"/>
      <c r="AR992" s="224"/>
      <c r="AS992" s="225"/>
      <c r="AT992" s="223">
        <f t="shared" si="175"/>
        <v>2547.1999999999998</v>
      </c>
      <c r="AU992" s="224"/>
      <c r="AV992" s="224"/>
      <c r="AW992" s="225"/>
      <c r="AX992" s="32">
        <f t="shared" si="176"/>
        <v>0</v>
      </c>
      <c r="AY992" s="97">
        <f t="shared" ref="AY992:AY1055" si="177">W992-AT992</f>
        <v>0</v>
      </c>
    </row>
    <row r="993" spans="1:51">
      <c r="A993" s="30" t="s">
        <v>169</v>
      </c>
      <c r="B993" s="221" t="s">
        <v>1232</v>
      </c>
      <c r="C993" s="221"/>
      <c r="D993" s="221"/>
      <c r="E993" s="221"/>
      <c r="F993" s="221"/>
      <c r="G993" s="221"/>
      <c r="H993" s="221"/>
      <c r="I993" s="221"/>
      <c r="J993" s="221"/>
      <c r="K993" s="221"/>
      <c r="L993" s="221"/>
      <c r="M993" s="221"/>
      <c r="N993" s="221"/>
      <c r="O993" s="221"/>
      <c r="P993" s="221"/>
      <c r="Q993" s="221"/>
      <c r="R993" s="221"/>
      <c r="S993" s="221"/>
      <c r="T993" s="30" t="s">
        <v>1061</v>
      </c>
      <c r="U993" s="31">
        <v>3782.48</v>
      </c>
      <c r="V993" s="32">
        <v>6.72</v>
      </c>
      <c r="W993" s="231">
        <f t="shared" si="171"/>
        <v>25418.265599999999</v>
      </c>
      <c r="X993" s="231"/>
      <c r="Y993" s="231"/>
      <c r="Z993" s="231"/>
      <c r="AA993" s="90">
        <v>2026.88</v>
      </c>
      <c r="AB993" s="90">
        <v>2026.88</v>
      </c>
      <c r="AC993" s="90">
        <v>2026.88</v>
      </c>
      <c r="AD993" s="90">
        <v>2026.88</v>
      </c>
      <c r="AE993" s="242"/>
      <c r="AF993" s="243"/>
      <c r="AG993" s="243"/>
      <c r="AH993" s="244"/>
      <c r="AI993" s="233">
        <f t="shared" si="172"/>
        <v>2026.88</v>
      </c>
      <c r="AJ993" s="234"/>
      <c r="AK993" s="234"/>
      <c r="AL993" s="235"/>
      <c r="AM993" s="223">
        <f t="shared" si="173"/>
        <v>13620.633600000001</v>
      </c>
      <c r="AN993" s="224"/>
      <c r="AO993" s="225"/>
      <c r="AP993" s="223">
        <f t="shared" si="174"/>
        <v>0</v>
      </c>
      <c r="AQ993" s="224"/>
      <c r="AR993" s="224"/>
      <c r="AS993" s="225"/>
      <c r="AT993" s="223">
        <f t="shared" si="175"/>
        <v>13620.633600000001</v>
      </c>
      <c r="AU993" s="224"/>
      <c r="AV993" s="224"/>
      <c r="AW993" s="225"/>
      <c r="AX993" s="32">
        <f t="shared" si="176"/>
        <v>1755.6</v>
      </c>
      <c r="AY993" s="97">
        <f t="shared" si="177"/>
        <v>11797.631999999998</v>
      </c>
    </row>
    <row r="994" spans="1:51">
      <c r="A994" s="30" t="s">
        <v>170</v>
      </c>
      <c r="B994" s="221" t="s">
        <v>554</v>
      </c>
      <c r="C994" s="221"/>
      <c r="D994" s="221"/>
      <c r="E994" s="221"/>
      <c r="F994" s="221"/>
      <c r="G994" s="221"/>
      <c r="H994" s="221"/>
      <c r="I994" s="221"/>
      <c r="J994" s="221"/>
      <c r="K994" s="221"/>
      <c r="L994" s="221"/>
      <c r="M994" s="221"/>
      <c r="N994" s="221"/>
      <c r="O994" s="221"/>
      <c r="P994" s="221"/>
      <c r="Q994" s="221"/>
      <c r="R994" s="221"/>
      <c r="S994" s="221"/>
      <c r="T994" s="30" t="s">
        <v>1061</v>
      </c>
      <c r="U994" s="31">
        <v>796.22</v>
      </c>
      <c r="V994" s="32">
        <v>14.01</v>
      </c>
      <c r="W994" s="231">
        <f t="shared" si="171"/>
        <v>11155.0422</v>
      </c>
      <c r="X994" s="231"/>
      <c r="Y994" s="231"/>
      <c r="Z994" s="231"/>
      <c r="AA994" s="90">
        <v>518.62</v>
      </c>
      <c r="AB994" s="90">
        <v>518.62</v>
      </c>
      <c r="AC994" s="90">
        <v>518.62</v>
      </c>
      <c r="AD994" s="90">
        <v>518.62</v>
      </c>
      <c r="AE994" s="242"/>
      <c r="AF994" s="243"/>
      <c r="AG994" s="243"/>
      <c r="AH994" s="244"/>
      <c r="AI994" s="233">
        <f t="shared" si="172"/>
        <v>518.62</v>
      </c>
      <c r="AJ994" s="234"/>
      <c r="AK994" s="234"/>
      <c r="AL994" s="235"/>
      <c r="AM994" s="223">
        <f t="shared" si="173"/>
        <v>7265.8662000000004</v>
      </c>
      <c r="AN994" s="224"/>
      <c r="AO994" s="225"/>
      <c r="AP994" s="223">
        <f t="shared" si="174"/>
        <v>0</v>
      </c>
      <c r="AQ994" s="224"/>
      <c r="AR994" s="224"/>
      <c r="AS994" s="225"/>
      <c r="AT994" s="223">
        <f t="shared" si="175"/>
        <v>7265.8662000000004</v>
      </c>
      <c r="AU994" s="224"/>
      <c r="AV994" s="224"/>
      <c r="AW994" s="225"/>
      <c r="AX994" s="32">
        <f t="shared" si="176"/>
        <v>277.60000000000002</v>
      </c>
      <c r="AY994" s="97">
        <f t="shared" si="177"/>
        <v>3889.1759999999995</v>
      </c>
    </row>
    <row r="995" spans="1:51">
      <c r="A995" s="30" t="s">
        <v>171</v>
      </c>
      <c r="B995" s="221" t="s">
        <v>1077</v>
      </c>
      <c r="C995" s="221"/>
      <c r="D995" s="221"/>
      <c r="E995" s="221"/>
      <c r="F995" s="221"/>
      <c r="G995" s="221"/>
      <c r="H995" s="221"/>
      <c r="I995" s="221"/>
      <c r="J995" s="221"/>
      <c r="K995" s="221"/>
      <c r="L995" s="221"/>
      <c r="M995" s="221"/>
      <c r="N995" s="221"/>
      <c r="O995" s="221"/>
      <c r="P995" s="221"/>
      <c r="Q995" s="221"/>
      <c r="R995" s="221"/>
      <c r="S995" s="221"/>
      <c r="T995" s="30" t="s">
        <v>1061</v>
      </c>
      <c r="U995" s="31">
        <v>20451.46</v>
      </c>
      <c r="V995" s="32">
        <v>10.66</v>
      </c>
      <c r="W995" s="231">
        <f t="shared" si="171"/>
        <v>218012.56359999999</v>
      </c>
      <c r="X995" s="231"/>
      <c r="Y995" s="231"/>
      <c r="Z995" s="231"/>
      <c r="AA995" s="90">
        <v>17510.86</v>
      </c>
      <c r="AB995" s="90">
        <v>17510.86</v>
      </c>
      <c r="AC995" s="90">
        <v>17510.86</v>
      </c>
      <c r="AD995" s="90">
        <v>17510.86</v>
      </c>
      <c r="AE995" s="242"/>
      <c r="AF995" s="243"/>
      <c r="AG995" s="243"/>
      <c r="AH995" s="244"/>
      <c r="AI995" s="233">
        <f t="shared" si="172"/>
        <v>17510.86</v>
      </c>
      <c r="AJ995" s="234"/>
      <c r="AK995" s="234"/>
      <c r="AL995" s="235"/>
      <c r="AM995" s="223">
        <f t="shared" si="173"/>
        <v>186665.76760000002</v>
      </c>
      <c r="AN995" s="224"/>
      <c r="AO995" s="225"/>
      <c r="AP995" s="223">
        <f t="shared" si="174"/>
        <v>0</v>
      </c>
      <c r="AQ995" s="224"/>
      <c r="AR995" s="224"/>
      <c r="AS995" s="225"/>
      <c r="AT995" s="223">
        <f t="shared" si="175"/>
        <v>186665.76760000002</v>
      </c>
      <c r="AU995" s="224"/>
      <c r="AV995" s="224"/>
      <c r="AW995" s="225"/>
      <c r="AX995" s="32">
        <f t="shared" si="176"/>
        <v>2940.5999999999985</v>
      </c>
      <c r="AY995" s="97">
        <f t="shared" si="177"/>
        <v>31346.795999999973</v>
      </c>
    </row>
    <row r="996" spans="1:51">
      <c r="A996" s="30" t="s">
        <v>172</v>
      </c>
      <c r="B996" s="221" t="s">
        <v>1241</v>
      </c>
      <c r="C996" s="221"/>
      <c r="D996" s="221"/>
      <c r="E996" s="221"/>
      <c r="F996" s="221"/>
      <c r="G996" s="221"/>
      <c r="H996" s="221"/>
      <c r="I996" s="221"/>
      <c r="J996" s="221"/>
      <c r="K996" s="221"/>
      <c r="L996" s="221"/>
      <c r="M996" s="221"/>
      <c r="N996" s="221"/>
      <c r="O996" s="221"/>
      <c r="P996" s="221"/>
      <c r="Q996" s="221"/>
      <c r="R996" s="221"/>
      <c r="S996" s="221"/>
      <c r="T996" s="30" t="s">
        <v>1060</v>
      </c>
      <c r="U996" s="31">
        <v>9176.6</v>
      </c>
      <c r="V996" s="32">
        <v>2.72</v>
      </c>
      <c r="W996" s="231">
        <f t="shared" si="171"/>
        <v>24960.352000000003</v>
      </c>
      <c r="X996" s="231"/>
      <c r="Y996" s="231"/>
      <c r="Z996" s="231"/>
      <c r="AA996" s="90">
        <v>8378.6</v>
      </c>
      <c r="AB996" s="90">
        <v>8378.6</v>
      </c>
      <c r="AC996" s="90">
        <v>8378.6</v>
      </c>
      <c r="AD996" s="90">
        <v>8378.6</v>
      </c>
      <c r="AE996" s="242"/>
      <c r="AF996" s="243"/>
      <c r="AG996" s="243"/>
      <c r="AH996" s="244"/>
      <c r="AI996" s="233">
        <f t="shared" si="172"/>
        <v>8378.6</v>
      </c>
      <c r="AJ996" s="234"/>
      <c r="AK996" s="234"/>
      <c r="AL996" s="235"/>
      <c r="AM996" s="223">
        <f t="shared" si="173"/>
        <v>22789.792000000001</v>
      </c>
      <c r="AN996" s="224"/>
      <c r="AO996" s="225"/>
      <c r="AP996" s="223">
        <f t="shared" si="174"/>
        <v>0</v>
      </c>
      <c r="AQ996" s="224"/>
      <c r="AR996" s="224"/>
      <c r="AS996" s="225"/>
      <c r="AT996" s="223">
        <f t="shared" si="175"/>
        <v>22789.792000000001</v>
      </c>
      <c r="AU996" s="224"/>
      <c r="AV996" s="224"/>
      <c r="AW996" s="225"/>
      <c r="AX996" s="32">
        <f t="shared" si="176"/>
        <v>798</v>
      </c>
      <c r="AY996" s="97">
        <f t="shared" si="177"/>
        <v>2170.5600000000013</v>
      </c>
    </row>
    <row r="997" spans="1:51">
      <c r="A997" s="30" t="s">
        <v>173</v>
      </c>
      <c r="B997" s="221" t="s">
        <v>1243</v>
      </c>
      <c r="C997" s="221"/>
      <c r="D997" s="221"/>
      <c r="E997" s="221"/>
      <c r="F997" s="221"/>
      <c r="G997" s="221"/>
      <c r="H997" s="221"/>
      <c r="I997" s="221"/>
      <c r="J997" s="221"/>
      <c r="K997" s="221"/>
      <c r="L997" s="221"/>
      <c r="M997" s="221"/>
      <c r="N997" s="221"/>
      <c r="O997" s="221"/>
      <c r="P997" s="221"/>
      <c r="Q997" s="221"/>
      <c r="R997" s="221"/>
      <c r="S997" s="221"/>
      <c r="T997" s="30" t="s">
        <v>1061</v>
      </c>
      <c r="U997" s="31">
        <v>9831.6299999999992</v>
      </c>
      <c r="V997" s="32">
        <v>1.18</v>
      </c>
      <c r="W997" s="231">
        <f t="shared" si="171"/>
        <v>11601.323399999999</v>
      </c>
      <c r="X997" s="231"/>
      <c r="Y997" s="231"/>
      <c r="Z997" s="231"/>
      <c r="AA997" s="90">
        <v>9193.23</v>
      </c>
      <c r="AB997" s="90">
        <v>9193.23</v>
      </c>
      <c r="AC997" s="90">
        <v>9193.23</v>
      </c>
      <c r="AD997" s="90">
        <v>9193.23</v>
      </c>
      <c r="AE997" s="242"/>
      <c r="AF997" s="243"/>
      <c r="AG997" s="243"/>
      <c r="AH997" s="244"/>
      <c r="AI997" s="233">
        <f t="shared" si="172"/>
        <v>9193.23</v>
      </c>
      <c r="AJ997" s="234"/>
      <c r="AK997" s="234"/>
      <c r="AL997" s="235"/>
      <c r="AM997" s="223">
        <f t="shared" si="173"/>
        <v>10848.011399999999</v>
      </c>
      <c r="AN997" s="224"/>
      <c r="AO997" s="225"/>
      <c r="AP997" s="223">
        <f t="shared" si="174"/>
        <v>0</v>
      </c>
      <c r="AQ997" s="224"/>
      <c r="AR997" s="224"/>
      <c r="AS997" s="225"/>
      <c r="AT997" s="223">
        <f t="shared" si="175"/>
        <v>10848.011399999999</v>
      </c>
      <c r="AU997" s="224"/>
      <c r="AV997" s="224"/>
      <c r="AW997" s="225"/>
      <c r="AX997" s="32">
        <f t="shared" si="176"/>
        <v>638.39999999999964</v>
      </c>
      <c r="AY997" s="97">
        <f t="shared" si="177"/>
        <v>753.3119999999999</v>
      </c>
    </row>
    <row r="998" spans="1:51">
      <c r="A998" s="30" t="s">
        <v>174</v>
      </c>
      <c r="B998" s="221" t="s">
        <v>0</v>
      </c>
      <c r="C998" s="221"/>
      <c r="D998" s="221"/>
      <c r="E998" s="221"/>
      <c r="F998" s="221"/>
      <c r="G998" s="221"/>
      <c r="H998" s="221"/>
      <c r="I998" s="221"/>
      <c r="J998" s="221"/>
      <c r="K998" s="221"/>
      <c r="L998" s="221"/>
      <c r="M998" s="221"/>
      <c r="N998" s="221"/>
      <c r="O998" s="221"/>
      <c r="P998" s="221"/>
      <c r="Q998" s="221"/>
      <c r="R998" s="221"/>
      <c r="S998" s="221"/>
      <c r="T998" s="30" t="s">
        <v>33</v>
      </c>
      <c r="U998" s="31">
        <v>161128.89000000001</v>
      </c>
      <c r="V998" s="32">
        <v>1.51</v>
      </c>
      <c r="W998" s="231">
        <f t="shared" si="171"/>
        <v>243304.62390000004</v>
      </c>
      <c r="X998" s="231"/>
      <c r="Y998" s="231"/>
      <c r="Z998" s="231"/>
      <c r="AA998" s="90">
        <v>136231.29</v>
      </c>
      <c r="AB998" s="90">
        <v>136231.29</v>
      </c>
      <c r="AC998" s="90">
        <v>136231.29</v>
      </c>
      <c r="AD998" s="90">
        <v>136231.29</v>
      </c>
      <c r="AE998" s="242"/>
      <c r="AF998" s="243"/>
      <c r="AG998" s="243"/>
      <c r="AH998" s="244"/>
      <c r="AI998" s="233">
        <f t="shared" si="172"/>
        <v>136231.29</v>
      </c>
      <c r="AJ998" s="234"/>
      <c r="AK998" s="234"/>
      <c r="AL998" s="235"/>
      <c r="AM998" s="223">
        <f t="shared" si="173"/>
        <v>205709.24790000002</v>
      </c>
      <c r="AN998" s="224"/>
      <c r="AO998" s="225"/>
      <c r="AP998" s="223">
        <f t="shared" si="174"/>
        <v>0</v>
      </c>
      <c r="AQ998" s="224"/>
      <c r="AR998" s="224"/>
      <c r="AS998" s="225"/>
      <c r="AT998" s="223">
        <f t="shared" si="175"/>
        <v>205709.24790000002</v>
      </c>
      <c r="AU998" s="224"/>
      <c r="AV998" s="224"/>
      <c r="AW998" s="225"/>
      <c r="AX998" s="32">
        <f t="shared" si="176"/>
        <v>24897.600000000006</v>
      </c>
      <c r="AY998" s="97">
        <f t="shared" si="177"/>
        <v>37595.376000000018</v>
      </c>
    </row>
    <row r="999" spans="1:51">
      <c r="A999" s="30" t="s">
        <v>175</v>
      </c>
      <c r="B999" s="221" t="s">
        <v>555</v>
      </c>
      <c r="C999" s="221"/>
      <c r="D999" s="221"/>
      <c r="E999" s="221"/>
      <c r="F999" s="221"/>
      <c r="G999" s="221"/>
      <c r="H999" s="221"/>
      <c r="I999" s="221"/>
      <c r="J999" s="221"/>
      <c r="K999" s="221"/>
      <c r="L999" s="221"/>
      <c r="M999" s="221"/>
      <c r="N999" s="221"/>
      <c r="O999" s="221"/>
      <c r="P999" s="221"/>
      <c r="Q999" s="221"/>
      <c r="R999" s="221"/>
      <c r="S999" s="221"/>
      <c r="T999" s="30" t="s">
        <v>1061</v>
      </c>
      <c r="U999" s="31">
        <v>287.56</v>
      </c>
      <c r="V999" s="32">
        <v>92.96</v>
      </c>
      <c r="W999" s="231">
        <f t="shared" si="171"/>
        <v>26731.577599999997</v>
      </c>
      <c r="X999" s="231"/>
      <c r="Y999" s="231"/>
      <c r="Z999" s="231"/>
      <c r="AA999" s="90">
        <v>127.96</v>
      </c>
      <c r="AB999" s="90">
        <v>127.96</v>
      </c>
      <c r="AC999" s="90">
        <v>127.96</v>
      </c>
      <c r="AD999" s="90">
        <v>127.96</v>
      </c>
      <c r="AE999" s="242"/>
      <c r="AF999" s="243"/>
      <c r="AG999" s="243"/>
      <c r="AH999" s="244"/>
      <c r="AI999" s="233">
        <f t="shared" si="172"/>
        <v>127.96</v>
      </c>
      <c r="AJ999" s="234"/>
      <c r="AK999" s="234"/>
      <c r="AL999" s="235"/>
      <c r="AM999" s="223">
        <f t="shared" si="173"/>
        <v>11895.161599999999</v>
      </c>
      <c r="AN999" s="224"/>
      <c r="AO999" s="225"/>
      <c r="AP999" s="223">
        <f t="shared" si="174"/>
        <v>0</v>
      </c>
      <c r="AQ999" s="224"/>
      <c r="AR999" s="224"/>
      <c r="AS999" s="225"/>
      <c r="AT999" s="223">
        <f t="shared" si="175"/>
        <v>11895.161599999999</v>
      </c>
      <c r="AU999" s="224"/>
      <c r="AV999" s="224"/>
      <c r="AW999" s="225"/>
      <c r="AX999" s="32">
        <f t="shared" si="176"/>
        <v>159.60000000000002</v>
      </c>
      <c r="AY999" s="97">
        <f t="shared" si="177"/>
        <v>14836.415999999997</v>
      </c>
    </row>
    <row r="1000" spans="1:51">
      <c r="A1000" s="30" t="s">
        <v>176</v>
      </c>
      <c r="B1000" s="221" t="s">
        <v>556</v>
      </c>
      <c r="C1000" s="221"/>
      <c r="D1000" s="221"/>
      <c r="E1000" s="221"/>
      <c r="F1000" s="221"/>
      <c r="G1000" s="221"/>
      <c r="H1000" s="221"/>
      <c r="I1000" s="221"/>
      <c r="J1000" s="221"/>
      <c r="K1000" s="221"/>
      <c r="L1000" s="221"/>
      <c r="M1000" s="221"/>
      <c r="N1000" s="221"/>
      <c r="O1000" s="221"/>
      <c r="P1000" s="221"/>
      <c r="Q1000" s="221"/>
      <c r="R1000" s="221"/>
      <c r="S1000" s="221"/>
      <c r="T1000" s="30" t="s">
        <v>1061</v>
      </c>
      <c r="U1000" s="31">
        <v>575.12</v>
      </c>
      <c r="V1000" s="32">
        <v>110.29</v>
      </c>
      <c r="W1000" s="231">
        <f t="shared" si="171"/>
        <v>63429.984800000006</v>
      </c>
      <c r="X1000" s="231"/>
      <c r="Y1000" s="231"/>
      <c r="Z1000" s="231"/>
      <c r="AA1000" s="90">
        <v>255.92</v>
      </c>
      <c r="AB1000" s="90">
        <v>255.92</v>
      </c>
      <c r="AC1000" s="90">
        <v>255.92</v>
      </c>
      <c r="AD1000" s="90">
        <v>255.92</v>
      </c>
      <c r="AE1000" s="242"/>
      <c r="AF1000" s="243"/>
      <c r="AG1000" s="243"/>
      <c r="AH1000" s="244"/>
      <c r="AI1000" s="233">
        <f t="shared" si="172"/>
        <v>255.92</v>
      </c>
      <c r="AJ1000" s="234"/>
      <c r="AK1000" s="234"/>
      <c r="AL1000" s="235"/>
      <c r="AM1000" s="223">
        <f t="shared" si="173"/>
        <v>28225.416799999999</v>
      </c>
      <c r="AN1000" s="224"/>
      <c r="AO1000" s="225"/>
      <c r="AP1000" s="223">
        <f t="shared" si="174"/>
        <v>0</v>
      </c>
      <c r="AQ1000" s="224"/>
      <c r="AR1000" s="224"/>
      <c r="AS1000" s="225"/>
      <c r="AT1000" s="223">
        <f t="shared" si="175"/>
        <v>28225.416799999999</v>
      </c>
      <c r="AU1000" s="224"/>
      <c r="AV1000" s="224"/>
      <c r="AW1000" s="225"/>
      <c r="AX1000" s="32">
        <f t="shared" si="176"/>
        <v>319.20000000000005</v>
      </c>
      <c r="AY1000" s="97">
        <f t="shared" si="177"/>
        <v>35204.568000000007</v>
      </c>
    </row>
    <row r="1001" spans="1:51">
      <c r="A1001" s="30" t="s">
        <v>177</v>
      </c>
      <c r="B1001" s="221" t="s">
        <v>557</v>
      </c>
      <c r="C1001" s="221"/>
      <c r="D1001" s="221"/>
      <c r="E1001" s="221"/>
      <c r="F1001" s="221"/>
      <c r="G1001" s="221"/>
      <c r="H1001" s="221"/>
      <c r="I1001" s="221"/>
      <c r="J1001" s="221"/>
      <c r="K1001" s="221"/>
      <c r="L1001" s="221"/>
      <c r="M1001" s="221"/>
      <c r="N1001" s="221"/>
      <c r="O1001" s="221"/>
      <c r="P1001" s="221"/>
      <c r="Q1001" s="221"/>
      <c r="R1001" s="221"/>
      <c r="S1001" s="221"/>
      <c r="T1001" s="30" t="s">
        <v>1059</v>
      </c>
      <c r="U1001" s="31">
        <v>0</v>
      </c>
      <c r="V1001" s="32">
        <v>11.49</v>
      </c>
      <c r="W1001" s="231">
        <f t="shared" si="171"/>
        <v>0</v>
      </c>
      <c r="X1001" s="231"/>
      <c r="Y1001" s="231"/>
      <c r="Z1001" s="231"/>
      <c r="AA1001" s="90">
        <v>0</v>
      </c>
      <c r="AB1001" s="90">
        <v>0</v>
      </c>
      <c r="AC1001" s="90">
        <v>0</v>
      </c>
      <c r="AD1001" s="90">
        <v>0</v>
      </c>
      <c r="AE1001" s="242"/>
      <c r="AF1001" s="243"/>
      <c r="AG1001" s="243"/>
      <c r="AH1001" s="244"/>
      <c r="AI1001" s="233">
        <f t="shared" si="172"/>
        <v>0</v>
      </c>
      <c r="AJ1001" s="234"/>
      <c r="AK1001" s="234"/>
      <c r="AL1001" s="235"/>
      <c r="AM1001" s="223">
        <f t="shared" si="173"/>
        <v>0</v>
      </c>
      <c r="AN1001" s="224"/>
      <c r="AO1001" s="225"/>
      <c r="AP1001" s="223">
        <f t="shared" si="174"/>
        <v>0</v>
      </c>
      <c r="AQ1001" s="224"/>
      <c r="AR1001" s="224"/>
      <c r="AS1001" s="225"/>
      <c r="AT1001" s="223">
        <f t="shared" si="175"/>
        <v>0</v>
      </c>
      <c r="AU1001" s="224"/>
      <c r="AV1001" s="224"/>
      <c r="AW1001" s="225"/>
      <c r="AX1001" s="32">
        <f t="shared" si="176"/>
        <v>0</v>
      </c>
      <c r="AY1001" s="97">
        <f t="shared" si="177"/>
        <v>0</v>
      </c>
    </row>
    <row r="1002" spans="1:51">
      <c r="A1002" s="30" t="s">
        <v>178</v>
      </c>
      <c r="B1002" s="221" t="s">
        <v>1049</v>
      </c>
      <c r="C1002" s="221"/>
      <c r="D1002" s="221"/>
      <c r="E1002" s="221"/>
      <c r="F1002" s="221"/>
      <c r="G1002" s="221"/>
      <c r="H1002" s="221"/>
      <c r="I1002" s="221"/>
      <c r="J1002" s="221"/>
      <c r="K1002" s="221"/>
      <c r="L1002" s="221"/>
      <c r="M1002" s="221"/>
      <c r="N1002" s="221"/>
      <c r="O1002" s="221"/>
      <c r="P1002" s="221"/>
      <c r="Q1002" s="221"/>
      <c r="R1002" s="221"/>
      <c r="S1002" s="221"/>
      <c r="T1002" s="30" t="s">
        <v>1059</v>
      </c>
      <c r="U1002" s="31">
        <v>0</v>
      </c>
      <c r="V1002" s="32">
        <v>12.21</v>
      </c>
      <c r="W1002" s="231">
        <f t="shared" si="171"/>
        <v>0</v>
      </c>
      <c r="X1002" s="231"/>
      <c r="Y1002" s="231"/>
      <c r="Z1002" s="231"/>
      <c r="AA1002" s="90">
        <v>0</v>
      </c>
      <c r="AB1002" s="90">
        <v>0</v>
      </c>
      <c r="AC1002" s="90">
        <v>0</v>
      </c>
      <c r="AD1002" s="90">
        <v>0</v>
      </c>
      <c r="AE1002" s="242"/>
      <c r="AF1002" s="243"/>
      <c r="AG1002" s="243"/>
      <c r="AH1002" s="244"/>
      <c r="AI1002" s="233">
        <f t="shared" si="172"/>
        <v>0</v>
      </c>
      <c r="AJ1002" s="234"/>
      <c r="AK1002" s="234"/>
      <c r="AL1002" s="235"/>
      <c r="AM1002" s="223">
        <f t="shared" si="173"/>
        <v>0</v>
      </c>
      <c r="AN1002" s="224"/>
      <c r="AO1002" s="225"/>
      <c r="AP1002" s="223">
        <f t="shared" si="174"/>
        <v>0</v>
      </c>
      <c r="AQ1002" s="224"/>
      <c r="AR1002" s="224"/>
      <c r="AS1002" s="225"/>
      <c r="AT1002" s="223">
        <f t="shared" si="175"/>
        <v>0</v>
      </c>
      <c r="AU1002" s="224"/>
      <c r="AV1002" s="224"/>
      <c r="AW1002" s="225"/>
      <c r="AX1002" s="32">
        <f t="shared" si="176"/>
        <v>0</v>
      </c>
      <c r="AY1002" s="97">
        <f t="shared" si="177"/>
        <v>0</v>
      </c>
    </row>
    <row r="1003" spans="1:51">
      <c r="A1003" s="30" t="s">
        <v>179</v>
      </c>
      <c r="B1003" s="221" t="s">
        <v>8</v>
      </c>
      <c r="C1003" s="221"/>
      <c r="D1003" s="221"/>
      <c r="E1003" s="221"/>
      <c r="F1003" s="221"/>
      <c r="G1003" s="221"/>
      <c r="H1003" s="221"/>
      <c r="I1003" s="221"/>
      <c r="J1003" s="221"/>
      <c r="K1003" s="221"/>
      <c r="L1003" s="221"/>
      <c r="M1003" s="221"/>
      <c r="N1003" s="221"/>
      <c r="O1003" s="221"/>
      <c r="P1003" s="221"/>
      <c r="Q1003" s="221"/>
      <c r="R1003" s="221"/>
      <c r="S1003" s="221"/>
      <c r="T1003" s="30" t="s">
        <v>1061</v>
      </c>
      <c r="U1003" s="31">
        <v>143.78</v>
      </c>
      <c r="V1003" s="32">
        <v>72.91</v>
      </c>
      <c r="W1003" s="231">
        <f t="shared" si="171"/>
        <v>10482.9998</v>
      </c>
      <c r="X1003" s="231"/>
      <c r="Y1003" s="231"/>
      <c r="Z1003" s="231"/>
      <c r="AA1003" s="90">
        <v>63.98</v>
      </c>
      <c r="AB1003" s="90">
        <v>63.98</v>
      </c>
      <c r="AC1003" s="90">
        <v>63.98</v>
      </c>
      <c r="AD1003" s="90">
        <v>63.98</v>
      </c>
      <c r="AE1003" s="242"/>
      <c r="AF1003" s="243"/>
      <c r="AG1003" s="243"/>
      <c r="AH1003" s="244"/>
      <c r="AI1003" s="233">
        <f t="shared" si="172"/>
        <v>63.98</v>
      </c>
      <c r="AJ1003" s="234"/>
      <c r="AK1003" s="234"/>
      <c r="AL1003" s="235"/>
      <c r="AM1003" s="223">
        <f t="shared" si="173"/>
        <v>4664.7817999999997</v>
      </c>
      <c r="AN1003" s="224"/>
      <c r="AO1003" s="225"/>
      <c r="AP1003" s="223">
        <f t="shared" si="174"/>
        <v>0</v>
      </c>
      <c r="AQ1003" s="224"/>
      <c r="AR1003" s="224"/>
      <c r="AS1003" s="225"/>
      <c r="AT1003" s="223">
        <f t="shared" si="175"/>
        <v>4664.7817999999997</v>
      </c>
      <c r="AU1003" s="224"/>
      <c r="AV1003" s="224"/>
      <c r="AW1003" s="225"/>
      <c r="AX1003" s="32">
        <f t="shared" si="176"/>
        <v>79.800000000000011</v>
      </c>
      <c r="AY1003" s="97">
        <f t="shared" si="177"/>
        <v>5818.2179999999998</v>
      </c>
    </row>
    <row r="1004" spans="1:51">
      <c r="A1004" s="30" t="s">
        <v>180</v>
      </c>
      <c r="B1004" s="221" t="s">
        <v>1238</v>
      </c>
      <c r="C1004" s="221"/>
      <c r="D1004" s="221"/>
      <c r="E1004" s="221"/>
      <c r="F1004" s="221"/>
      <c r="G1004" s="221"/>
      <c r="H1004" s="221"/>
      <c r="I1004" s="221"/>
      <c r="J1004" s="221"/>
      <c r="K1004" s="221"/>
      <c r="L1004" s="221"/>
      <c r="M1004" s="221"/>
      <c r="N1004" s="221"/>
      <c r="O1004" s="221"/>
      <c r="P1004" s="221"/>
      <c r="Q1004" s="221"/>
      <c r="R1004" s="221"/>
      <c r="S1004" s="221"/>
      <c r="T1004" s="30" t="s">
        <v>1061</v>
      </c>
      <c r="U1004" s="31">
        <v>0</v>
      </c>
      <c r="V1004" s="32">
        <v>50.36</v>
      </c>
      <c r="W1004" s="231">
        <f t="shared" si="171"/>
        <v>0</v>
      </c>
      <c r="X1004" s="231"/>
      <c r="Y1004" s="231"/>
      <c r="Z1004" s="231"/>
      <c r="AA1004" s="90">
        <v>0</v>
      </c>
      <c r="AB1004" s="90">
        <v>0</v>
      </c>
      <c r="AC1004" s="90">
        <v>0</v>
      </c>
      <c r="AD1004" s="90">
        <v>0</v>
      </c>
      <c r="AE1004" s="242"/>
      <c r="AF1004" s="243"/>
      <c r="AG1004" s="243"/>
      <c r="AH1004" s="244"/>
      <c r="AI1004" s="233">
        <f t="shared" si="172"/>
        <v>0</v>
      </c>
      <c r="AJ1004" s="234"/>
      <c r="AK1004" s="234"/>
      <c r="AL1004" s="235"/>
      <c r="AM1004" s="223">
        <f t="shared" si="173"/>
        <v>0</v>
      </c>
      <c r="AN1004" s="224"/>
      <c r="AO1004" s="225"/>
      <c r="AP1004" s="223">
        <f t="shared" si="174"/>
        <v>0</v>
      </c>
      <c r="AQ1004" s="224"/>
      <c r="AR1004" s="224"/>
      <c r="AS1004" s="225"/>
      <c r="AT1004" s="223">
        <f t="shared" si="175"/>
        <v>0</v>
      </c>
      <c r="AU1004" s="224"/>
      <c r="AV1004" s="224"/>
      <c r="AW1004" s="225"/>
      <c r="AX1004" s="32">
        <f t="shared" si="176"/>
        <v>0</v>
      </c>
      <c r="AY1004" s="97">
        <f t="shared" si="177"/>
        <v>0</v>
      </c>
    </row>
    <row r="1005" spans="1:51">
      <c r="A1005" s="30" t="s">
        <v>181</v>
      </c>
      <c r="B1005" s="221" t="s">
        <v>559</v>
      </c>
      <c r="C1005" s="221"/>
      <c r="D1005" s="221"/>
      <c r="E1005" s="221"/>
      <c r="F1005" s="221"/>
      <c r="G1005" s="221"/>
      <c r="H1005" s="221"/>
      <c r="I1005" s="221"/>
      <c r="J1005" s="221"/>
      <c r="K1005" s="221"/>
      <c r="L1005" s="221"/>
      <c r="M1005" s="221"/>
      <c r="N1005" s="221"/>
      <c r="O1005" s="221"/>
      <c r="P1005" s="221"/>
      <c r="Q1005" s="221"/>
      <c r="R1005" s="221"/>
      <c r="S1005" s="221"/>
      <c r="T1005" s="30" t="s">
        <v>1059</v>
      </c>
      <c r="U1005" s="31">
        <v>0</v>
      </c>
      <c r="V1005" s="32">
        <v>62.18</v>
      </c>
      <c r="W1005" s="231">
        <f t="shared" si="171"/>
        <v>0</v>
      </c>
      <c r="X1005" s="231"/>
      <c r="Y1005" s="231"/>
      <c r="Z1005" s="231"/>
      <c r="AA1005" s="90">
        <v>0</v>
      </c>
      <c r="AB1005" s="90">
        <v>0</v>
      </c>
      <c r="AC1005" s="90">
        <v>0</v>
      </c>
      <c r="AD1005" s="90">
        <v>0</v>
      </c>
      <c r="AE1005" s="242"/>
      <c r="AF1005" s="243"/>
      <c r="AG1005" s="243"/>
      <c r="AH1005" s="244"/>
      <c r="AI1005" s="233">
        <f t="shared" si="172"/>
        <v>0</v>
      </c>
      <c r="AJ1005" s="234"/>
      <c r="AK1005" s="234"/>
      <c r="AL1005" s="235"/>
      <c r="AM1005" s="223">
        <f t="shared" si="173"/>
        <v>0</v>
      </c>
      <c r="AN1005" s="224"/>
      <c r="AO1005" s="225"/>
      <c r="AP1005" s="223">
        <f t="shared" si="174"/>
        <v>0</v>
      </c>
      <c r="AQ1005" s="224"/>
      <c r="AR1005" s="224"/>
      <c r="AS1005" s="225"/>
      <c r="AT1005" s="223">
        <f t="shared" si="175"/>
        <v>0</v>
      </c>
      <c r="AU1005" s="224"/>
      <c r="AV1005" s="224"/>
      <c r="AW1005" s="225"/>
      <c r="AX1005" s="32">
        <f t="shared" si="176"/>
        <v>0</v>
      </c>
      <c r="AY1005" s="97">
        <f t="shared" si="177"/>
        <v>0</v>
      </c>
    </row>
    <row r="1006" spans="1:51">
      <c r="A1006" s="30" t="s">
        <v>1032</v>
      </c>
      <c r="B1006" s="221" t="s">
        <v>1234</v>
      </c>
      <c r="C1006" s="221"/>
      <c r="D1006" s="221"/>
      <c r="E1006" s="221"/>
      <c r="F1006" s="221"/>
      <c r="G1006" s="221"/>
      <c r="H1006" s="221"/>
      <c r="I1006" s="221"/>
      <c r="J1006" s="221"/>
      <c r="K1006" s="221"/>
      <c r="L1006" s="221"/>
      <c r="M1006" s="221"/>
      <c r="N1006" s="221"/>
      <c r="O1006" s="221"/>
      <c r="P1006" s="221"/>
      <c r="Q1006" s="221"/>
      <c r="R1006" s="221"/>
      <c r="S1006" s="221"/>
      <c r="T1006" s="30" t="s">
        <v>1059</v>
      </c>
      <c r="U1006" s="31">
        <v>3391.9</v>
      </c>
      <c r="V1006" s="32">
        <v>46.64</v>
      </c>
      <c r="W1006" s="231">
        <f t="shared" si="171"/>
        <v>158198.21600000001</v>
      </c>
      <c r="X1006" s="231"/>
      <c r="Y1006" s="231"/>
      <c r="Z1006" s="231"/>
      <c r="AA1006" s="90">
        <v>3391.9</v>
      </c>
      <c r="AB1006" s="90">
        <v>3391.9</v>
      </c>
      <c r="AC1006" s="90">
        <v>3391.9</v>
      </c>
      <c r="AD1006" s="90">
        <v>3391.9</v>
      </c>
      <c r="AE1006" s="242"/>
      <c r="AF1006" s="243"/>
      <c r="AG1006" s="243"/>
      <c r="AH1006" s="244"/>
      <c r="AI1006" s="233">
        <f t="shared" si="172"/>
        <v>3391.9</v>
      </c>
      <c r="AJ1006" s="234"/>
      <c r="AK1006" s="234"/>
      <c r="AL1006" s="235"/>
      <c r="AM1006" s="223">
        <f t="shared" si="173"/>
        <v>158198.21600000001</v>
      </c>
      <c r="AN1006" s="224"/>
      <c r="AO1006" s="225"/>
      <c r="AP1006" s="223">
        <f t="shared" si="174"/>
        <v>0</v>
      </c>
      <c r="AQ1006" s="224"/>
      <c r="AR1006" s="224"/>
      <c r="AS1006" s="225"/>
      <c r="AT1006" s="223">
        <f t="shared" si="175"/>
        <v>158198.21600000001</v>
      </c>
      <c r="AU1006" s="224"/>
      <c r="AV1006" s="224"/>
      <c r="AW1006" s="225"/>
      <c r="AX1006" s="32">
        <f t="shared" si="176"/>
        <v>0</v>
      </c>
      <c r="AY1006" s="97">
        <f t="shared" si="177"/>
        <v>0</v>
      </c>
    </row>
    <row r="1007" spans="1:51">
      <c r="A1007" s="30" t="s">
        <v>1033</v>
      </c>
      <c r="B1007" s="221" t="s">
        <v>1235</v>
      </c>
      <c r="C1007" s="221"/>
      <c r="D1007" s="221"/>
      <c r="E1007" s="221"/>
      <c r="F1007" s="221"/>
      <c r="G1007" s="221"/>
      <c r="H1007" s="221"/>
      <c r="I1007" s="221"/>
      <c r="J1007" s="221"/>
      <c r="K1007" s="221"/>
      <c r="L1007" s="221"/>
      <c r="M1007" s="221"/>
      <c r="N1007" s="221"/>
      <c r="O1007" s="221"/>
      <c r="P1007" s="221"/>
      <c r="Q1007" s="221"/>
      <c r="R1007" s="221"/>
      <c r="S1007" s="221"/>
      <c r="T1007" s="30" t="s">
        <v>1059</v>
      </c>
      <c r="U1007" s="31">
        <v>3391.9</v>
      </c>
      <c r="V1007" s="32">
        <v>15.56</v>
      </c>
      <c r="W1007" s="231">
        <f t="shared" si="171"/>
        <v>52777.964</v>
      </c>
      <c r="X1007" s="231"/>
      <c r="Y1007" s="231"/>
      <c r="Z1007" s="231"/>
      <c r="AA1007" s="90">
        <v>2398.6999999999998</v>
      </c>
      <c r="AB1007" s="90">
        <v>2398.6999999999998</v>
      </c>
      <c r="AC1007" s="90">
        <v>2398.6999999999998</v>
      </c>
      <c r="AD1007" s="90">
        <v>2398.6999999999998</v>
      </c>
      <c r="AE1007" s="242"/>
      <c r="AF1007" s="243"/>
      <c r="AG1007" s="243"/>
      <c r="AH1007" s="244"/>
      <c r="AI1007" s="233">
        <f t="shared" si="172"/>
        <v>2398.6999999999998</v>
      </c>
      <c r="AJ1007" s="234"/>
      <c r="AK1007" s="234"/>
      <c r="AL1007" s="235"/>
      <c r="AM1007" s="223">
        <f t="shared" si="173"/>
        <v>37323.771999999997</v>
      </c>
      <c r="AN1007" s="224"/>
      <c r="AO1007" s="225"/>
      <c r="AP1007" s="223">
        <f t="shared" si="174"/>
        <v>0</v>
      </c>
      <c r="AQ1007" s="224"/>
      <c r="AR1007" s="224"/>
      <c r="AS1007" s="225"/>
      <c r="AT1007" s="223">
        <f t="shared" si="175"/>
        <v>37323.771999999997</v>
      </c>
      <c r="AU1007" s="224"/>
      <c r="AV1007" s="224"/>
      <c r="AW1007" s="225"/>
      <c r="AX1007" s="32">
        <f t="shared" si="176"/>
        <v>993.20000000000027</v>
      </c>
      <c r="AY1007" s="97">
        <f t="shared" si="177"/>
        <v>15454.192000000003</v>
      </c>
    </row>
    <row r="1008" spans="1:51">
      <c r="A1008" s="30" t="s">
        <v>463</v>
      </c>
      <c r="B1008" s="221" t="s">
        <v>561</v>
      </c>
      <c r="C1008" s="221"/>
      <c r="D1008" s="221"/>
      <c r="E1008" s="221"/>
      <c r="F1008" s="221"/>
      <c r="G1008" s="221"/>
      <c r="H1008" s="221"/>
      <c r="I1008" s="221"/>
      <c r="J1008" s="221"/>
      <c r="K1008" s="221"/>
      <c r="L1008" s="221"/>
      <c r="M1008" s="221"/>
      <c r="N1008" s="221"/>
      <c r="O1008" s="221"/>
      <c r="P1008" s="221"/>
      <c r="Q1008" s="221"/>
      <c r="R1008" s="221"/>
      <c r="S1008" s="221"/>
      <c r="T1008" s="30" t="s">
        <v>1059</v>
      </c>
      <c r="U1008" s="31">
        <v>117</v>
      </c>
      <c r="V1008" s="32">
        <v>68.709999999999994</v>
      </c>
      <c r="W1008" s="231">
        <f t="shared" si="171"/>
        <v>8039.07</v>
      </c>
      <c r="X1008" s="231"/>
      <c r="Y1008" s="231"/>
      <c r="Z1008" s="231"/>
      <c r="AA1008" s="90">
        <v>117</v>
      </c>
      <c r="AB1008" s="90">
        <v>117</v>
      </c>
      <c r="AC1008" s="90">
        <v>117</v>
      </c>
      <c r="AD1008" s="90">
        <v>117</v>
      </c>
      <c r="AE1008" s="242"/>
      <c r="AF1008" s="243"/>
      <c r="AG1008" s="243"/>
      <c r="AH1008" s="244"/>
      <c r="AI1008" s="233">
        <f t="shared" si="172"/>
        <v>117</v>
      </c>
      <c r="AJ1008" s="234"/>
      <c r="AK1008" s="234"/>
      <c r="AL1008" s="235"/>
      <c r="AM1008" s="223">
        <f t="shared" si="173"/>
        <v>8039.07</v>
      </c>
      <c r="AN1008" s="224"/>
      <c r="AO1008" s="225"/>
      <c r="AP1008" s="223">
        <f t="shared" si="174"/>
        <v>0</v>
      </c>
      <c r="AQ1008" s="224"/>
      <c r="AR1008" s="224"/>
      <c r="AS1008" s="225"/>
      <c r="AT1008" s="223">
        <f t="shared" si="175"/>
        <v>8039.07</v>
      </c>
      <c r="AU1008" s="224"/>
      <c r="AV1008" s="224"/>
      <c r="AW1008" s="225"/>
      <c r="AX1008" s="32">
        <f t="shared" si="176"/>
        <v>0</v>
      </c>
      <c r="AY1008" s="97">
        <f t="shared" si="177"/>
        <v>0</v>
      </c>
    </row>
    <row r="1009" spans="1:51">
      <c r="A1009" s="30" t="s">
        <v>464</v>
      </c>
      <c r="B1009" s="221" t="s">
        <v>562</v>
      </c>
      <c r="C1009" s="221"/>
      <c r="D1009" s="221"/>
      <c r="E1009" s="221"/>
      <c r="F1009" s="221"/>
      <c r="G1009" s="221"/>
      <c r="H1009" s="221"/>
      <c r="I1009" s="221"/>
      <c r="J1009" s="221"/>
      <c r="K1009" s="221"/>
      <c r="L1009" s="221"/>
      <c r="M1009" s="221"/>
      <c r="N1009" s="221"/>
      <c r="O1009" s="221"/>
      <c r="P1009" s="221"/>
      <c r="Q1009" s="221"/>
      <c r="R1009" s="221"/>
      <c r="S1009" s="221"/>
      <c r="T1009" s="30" t="s">
        <v>1059</v>
      </c>
      <c r="U1009" s="31">
        <v>117</v>
      </c>
      <c r="V1009" s="32">
        <v>22.9</v>
      </c>
      <c r="W1009" s="231">
        <f t="shared" si="171"/>
        <v>2679.2999999999997</v>
      </c>
      <c r="X1009" s="231"/>
      <c r="Y1009" s="231"/>
      <c r="Z1009" s="231"/>
      <c r="AA1009" s="90">
        <v>0</v>
      </c>
      <c r="AB1009" s="90">
        <v>0</v>
      </c>
      <c r="AC1009" s="90">
        <v>0</v>
      </c>
      <c r="AD1009" s="90">
        <v>0</v>
      </c>
      <c r="AE1009" s="242"/>
      <c r="AF1009" s="243"/>
      <c r="AG1009" s="243"/>
      <c r="AH1009" s="244"/>
      <c r="AI1009" s="233">
        <f t="shared" si="172"/>
        <v>0</v>
      </c>
      <c r="AJ1009" s="234"/>
      <c r="AK1009" s="234"/>
      <c r="AL1009" s="235"/>
      <c r="AM1009" s="223">
        <f t="shared" si="173"/>
        <v>0</v>
      </c>
      <c r="AN1009" s="224"/>
      <c r="AO1009" s="225"/>
      <c r="AP1009" s="223">
        <f t="shared" si="174"/>
        <v>0</v>
      </c>
      <c r="AQ1009" s="224"/>
      <c r="AR1009" s="224"/>
      <c r="AS1009" s="225"/>
      <c r="AT1009" s="223">
        <f t="shared" si="175"/>
        <v>0</v>
      </c>
      <c r="AU1009" s="224"/>
      <c r="AV1009" s="224"/>
      <c r="AW1009" s="225"/>
      <c r="AX1009" s="32">
        <f t="shared" si="176"/>
        <v>117</v>
      </c>
      <c r="AY1009" s="97">
        <f t="shared" si="177"/>
        <v>2679.2999999999997</v>
      </c>
    </row>
    <row r="1010" spans="1:51">
      <c r="A1010" s="30" t="s">
        <v>1034</v>
      </c>
      <c r="B1010" s="221" t="s">
        <v>563</v>
      </c>
      <c r="C1010" s="221"/>
      <c r="D1010" s="221"/>
      <c r="E1010" s="221"/>
      <c r="F1010" s="221"/>
      <c r="G1010" s="221"/>
      <c r="H1010" s="221"/>
      <c r="I1010" s="221"/>
      <c r="J1010" s="221"/>
      <c r="K1010" s="221"/>
      <c r="L1010" s="221"/>
      <c r="M1010" s="221"/>
      <c r="N1010" s="221"/>
      <c r="O1010" s="221"/>
      <c r="P1010" s="221"/>
      <c r="Q1010" s="221"/>
      <c r="R1010" s="221"/>
      <c r="S1010" s="221"/>
      <c r="T1010" s="30" t="s">
        <v>1059</v>
      </c>
      <c r="U1010" s="31">
        <v>0</v>
      </c>
      <c r="V1010" s="32">
        <v>109.47</v>
      </c>
      <c r="W1010" s="231">
        <f t="shared" si="171"/>
        <v>0</v>
      </c>
      <c r="X1010" s="231"/>
      <c r="Y1010" s="231"/>
      <c r="Z1010" s="231"/>
      <c r="AA1010" s="90">
        <v>0</v>
      </c>
      <c r="AB1010" s="90">
        <v>0</v>
      </c>
      <c r="AC1010" s="90">
        <v>0</v>
      </c>
      <c r="AD1010" s="90">
        <v>0</v>
      </c>
      <c r="AE1010" s="242"/>
      <c r="AF1010" s="243"/>
      <c r="AG1010" s="243"/>
      <c r="AH1010" s="244"/>
      <c r="AI1010" s="233">
        <f t="shared" si="172"/>
        <v>0</v>
      </c>
      <c r="AJ1010" s="234"/>
      <c r="AK1010" s="234"/>
      <c r="AL1010" s="235"/>
      <c r="AM1010" s="223">
        <f t="shared" si="173"/>
        <v>0</v>
      </c>
      <c r="AN1010" s="224"/>
      <c r="AO1010" s="225"/>
      <c r="AP1010" s="223">
        <f t="shared" si="174"/>
        <v>0</v>
      </c>
      <c r="AQ1010" s="224"/>
      <c r="AR1010" s="224"/>
      <c r="AS1010" s="225"/>
      <c r="AT1010" s="223">
        <f t="shared" si="175"/>
        <v>0</v>
      </c>
      <c r="AU1010" s="224"/>
      <c r="AV1010" s="224"/>
      <c r="AW1010" s="225"/>
      <c r="AX1010" s="32">
        <f t="shared" si="176"/>
        <v>0</v>
      </c>
      <c r="AY1010" s="97">
        <f t="shared" si="177"/>
        <v>0</v>
      </c>
    </row>
    <row r="1011" spans="1:51">
      <c r="A1011" s="30" t="s">
        <v>1035</v>
      </c>
      <c r="B1011" s="221" t="s">
        <v>564</v>
      </c>
      <c r="C1011" s="221"/>
      <c r="D1011" s="221"/>
      <c r="E1011" s="221"/>
      <c r="F1011" s="221"/>
      <c r="G1011" s="221"/>
      <c r="H1011" s="221"/>
      <c r="I1011" s="221"/>
      <c r="J1011" s="221"/>
      <c r="K1011" s="221"/>
      <c r="L1011" s="221"/>
      <c r="M1011" s="221"/>
      <c r="N1011" s="221"/>
      <c r="O1011" s="221"/>
      <c r="P1011" s="221"/>
      <c r="Q1011" s="221"/>
      <c r="R1011" s="221"/>
      <c r="S1011" s="221"/>
      <c r="T1011" s="30" t="s">
        <v>1059</v>
      </c>
      <c r="U1011" s="31">
        <v>2728</v>
      </c>
      <c r="V1011" s="32">
        <v>82.1</v>
      </c>
      <c r="W1011" s="231">
        <f t="shared" si="171"/>
        <v>223968.8</v>
      </c>
      <c r="X1011" s="231"/>
      <c r="Y1011" s="231"/>
      <c r="Z1011" s="231"/>
      <c r="AA1011" s="90">
        <v>2406</v>
      </c>
      <c r="AB1011" s="90">
        <v>2406</v>
      </c>
      <c r="AC1011" s="90">
        <v>2406</v>
      </c>
      <c r="AD1011" s="90">
        <v>2406</v>
      </c>
      <c r="AE1011" s="242"/>
      <c r="AF1011" s="243"/>
      <c r="AG1011" s="243"/>
      <c r="AH1011" s="244"/>
      <c r="AI1011" s="233">
        <f t="shared" si="172"/>
        <v>2406</v>
      </c>
      <c r="AJ1011" s="234"/>
      <c r="AK1011" s="234"/>
      <c r="AL1011" s="235"/>
      <c r="AM1011" s="223">
        <f t="shared" si="173"/>
        <v>197532.59999999998</v>
      </c>
      <c r="AN1011" s="224"/>
      <c r="AO1011" s="225"/>
      <c r="AP1011" s="223">
        <f t="shared" si="174"/>
        <v>0</v>
      </c>
      <c r="AQ1011" s="224"/>
      <c r="AR1011" s="224"/>
      <c r="AS1011" s="225"/>
      <c r="AT1011" s="223">
        <f t="shared" si="175"/>
        <v>197532.59999999998</v>
      </c>
      <c r="AU1011" s="224"/>
      <c r="AV1011" s="224"/>
      <c r="AW1011" s="225"/>
      <c r="AX1011" s="32">
        <f t="shared" si="176"/>
        <v>322</v>
      </c>
      <c r="AY1011" s="97">
        <f t="shared" si="177"/>
        <v>26436.200000000012</v>
      </c>
    </row>
    <row r="1012" spans="1:51">
      <c r="A1012" s="30" t="s">
        <v>1036</v>
      </c>
      <c r="B1012" s="221" t="s">
        <v>565</v>
      </c>
      <c r="C1012" s="221"/>
      <c r="D1012" s="221"/>
      <c r="E1012" s="221"/>
      <c r="F1012" s="221"/>
      <c r="G1012" s="221"/>
      <c r="H1012" s="221"/>
      <c r="I1012" s="221"/>
      <c r="J1012" s="221"/>
      <c r="K1012" s="221"/>
      <c r="L1012" s="221"/>
      <c r="M1012" s="221"/>
      <c r="N1012" s="221"/>
      <c r="O1012" s="221"/>
      <c r="P1012" s="221"/>
      <c r="Q1012" s="221"/>
      <c r="R1012" s="221"/>
      <c r="S1012" s="221"/>
      <c r="T1012" s="30" t="s">
        <v>1059</v>
      </c>
      <c r="U1012" s="31">
        <v>2728</v>
      </c>
      <c r="V1012" s="32">
        <v>27.37</v>
      </c>
      <c r="W1012" s="231">
        <f t="shared" si="171"/>
        <v>74665.36</v>
      </c>
      <c r="X1012" s="231"/>
      <c r="Y1012" s="231"/>
      <c r="Z1012" s="231"/>
      <c r="AA1012" s="90">
        <v>2406</v>
      </c>
      <c r="AB1012" s="90">
        <v>2406</v>
      </c>
      <c r="AC1012" s="90">
        <v>2406</v>
      </c>
      <c r="AD1012" s="90">
        <v>2406</v>
      </c>
      <c r="AE1012" s="242"/>
      <c r="AF1012" s="243"/>
      <c r="AG1012" s="243"/>
      <c r="AH1012" s="244"/>
      <c r="AI1012" s="233">
        <f t="shared" si="172"/>
        <v>2406</v>
      </c>
      <c r="AJ1012" s="234"/>
      <c r="AK1012" s="234"/>
      <c r="AL1012" s="235"/>
      <c r="AM1012" s="223">
        <f t="shared" si="173"/>
        <v>65852.22</v>
      </c>
      <c r="AN1012" s="224"/>
      <c r="AO1012" s="225"/>
      <c r="AP1012" s="223">
        <f t="shared" si="174"/>
        <v>0</v>
      </c>
      <c r="AQ1012" s="224"/>
      <c r="AR1012" s="224"/>
      <c r="AS1012" s="225"/>
      <c r="AT1012" s="223">
        <f t="shared" si="175"/>
        <v>65852.22</v>
      </c>
      <c r="AU1012" s="224"/>
      <c r="AV1012" s="224"/>
      <c r="AW1012" s="225"/>
      <c r="AX1012" s="32">
        <f t="shared" si="176"/>
        <v>322</v>
      </c>
      <c r="AY1012" s="97">
        <f t="shared" si="177"/>
        <v>8813.14</v>
      </c>
    </row>
    <row r="1013" spans="1:51">
      <c r="A1013" s="30" t="s">
        <v>1037</v>
      </c>
      <c r="B1013" s="221" t="s">
        <v>568</v>
      </c>
      <c r="C1013" s="221"/>
      <c r="D1013" s="221"/>
      <c r="E1013" s="221"/>
      <c r="F1013" s="221"/>
      <c r="G1013" s="221"/>
      <c r="H1013" s="221"/>
      <c r="I1013" s="221"/>
      <c r="J1013" s="221"/>
      <c r="K1013" s="221"/>
      <c r="L1013" s="221"/>
      <c r="M1013" s="221"/>
      <c r="N1013" s="221"/>
      <c r="O1013" s="221"/>
      <c r="P1013" s="221"/>
      <c r="Q1013" s="221"/>
      <c r="R1013" s="221"/>
      <c r="S1013" s="221"/>
      <c r="T1013" s="30" t="s">
        <v>1059</v>
      </c>
      <c r="U1013" s="31">
        <v>0</v>
      </c>
      <c r="V1013" s="32">
        <v>177.57</v>
      </c>
      <c r="W1013" s="231">
        <f t="shared" si="171"/>
        <v>0</v>
      </c>
      <c r="X1013" s="231"/>
      <c r="Y1013" s="231"/>
      <c r="Z1013" s="231"/>
      <c r="AA1013" s="90">
        <v>0</v>
      </c>
      <c r="AB1013" s="90">
        <v>0</v>
      </c>
      <c r="AC1013" s="90">
        <v>0</v>
      </c>
      <c r="AD1013" s="90">
        <v>0</v>
      </c>
      <c r="AE1013" s="242"/>
      <c r="AF1013" s="243"/>
      <c r="AG1013" s="243"/>
      <c r="AH1013" s="244"/>
      <c r="AI1013" s="233">
        <f t="shared" si="172"/>
        <v>0</v>
      </c>
      <c r="AJ1013" s="234"/>
      <c r="AK1013" s="234"/>
      <c r="AL1013" s="235"/>
      <c r="AM1013" s="223">
        <f t="shared" si="173"/>
        <v>0</v>
      </c>
      <c r="AN1013" s="224"/>
      <c r="AO1013" s="225"/>
      <c r="AP1013" s="223">
        <f t="shared" si="174"/>
        <v>0</v>
      </c>
      <c r="AQ1013" s="224"/>
      <c r="AR1013" s="224"/>
      <c r="AS1013" s="225"/>
      <c r="AT1013" s="223">
        <f t="shared" si="175"/>
        <v>0</v>
      </c>
      <c r="AU1013" s="224"/>
      <c r="AV1013" s="224"/>
      <c r="AW1013" s="225"/>
      <c r="AX1013" s="32">
        <f t="shared" si="176"/>
        <v>0</v>
      </c>
      <c r="AY1013" s="97">
        <f t="shared" si="177"/>
        <v>0</v>
      </c>
    </row>
    <row r="1014" spans="1:51">
      <c r="A1014" s="30" t="s">
        <v>1038</v>
      </c>
      <c r="B1014" s="221" t="s">
        <v>569</v>
      </c>
      <c r="C1014" s="221"/>
      <c r="D1014" s="221"/>
      <c r="E1014" s="221"/>
      <c r="F1014" s="221"/>
      <c r="G1014" s="221"/>
      <c r="H1014" s="221"/>
      <c r="I1014" s="221"/>
      <c r="J1014" s="221"/>
      <c r="K1014" s="221"/>
      <c r="L1014" s="221"/>
      <c r="M1014" s="221"/>
      <c r="N1014" s="221"/>
      <c r="O1014" s="221"/>
      <c r="P1014" s="221"/>
      <c r="Q1014" s="221"/>
      <c r="R1014" s="221"/>
      <c r="S1014" s="221"/>
      <c r="T1014" s="30" t="s">
        <v>1059</v>
      </c>
      <c r="U1014" s="31">
        <v>851</v>
      </c>
      <c r="V1014" s="32">
        <v>133.18</v>
      </c>
      <c r="W1014" s="231">
        <f t="shared" si="171"/>
        <v>113336.18000000001</v>
      </c>
      <c r="X1014" s="231"/>
      <c r="Y1014" s="231"/>
      <c r="Z1014" s="231"/>
      <c r="AA1014" s="90">
        <v>651</v>
      </c>
      <c r="AB1014" s="90">
        <v>651</v>
      </c>
      <c r="AC1014" s="90">
        <v>651</v>
      </c>
      <c r="AD1014" s="90">
        <v>651</v>
      </c>
      <c r="AE1014" s="242"/>
      <c r="AF1014" s="243"/>
      <c r="AG1014" s="243"/>
      <c r="AH1014" s="244"/>
      <c r="AI1014" s="233">
        <f t="shared" si="172"/>
        <v>651</v>
      </c>
      <c r="AJ1014" s="234"/>
      <c r="AK1014" s="234"/>
      <c r="AL1014" s="235"/>
      <c r="AM1014" s="223">
        <f t="shared" si="173"/>
        <v>86700.180000000008</v>
      </c>
      <c r="AN1014" s="224"/>
      <c r="AO1014" s="225"/>
      <c r="AP1014" s="223">
        <f t="shared" si="174"/>
        <v>0</v>
      </c>
      <c r="AQ1014" s="224"/>
      <c r="AR1014" s="224"/>
      <c r="AS1014" s="225"/>
      <c r="AT1014" s="223">
        <f t="shared" si="175"/>
        <v>86700.180000000008</v>
      </c>
      <c r="AU1014" s="224"/>
      <c r="AV1014" s="224"/>
      <c r="AW1014" s="225"/>
      <c r="AX1014" s="32">
        <f t="shared" si="176"/>
        <v>200</v>
      </c>
      <c r="AY1014" s="97">
        <f t="shared" si="177"/>
        <v>26636</v>
      </c>
    </row>
    <row r="1015" spans="1:51">
      <c r="A1015" s="30" t="s">
        <v>1039</v>
      </c>
      <c r="B1015" s="221" t="s">
        <v>570</v>
      </c>
      <c r="C1015" s="221"/>
      <c r="D1015" s="221"/>
      <c r="E1015" s="221"/>
      <c r="F1015" s="221"/>
      <c r="G1015" s="221"/>
      <c r="H1015" s="221"/>
      <c r="I1015" s="221"/>
      <c r="J1015" s="221"/>
      <c r="K1015" s="221"/>
      <c r="L1015" s="221"/>
      <c r="M1015" s="221"/>
      <c r="N1015" s="221"/>
      <c r="O1015" s="221"/>
      <c r="P1015" s="221"/>
      <c r="Q1015" s="221"/>
      <c r="R1015" s="221"/>
      <c r="S1015" s="221"/>
      <c r="T1015" s="30" t="s">
        <v>1059</v>
      </c>
      <c r="U1015" s="31">
        <v>851</v>
      </c>
      <c r="V1015" s="32">
        <v>44.39</v>
      </c>
      <c r="W1015" s="231">
        <f t="shared" si="171"/>
        <v>37775.89</v>
      </c>
      <c r="X1015" s="231"/>
      <c r="Y1015" s="231"/>
      <c r="Z1015" s="231"/>
      <c r="AA1015" s="90">
        <v>651</v>
      </c>
      <c r="AB1015" s="90">
        <v>651</v>
      </c>
      <c r="AC1015" s="90">
        <v>651</v>
      </c>
      <c r="AD1015" s="90">
        <v>651</v>
      </c>
      <c r="AE1015" s="242"/>
      <c r="AF1015" s="243"/>
      <c r="AG1015" s="243"/>
      <c r="AH1015" s="244"/>
      <c r="AI1015" s="233">
        <f t="shared" si="172"/>
        <v>651</v>
      </c>
      <c r="AJ1015" s="234"/>
      <c r="AK1015" s="234"/>
      <c r="AL1015" s="235"/>
      <c r="AM1015" s="223">
        <f t="shared" si="173"/>
        <v>28897.89</v>
      </c>
      <c r="AN1015" s="224"/>
      <c r="AO1015" s="225"/>
      <c r="AP1015" s="223">
        <f t="shared" si="174"/>
        <v>0</v>
      </c>
      <c r="AQ1015" s="224"/>
      <c r="AR1015" s="224"/>
      <c r="AS1015" s="225"/>
      <c r="AT1015" s="223">
        <f t="shared" si="175"/>
        <v>28897.89</v>
      </c>
      <c r="AU1015" s="224"/>
      <c r="AV1015" s="224"/>
      <c r="AW1015" s="225"/>
      <c r="AX1015" s="32">
        <f t="shared" si="176"/>
        <v>200</v>
      </c>
      <c r="AY1015" s="97">
        <f t="shared" si="177"/>
        <v>8878</v>
      </c>
    </row>
    <row r="1016" spans="1:51">
      <c r="A1016" s="30" t="s">
        <v>182</v>
      </c>
      <c r="B1016" s="221" t="s">
        <v>571</v>
      </c>
      <c r="C1016" s="221"/>
      <c r="D1016" s="221"/>
      <c r="E1016" s="221"/>
      <c r="F1016" s="221"/>
      <c r="G1016" s="221"/>
      <c r="H1016" s="221"/>
      <c r="I1016" s="221"/>
      <c r="J1016" s="221"/>
      <c r="K1016" s="221"/>
      <c r="L1016" s="221"/>
      <c r="M1016" s="221"/>
      <c r="N1016" s="221"/>
      <c r="O1016" s="221"/>
      <c r="P1016" s="221"/>
      <c r="Q1016" s="221"/>
      <c r="R1016" s="221"/>
      <c r="S1016" s="221"/>
      <c r="T1016" s="30" t="s">
        <v>1059</v>
      </c>
      <c r="U1016" s="31">
        <v>0</v>
      </c>
      <c r="V1016" s="32">
        <v>279.29000000000002</v>
      </c>
      <c r="W1016" s="231">
        <f t="shared" si="171"/>
        <v>0</v>
      </c>
      <c r="X1016" s="231"/>
      <c r="Y1016" s="231"/>
      <c r="Z1016" s="231"/>
      <c r="AA1016" s="90">
        <v>0</v>
      </c>
      <c r="AB1016" s="90">
        <v>0</v>
      </c>
      <c r="AC1016" s="90">
        <v>0</v>
      </c>
      <c r="AD1016" s="90">
        <v>0</v>
      </c>
      <c r="AE1016" s="242"/>
      <c r="AF1016" s="243"/>
      <c r="AG1016" s="243"/>
      <c r="AH1016" s="244"/>
      <c r="AI1016" s="233">
        <f t="shared" si="172"/>
        <v>0</v>
      </c>
      <c r="AJ1016" s="234"/>
      <c r="AK1016" s="234"/>
      <c r="AL1016" s="235"/>
      <c r="AM1016" s="223">
        <f t="shared" si="173"/>
        <v>0</v>
      </c>
      <c r="AN1016" s="224"/>
      <c r="AO1016" s="225"/>
      <c r="AP1016" s="223">
        <f t="shared" si="174"/>
        <v>0</v>
      </c>
      <c r="AQ1016" s="224"/>
      <c r="AR1016" s="224"/>
      <c r="AS1016" s="225"/>
      <c r="AT1016" s="223">
        <f t="shared" si="175"/>
        <v>0</v>
      </c>
      <c r="AU1016" s="224"/>
      <c r="AV1016" s="224"/>
      <c r="AW1016" s="225"/>
      <c r="AX1016" s="32">
        <f t="shared" si="176"/>
        <v>0</v>
      </c>
      <c r="AY1016" s="97">
        <f t="shared" si="177"/>
        <v>0</v>
      </c>
    </row>
    <row r="1017" spans="1:51">
      <c r="A1017" s="30" t="s">
        <v>808</v>
      </c>
      <c r="B1017" s="221" t="s">
        <v>572</v>
      </c>
      <c r="C1017" s="221"/>
      <c r="D1017" s="221"/>
      <c r="E1017" s="221"/>
      <c r="F1017" s="221"/>
      <c r="G1017" s="221"/>
      <c r="H1017" s="221"/>
      <c r="I1017" s="221"/>
      <c r="J1017" s="221"/>
      <c r="K1017" s="221"/>
      <c r="L1017" s="221"/>
      <c r="M1017" s="221"/>
      <c r="N1017" s="221"/>
      <c r="O1017" s="221"/>
      <c r="P1017" s="221"/>
      <c r="Q1017" s="221"/>
      <c r="R1017" s="221"/>
      <c r="S1017" s="221"/>
      <c r="T1017" s="30" t="s">
        <v>1059</v>
      </c>
      <c r="U1017" s="31">
        <v>467.1</v>
      </c>
      <c r="V1017" s="32">
        <v>209.47</v>
      </c>
      <c r="W1017" s="231">
        <f t="shared" si="171"/>
        <v>97843.437000000005</v>
      </c>
      <c r="X1017" s="231"/>
      <c r="Y1017" s="231"/>
      <c r="Z1017" s="231"/>
      <c r="AA1017" s="90">
        <v>467.1</v>
      </c>
      <c r="AB1017" s="90">
        <v>467.1</v>
      </c>
      <c r="AC1017" s="90">
        <v>467.1</v>
      </c>
      <c r="AD1017" s="90">
        <v>467.1</v>
      </c>
      <c r="AE1017" s="242"/>
      <c r="AF1017" s="243"/>
      <c r="AG1017" s="243"/>
      <c r="AH1017" s="244"/>
      <c r="AI1017" s="233">
        <f t="shared" si="172"/>
        <v>467.1</v>
      </c>
      <c r="AJ1017" s="234"/>
      <c r="AK1017" s="234"/>
      <c r="AL1017" s="235"/>
      <c r="AM1017" s="223">
        <f t="shared" si="173"/>
        <v>97843.437000000005</v>
      </c>
      <c r="AN1017" s="224"/>
      <c r="AO1017" s="225"/>
      <c r="AP1017" s="223">
        <f t="shared" si="174"/>
        <v>0</v>
      </c>
      <c r="AQ1017" s="224"/>
      <c r="AR1017" s="224"/>
      <c r="AS1017" s="225"/>
      <c r="AT1017" s="223">
        <f t="shared" si="175"/>
        <v>97843.437000000005</v>
      </c>
      <c r="AU1017" s="224"/>
      <c r="AV1017" s="224"/>
      <c r="AW1017" s="225"/>
      <c r="AX1017" s="32">
        <f t="shared" si="176"/>
        <v>0</v>
      </c>
      <c r="AY1017" s="97">
        <f t="shared" si="177"/>
        <v>0</v>
      </c>
    </row>
    <row r="1018" spans="1:51">
      <c r="A1018" s="30" t="s">
        <v>809</v>
      </c>
      <c r="B1018" s="221" t="s">
        <v>573</v>
      </c>
      <c r="C1018" s="221"/>
      <c r="D1018" s="221"/>
      <c r="E1018" s="221"/>
      <c r="F1018" s="221"/>
      <c r="G1018" s="221"/>
      <c r="H1018" s="221"/>
      <c r="I1018" s="221"/>
      <c r="J1018" s="221"/>
      <c r="K1018" s="221"/>
      <c r="L1018" s="221"/>
      <c r="M1018" s="221"/>
      <c r="N1018" s="221"/>
      <c r="O1018" s="221"/>
      <c r="P1018" s="221"/>
      <c r="Q1018" s="221"/>
      <c r="R1018" s="221"/>
      <c r="S1018" s="221"/>
      <c r="T1018" s="30" t="s">
        <v>1059</v>
      </c>
      <c r="U1018" s="31">
        <v>467.1</v>
      </c>
      <c r="V1018" s="32">
        <v>69.819999999999993</v>
      </c>
      <c r="W1018" s="231">
        <f t="shared" si="171"/>
        <v>32612.921999999999</v>
      </c>
      <c r="X1018" s="231"/>
      <c r="Y1018" s="231"/>
      <c r="Z1018" s="231"/>
      <c r="AA1018" s="90">
        <v>467.1</v>
      </c>
      <c r="AB1018" s="90">
        <v>467.1</v>
      </c>
      <c r="AC1018" s="90">
        <v>467.1</v>
      </c>
      <c r="AD1018" s="90">
        <v>467.1</v>
      </c>
      <c r="AE1018" s="242"/>
      <c r="AF1018" s="243"/>
      <c r="AG1018" s="243"/>
      <c r="AH1018" s="244"/>
      <c r="AI1018" s="233">
        <f t="shared" si="172"/>
        <v>467.1</v>
      </c>
      <c r="AJ1018" s="234"/>
      <c r="AK1018" s="234"/>
      <c r="AL1018" s="235"/>
      <c r="AM1018" s="223">
        <f t="shared" si="173"/>
        <v>32612.921999999999</v>
      </c>
      <c r="AN1018" s="224"/>
      <c r="AO1018" s="225"/>
      <c r="AP1018" s="223">
        <f t="shared" si="174"/>
        <v>0</v>
      </c>
      <c r="AQ1018" s="224"/>
      <c r="AR1018" s="224"/>
      <c r="AS1018" s="225"/>
      <c r="AT1018" s="223">
        <f t="shared" si="175"/>
        <v>32612.921999999999</v>
      </c>
      <c r="AU1018" s="224"/>
      <c r="AV1018" s="224"/>
      <c r="AW1018" s="225"/>
      <c r="AX1018" s="32">
        <f t="shared" si="176"/>
        <v>0</v>
      </c>
      <c r="AY1018" s="97">
        <f t="shared" si="177"/>
        <v>0</v>
      </c>
    </row>
    <row r="1019" spans="1:51">
      <c r="A1019" s="30" t="s">
        <v>183</v>
      </c>
      <c r="B1019" s="221" t="s">
        <v>574</v>
      </c>
      <c r="C1019" s="221"/>
      <c r="D1019" s="221"/>
      <c r="E1019" s="221"/>
      <c r="F1019" s="221"/>
      <c r="G1019" s="221"/>
      <c r="H1019" s="221"/>
      <c r="I1019" s="221"/>
      <c r="J1019" s="221"/>
      <c r="K1019" s="221"/>
      <c r="L1019" s="221"/>
      <c r="M1019" s="221"/>
      <c r="N1019" s="221"/>
      <c r="O1019" s="221"/>
      <c r="P1019" s="221"/>
      <c r="Q1019" s="221"/>
      <c r="R1019" s="221"/>
      <c r="S1019" s="221"/>
      <c r="T1019" s="30" t="s">
        <v>1059</v>
      </c>
      <c r="U1019" s="31">
        <v>0</v>
      </c>
      <c r="V1019" s="32">
        <v>369.03</v>
      </c>
      <c r="W1019" s="231">
        <f t="shared" si="171"/>
        <v>0</v>
      </c>
      <c r="X1019" s="231"/>
      <c r="Y1019" s="231"/>
      <c r="Z1019" s="231"/>
      <c r="AA1019" s="90">
        <v>0</v>
      </c>
      <c r="AB1019" s="90">
        <v>0</v>
      </c>
      <c r="AC1019" s="90">
        <v>0</v>
      </c>
      <c r="AD1019" s="90">
        <v>0</v>
      </c>
      <c r="AE1019" s="242"/>
      <c r="AF1019" s="243"/>
      <c r="AG1019" s="243"/>
      <c r="AH1019" s="244"/>
      <c r="AI1019" s="233">
        <f t="shared" si="172"/>
        <v>0</v>
      </c>
      <c r="AJ1019" s="234"/>
      <c r="AK1019" s="234"/>
      <c r="AL1019" s="235"/>
      <c r="AM1019" s="223">
        <f t="shared" si="173"/>
        <v>0</v>
      </c>
      <c r="AN1019" s="224"/>
      <c r="AO1019" s="225"/>
      <c r="AP1019" s="223">
        <f t="shared" si="174"/>
        <v>0</v>
      </c>
      <c r="AQ1019" s="224"/>
      <c r="AR1019" s="224"/>
      <c r="AS1019" s="225"/>
      <c r="AT1019" s="223">
        <f t="shared" si="175"/>
        <v>0</v>
      </c>
      <c r="AU1019" s="224"/>
      <c r="AV1019" s="224"/>
      <c r="AW1019" s="225"/>
      <c r="AX1019" s="32">
        <f t="shared" si="176"/>
        <v>0</v>
      </c>
      <c r="AY1019" s="97">
        <f t="shared" si="177"/>
        <v>0</v>
      </c>
    </row>
    <row r="1020" spans="1:51">
      <c r="A1020" s="30" t="s">
        <v>184</v>
      </c>
      <c r="B1020" s="221" t="s">
        <v>576</v>
      </c>
      <c r="C1020" s="221"/>
      <c r="D1020" s="221"/>
      <c r="E1020" s="221"/>
      <c r="F1020" s="221"/>
      <c r="G1020" s="221"/>
      <c r="H1020" s="221"/>
      <c r="I1020" s="221"/>
      <c r="J1020" s="221"/>
      <c r="K1020" s="221"/>
      <c r="L1020" s="221"/>
      <c r="M1020" s="221"/>
      <c r="N1020" s="221"/>
      <c r="O1020" s="221"/>
      <c r="P1020" s="221"/>
      <c r="Q1020" s="221"/>
      <c r="R1020" s="221"/>
      <c r="S1020" s="221"/>
      <c r="T1020" s="30" t="s">
        <v>1059</v>
      </c>
      <c r="U1020" s="31">
        <v>0</v>
      </c>
      <c r="V1020" s="32">
        <v>402.45</v>
      </c>
      <c r="W1020" s="231">
        <f t="shared" si="171"/>
        <v>0</v>
      </c>
      <c r="X1020" s="231"/>
      <c r="Y1020" s="231"/>
      <c r="Z1020" s="231"/>
      <c r="AA1020" s="90">
        <v>0</v>
      </c>
      <c r="AB1020" s="90">
        <v>0</v>
      </c>
      <c r="AC1020" s="90">
        <v>0</v>
      </c>
      <c r="AD1020" s="90">
        <v>0</v>
      </c>
      <c r="AE1020" s="242"/>
      <c r="AF1020" s="243"/>
      <c r="AG1020" s="243"/>
      <c r="AH1020" s="244"/>
      <c r="AI1020" s="233">
        <f t="shared" si="172"/>
        <v>0</v>
      </c>
      <c r="AJ1020" s="234"/>
      <c r="AK1020" s="234"/>
      <c r="AL1020" s="235"/>
      <c r="AM1020" s="223">
        <f t="shared" si="173"/>
        <v>0</v>
      </c>
      <c r="AN1020" s="224"/>
      <c r="AO1020" s="225"/>
      <c r="AP1020" s="223">
        <f t="shared" si="174"/>
        <v>0</v>
      </c>
      <c r="AQ1020" s="224"/>
      <c r="AR1020" s="224"/>
      <c r="AS1020" s="225"/>
      <c r="AT1020" s="223">
        <f t="shared" si="175"/>
        <v>0</v>
      </c>
      <c r="AU1020" s="224"/>
      <c r="AV1020" s="224"/>
      <c r="AW1020" s="225"/>
      <c r="AX1020" s="32">
        <f t="shared" si="176"/>
        <v>0</v>
      </c>
      <c r="AY1020" s="97">
        <f t="shared" si="177"/>
        <v>0</v>
      </c>
    </row>
    <row r="1021" spans="1:51">
      <c r="A1021" s="30" t="s">
        <v>810</v>
      </c>
      <c r="B1021" s="221" t="s">
        <v>577</v>
      </c>
      <c r="C1021" s="221"/>
      <c r="D1021" s="221"/>
      <c r="E1021" s="221"/>
      <c r="F1021" s="221"/>
      <c r="G1021" s="221"/>
      <c r="H1021" s="221"/>
      <c r="I1021" s="221"/>
      <c r="J1021" s="221"/>
      <c r="K1021" s="221"/>
      <c r="L1021" s="221"/>
      <c r="M1021" s="221"/>
      <c r="N1021" s="221"/>
      <c r="O1021" s="221"/>
      <c r="P1021" s="221"/>
      <c r="Q1021" s="221"/>
      <c r="R1021" s="221"/>
      <c r="S1021" s="221"/>
      <c r="T1021" s="30" t="s">
        <v>1059</v>
      </c>
      <c r="U1021" s="31">
        <v>69.400000000000006</v>
      </c>
      <c r="V1021" s="32">
        <v>301.83999999999997</v>
      </c>
      <c r="W1021" s="231">
        <f t="shared" si="171"/>
        <v>20947.696</v>
      </c>
      <c r="X1021" s="231"/>
      <c r="Y1021" s="231"/>
      <c r="Z1021" s="231"/>
      <c r="AA1021" s="90">
        <v>40</v>
      </c>
      <c r="AB1021" s="90">
        <v>40</v>
      </c>
      <c r="AC1021" s="90">
        <v>40</v>
      </c>
      <c r="AD1021" s="90">
        <v>40</v>
      </c>
      <c r="AE1021" s="242"/>
      <c r="AF1021" s="243"/>
      <c r="AG1021" s="243"/>
      <c r="AH1021" s="244"/>
      <c r="AI1021" s="233">
        <f t="shared" si="172"/>
        <v>40</v>
      </c>
      <c r="AJ1021" s="234"/>
      <c r="AK1021" s="234"/>
      <c r="AL1021" s="235"/>
      <c r="AM1021" s="223">
        <f t="shared" si="173"/>
        <v>12073.599999999999</v>
      </c>
      <c r="AN1021" s="224"/>
      <c r="AO1021" s="225"/>
      <c r="AP1021" s="223">
        <f t="shared" si="174"/>
        <v>0</v>
      </c>
      <c r="AQ1021" s="224"/>
      <c r="AR1021" s="224"/>
      <c r="AS1021" s="225"/>
      <c r="AT1021" s="223">
        <f t="shared" si="175"/>
        <v>12073.599999999999</v>
      </c>
      <c r="AU1021" s="224"/>
      <c r="AV1021" s="224"/>
      <c r="AW1021" s="225"/>
      <c r="AX1021" s="32">
        <f t="shared" si="176"/>
        <v>29.400000000000006</v>
      </c>
      <c r="AY1021" s="97">
        <f t="shared" si="177"/>
        <v>8874.0960000000014</v>
      </c>
    </row>
    <row r="1022" spans="1:51">
      <c r="A1022" s="30" t="s">
        <v>811</v>
      </c>
      <c r="B1022" s="221" t="s">
        <v>578</v>
      </c>
      <c r="C1022" s="221"/>
      <c r="D1022" s="221"/>
      <c r="E1022" s="221"/>
      <c r="F1022" s="221"/>
      <c r="G1022" s="221"/>
      <c r="H1022" s="221"/>
      <c r="I1022" s="221"/>
      <c r="J1022" s="221"/>
      <c r="K1022" s="221"/>
      <c r="L1022" s="221"/>
      <c r="M1022" s="221"/>
      <c r="N1022" s="221"/>
      <c r="O1022" s="221"/>
      <c r="P1022" s="221"/>
      <c r="Q1022" s="221"/>
      <c r="R1022" s="221"/>
      <c r="S1022" s="221"/>
      <c r="T1022" s="30" t="s">
        <v>1059</v>
      </c>
      <c r="U1022" s="31">
        <v>69.400000000000006</v>
      </c>
      <c r="V1022" s="32">
        <v>100.61</v>
      </c>
      <c r="W1022" s="231">
        <f t="shared" si="171"/>
        <v>6982.3340000000007</v>
      </c>
      <c r="X1022" s="231"/>
      <c r="Y1022" s="231"/>
      <c r="Z1022" s="231"/>
      <c r="AA1022" s="90">
        <v>40</v>
      </c>
      <c r="AB1022" s="90">
        <v>40</v>
      </c>
      <c r="AC1022" s="90">
        <v>40</v>
      </c>
      <c r="AD1022" s="90">
        <v>40</v>
      </c>
      <c r="AE1022" s="242"/>
      <c r="AF1022" s="243"/>
      <c r="AG1022" s="243"/>
      <c r="AH1022" s="244"/>
      <c r="AI1022" s="233">
        <f t="shared" si="172"/>
        <v>40</v>
      </c>
      <c r="AJ1022" s="234"/>
      <c r="AK1022" s="234"/>
      <c r="AL1022" s="235"/>
      <c r="AM1022" s="223">
        <f t="shared" si="173"/>
        <v>4024.4</v>
      </c>
      <c r="AN1022" s="224"/>
      <c r="AO1022" s="225"/>
      <c r="AP1022" s="223">
        <f t="shared" si="174"/>
        <v>0</v>
      </c>
      <c r="AQ1022" s="224"/>
      <c r="AR1022" s="224"/>
      <c r="AS1022" s="225"/>
      <c r="AT1022" s="223">
        <f t="shared" si="175"/>
        <v>4024.4</v>
      </c>
      <c r="AU1022" s="224"/>
      <c r="AV1022" s="224"/>
      <c r="AW1022" s="225"/>
      <c r="AX1022" s="32">
        <f t="shared" si="176"/>
        <v>29.400000000000006</v>
      </c>
      <c r="AY1022" s="97">
        <f t="shared" si="177"/>
        <v>2957.9340000000007</v>
      </c>
    </row>
    <row r="1023" spans="1:51">
      <c r="A1023" s="30" t="s">
        <v>185</v>
      </c>
      <c r="B1023" s="221" t="s">
        <v>579</v>
      </c>
      <c r="C1023" s="221"/>
      <c r="D1023" s="221"/>
      <c r="E1023" s="221"/>
      <c r="F1023" s="221"/>
      <c r="G1023" s="221"/>
      <c r="H1023" s="221"/>
      <c r="I1023" s="221"/>
      <c r="J1023" s="221"/>
      <c r="K1023" s="221"/>
      <c r="L1023" s="221"/>
      <c r="M1023" s="221"/>
      <c r="N1023" s="221"/>
      <c r="O1023" s="221"/>
      <c r="P1023" s="221"/>
      <c r="Q1023" s="221"/>
      <c r="R1023" s="221"/>
      <c r="S1023" s="221"/>
      <c r="T1023" s="30" t="s">
        <v>1059</v>
      </c>
      <c r="U1023" s="31">
        <v>0</v>
      </c>
      <c r="V1023" s="32">
        <v>524.72</v>
      </c>
      <c r="W1023" s="231">
        <f t="shared" si="171"/>
        <v>0</v>
      </c>
      <c r="X1023" s="231"/>
      <c r="Y1023" s="231"/>
      <c r="Z1023" s="231"/>
      <c r="AA1023" s="90">
        <v>0</v>
      </c>
      <c r="AB1023" s="90">
        <v>0</v>
      </c>
      <c r="AC1023" s="90">
        <v>0</v>
      </c>
      <c r="AD1023" s="90">
        <v>0</v>
      </c>
      <c r="AE1023" s="242"/>
      <c r="AF1023" s="243"/>
      <c r="AG1023" s="243"/>
      <c r="AH1023" s="244"/>
      <c r="AI1023" s="233">
        <f t="shared" si="172"/>
        <v>0</v>
      </c>
      <c r="AJ1023" s="234"/>
      <c r="AK1023" s="234"/>
      <c r="AL1023" s="235"/>
      <c r="AM1023" s="223">
        <f t="shared" si="173"/>
        <v>0</v>
      </c>
      <c r="AN1023" s="224"/>
      <c r="AO1023" s="225"/>
      <c r="AP1023" s="223">
        <f t="shared" si="174"/>
        <v>0</v>
      </c>
      <c r="AQ1023" s="224"/>
      <c r="AR1023" s="224"/>
      <c r="AS1023" s="225"/>
      <c r="AT1023" s="223">
        <f t="shared" si="175"/>
        <v>0</v>
      </c>
      <c r="AU1023" s="224"/>
      <c r="AV1023" s="224"/>
      <c r="AW1023" s="225"/>
      <c r="AX1023" s="32">
        <f t="shared" si="176"/>
        <v>0</v>
      </c>
      <c r="AY1023" s="97">
        <f t="shared" si="177"/>
        <v>0</v>
      </c>
    </row>
    <row r="1024" spans="1:51">
      <c r="A1024" s="30" t="s">
        <v>186</v>
      </c>
      <c r="B1024" s="221" t="s">
        <v>585</v>
      </c>
      <c r="C1024" s="221"/>
      <c r="D1024" s="221"/>
      <c r="E1024" s="221"/>
      <c r="F1024" s="221"/>
      <c r="G1024" s="221"/>
      <c r="H1024" s="221"/>
      <c r="I1024" s="221"/>
      <c r="J1024" s="221"/>
      <c r="K1024" s="221"/>
      <c r="L1024" s="221"/>
      <c r="M1024" s="221"/>
      <c r="N1024" s="221"/>
      <c r="O1024" s="221"/>
      <c r="P1024" s="221"/>
      <c r="Q1024" s="221"/>
      <c r="R1024" s="221"/>
      <c r="S1024" s="221"/>
      <c r="T1024" s="30" t="s">
        <v>1061</v>
      </c>
      <c r="U1024" s="31">
        <v>1786.87</v>
      </c>
      <c r="V1024" s="32">
        <v>197.03</v>
      </c>
      <c r="W1024" s="231">
        <f t="shared" si="171"/>
        <v>352066.99609999999</v>
      </c>
      <c r="X1024" s="231"/>
      <c r="Y1024" s="231"/>
      <c r="Z1024" s="231"/>
      <c r="AA1024" s="90">
        <v>1616.55</v>
      </c>
      <c r="AB1024" s="90">
        <v>1616.55</v>
      </c>
      <c r="AC1024" s="90">
        <v>1616.55</v>
      </c>
      <c r="AD1024" s="90">
        <v>1616.55</v>
      </c>
      <c r="AE1024" s="242"/>
      <c r="AF1024" s="243"/>
      <c r="AG1024" s="243"/>
      <c r="AH1024" s="244"/>
      <c r="AI1024" s="233">
        <f t="shared" si="172"/>
        <v>1616.55</v>
      </c>
      <c r="AJ1024" s="234"/>
      <c r="AK1024" s="234"/>
      <c r="AL1024" s="235"/>
      <c r="AM1024" s="223">
        <f t="shared" si="173"/>
        <v>318508.84649999999</v>
      </c>
      <c r="AN1024" s="224"/>
      <c r="AO1024" s="225"/>
      <c r="AP1024" s="223">
        <f t="shared" si="174"/>
        <v>0</v>
      </c>
      <c r="AQ1024" s="224"/>
      <c r="AR1024" s="224"/>
      <c r="AS1024" s="225"/>
      <c r="AT1024" s="223">
        <f t="shared" si="175"/>
        <v>318508.84649999999</v>
      </c>
      <c r="AU1024" s="224"/>
      <c r="AV1024" s="224"/>
      <c r="AW1024" s="225"/>
      <c r="AX1024" s="32">
        <f t="shared" si="176"/>
        <v>170.31999999999994</v>
      </c>
      <c r="AY1024" s="97">
        <f t="shared" si="177"/>
        <v>33558.149600000004</v>
      </c>
    </row>
    <row r="1025" spans="1:51">
      <c r="A1025" s="30" t="s">
        <v>187</v>
      </c>
      <c r="B1025" s="221" t="s">
        <v>586</v>
      </c>
      <c r="C1025" s="221"/>
      <c r="D1025" s="221"/>
      <c r="E1025" s="221"/>
      <c r="F1025" s="221"/>
      <c r="G1025" s="221"/>
      <c r="H1025" s="221"/>
      <c r="I1025" s="221"/>
      <c r="J1025" s="221"/>
      <c r="K1025" s="221"/>
      <c r="L1025" s="221"/>
      <c r="M1025" s="221"/>
      <c r="N1025" s="221"/>
      <c r="O1025" s="221"/>
      <c r="P1025" s="221"/>
      <c r="Q1025" s="221"/>
      <c r="R1025" s="221"/>
      <c r="S1025" s="221"/>
      <c r="T1025" s="30" t="s">
        <v>1060</v>
      </c>
      <c r="U1025" s="31">
        <v>4282.09</v>
      </c>
      <c r="V1025" s="32">
        <v>12.52</v>
      </c>
      <c r="W1025" s="231">
        <f t="shared" si="171"/>
        <v>53611.766799999998</v>
      </c>
      <c r="X1025" s="231"/>
      <c r="Y1025" s="231"/>
      <c r="Z1025" s="231"/>
      <c r="AA1025" s="90">
        <v>3846.95</v>
      </c>
      <c r="AB1025" s="90">
        <v>3846.95</v>
      </c>
      <c r="AC1025" s="90">
        <v>3846.95</v>
      </c>
      <c r="AD1025" s="90">
        <v>3846.95</v>
      </c>
      <c r="AE1025" s="242"/>
      <c r="AF1025" s="243"/>
      <c r="AG1025" s="243"/>
      <c r="AH1025" s="244"/>
      <c r="AI1025" s="233">
        <f t="shared" si="172"/>
        <v>3846.95</v>
      </c>
      <c r="AJ1025" s="234"/>
      <c r="AK1025" s="234"/>
      <c r="AL1025" s="235"/>
      <c r="AM1025" s="223">
        <f t="shared" si="173"/>
        <v>48163.813999999998</v>
      </c>
      <c r="AN1025" s="224"/>
      <c r="AO1025" s="225"/>
      <c r="AP1025" s="223">
        <f t="shared" si="174"/>
        <v>0</v>
      </c>
      <c r="AQ1025" s="224"/>
      <c r="AR1025" s="224"/>
      <c r="AS1025" s="225"/>
      <c r="AT1025" s="223">
        <f t="shared" si="175"/>
        <v>48163.813999999998</v>
      </c>
      <c r="AU1025" s="224"/>
      <c r="AV1025" s="224"/>
      <c r="AW1025" s="225"/>
      <c r="AX1025" s="32">
        <f t="shared" si="176"/>
        <v>435.14000000000033</v>
      </c>
      <c r="AY1025" s="97">
        <f t="shared" si="177"/>
        <v>5447.9527999999991</v>
      </c>
    </row>
    <row r="1026" spans="1:51">
      <c r="A1026" s="30" t="s">
        <v>188</v>
      </c>
      <c r="B1026" s="221" t="s">
        <v>587</v>
      </c>
      <c r="C1026" s="221"/>
      <c r="D1026" s="221"/>
      <c r="E1026" s="221"/>
      <c r="F1026" s="221"/>
      <c r="G1026" s="221"/>
      <c r="H1026" s="221"/>
      <c r="I1026" s="221"/>
      <c r="J1026" s="221"/>
      <c r="K1026" s="221"/>
      <c r="L1026" s="221"/>
      <c r="M1026" s="221"/>
      <c r="N1026" s="221"/>
      <c r="O1026" s="221"/>
      <c r="P1026" s="221"/>
      <c r="Q1026" s="221"/>
      <c r="R1026" s="221"/>
      <c r="S1026" s="221"/>
      <c r="T1026" s="30" t="s">
        <v>1140</v>
      </c>
      <c r="U1026" s="31">
        <v>3</v>
      </c>
      <c r="V1026" s="32">
        <v>476.19</v>
      </c>
      <c r="W1026" s="231">
        <f t="shared" si="171"/>
        <v>1428.57</v>
      </c>
      <c r="X1026" s="231"/>
      <c r="Y1026" s="231"/>
      <c r="Z1026" s="231"/>
      <c r="AA1026" s="90">
        <v>1</v>
      </c>
      <c r="AB1026" s="90">
        <v>1</v>
      </c>
      <c r="AC1026" s="90">
        <v>1</v>
      </c>
      <c r="AD1026" s="90">
        <v>1</v>
      </c>
      <c r="AE1026" s="242"/>
      <c r="AF1026" s="243"/>
      <c r="AG1026" s="243"/>
      <c r="AH1026" s="244"/>
      <c r="AI1026" s="233">
        <f t="shared" si="172"/>
        <v>1</v>
      </c>
      <c r="AJ1026" s="234"/>
      <c r="AK1026" s="234"/>
      <c r="AL1026" s="235"/>
      <c r="AM1026" s="223">
        <f t="shared" si="173"/>
        <v>476.19</v>
      </c>
      <c r="AN1026" s="224"/>
      <c r="AO1026" s="225"/>
      <c r="AP1026" s="223">
        <f t="shared" si="174"/>
        <v>0</v>
      </c>
      <c r="AQ1026" s="224"/>
      <c r="AR1026" s="224"/>
      <c r="AS1026" s="225"/>
      <c r="AT1026" s="223">
        <f t="shared" si="175"/>
        <v>476.19</v>
      </c>
      <c r="AU1026" s="224"/>
      <c r="AV1026" s="224"/>
      <c r="AW1026" s="225"/>
      <c r="AX1026" s="32">
        <f t="shared" si="176"/>
        <v>2</v>
      </c>
      <c r="AY1026" s="97">
        <f t="shared" si="177"/>
        <v>952.37999999999988</v>
      </c>
    </row>
    <row r="1027" spans="1:51">
      <c r="A1027" s="30" t="s">
        <v>189</v>
      </c>
      <c r="B1027" s="221" t="s">
        <v>588</v>
      </c>
      <c r="C1027" s="221"/>
      <c r="D1027" s="221"/>
      <c r="E1027" s="221"/>
      <c r="F1027" s="221"/>
      <c r="G1027" s="221"/>
      <c r="H1027" s="221"/>
      <c r="I1027" s="221"/>
      <c r="J1027" s="221"/>
      <c r="K1027" s="221"/>
      <c r="L1027" s="221"/>
      <c r="M1027" s="221"/>
      <c r="N1027" s="221"/>
      <c r="O1027" s="221"/>
      <c r="P1027" s="221"/>
      <c r="Q1027" s="221"/>
      <c r="R1027" s="221"/>
      <c r="S1027" s="221"/>
      <c r="T1027" s="30" t="s">
        <v>1140</v>
      </c>
      <c r="U1027" s="31">
        <v>0</v>
      </c>
      <c r="V1027" s="32">
        <v>521.72</v>
      </c>
      <c r="W1027" s="231">
        <f t="shared" si="171"/>
        <v>0</v>
      </c>
      <c r="X1027" s="231"/>
      <c r="Y1027" s="231"/>
      <c r="Z1027" s="231"/>
      <c r="AA1027" s="90">
        <v>0</v>
      </c>
      <c r="AB1027" s="90">
        <v>0</v>
      </c>
      <c r="AC1027" s="90">
        <v>0</v>
      </c>
      <c r="AD1027" s="90">
        <v>0</v>
      </c>
      <c r="AE1027" s="242"/>
      <c r="AF1027" s="243"/>
      <c r="AG1027" s="243"/>
      <c r="AH1027" s="244"/>
      <c r="AI1027" s="233">
        <f t="shared" si="172"/>
        <v>0</v>
      </c>
      <c r="AJ1027" s="234"/>
      <c r="AK1027" s="234"/>
      <c r="AL1027" s="235"/>
      <c r="AM1027" s="223">
        <f t="shared" si="173"/>
        <v>0</v>
      </c>
      <c r="AN1027" s="224"/>
      <c r="AO1027" s="225"/>
      <c r="AP1027" s="223">
        <f t="shared" si="174"/>
        <v>0</v>
      </c>
      <c r="AQ1027" s="224"/>
      <c r="AR1027" s="224"/>
      <c r="AS1027" s="225"/>
      <c r="AT1027" s="223">
        <f t="shared" si="175"/>
        <v>0</v>
      </c>
      <c r="AU1027" s="224"/>
      <c r="AV1027" s="224"/>
      <c r="AW1027" s="225"/>
      <c r="AX1027" s="32">
        <f t="shared" si="176"/>
        <v>0</v>
      </c>
      <c r="AY1027" s="97">
        <f t="shared" si="177"/>
        <v>0</v>
      </c>
    </row>
    <row r="1028" spans="1:51">
      <c r="A1028" s="30" t="s">
        <v>190</v>
      </c>
      <c r="B1028" s="221" t="s">
        <v>589</v>
      </c>
      <c r="C1028" s="221"/>
      <c r="D1028" s="221"/>
      <c r="E1028" s="221"/>
      <c r="F1028" s="221"/>
      <c r="G1028" s="221"/>
      <c r="H1028" s="221"/>
      <c r="I1028" s="221"/>
      <c r="J1028" s="221"/>
      <c r="K1028" s="221"/>
      <c r="L1028" s="221"/>
      <c r="M1028" s="221"/>
      <c r="N1028" s="221"/>
      <c r="O1028" s="221"/>
      <c r="P1028" s="221"/>
      <c r="Q1028" s="221"/>
      <c r="R1028" s="221"/>
      <c r="S1028" s="221"/>
      <c r="T1028" s="30" t="s">
        <v>1140</v>
      </c>
      <c r="U1028" s="31">
        <v>2</v>
      </c>
      <c r="V1028" s="32">
        <v>566.94000000000005</v>
      </c>
      <c r="W1028" s="231">
        <f t="shared" si="171"/>
        <v>1133.8800000000001</v>
      </c>
      <c r="X1028" s="231"/>
      <c r="Y1028" s="231"/>
      <c r="Z1028" s="231"/>
      <c r="AA1028" s="90">
        <v>0</v>
      </c>
      <c r="AB1028" s="90">
        <v>0</v>
      </c>
      <c r="AC1028" s="90">
        <v>0</v>
      </c>
      <c r="AD1028" s="90">
        <v>0</v>
      </c>
      <c r="AE1028" s="242"/>
      <c r="AF1028" s="243"/>
      <c r="AG1028" s="243"/>
      <c r="AH1028" s="244"/>
      <c r="AI1028" s="233">
        <f t="shared" si="172"/>
        <v>0</v>
      </c>
      <c r="AJ1028" s="234"/>
      <c r="AK1028" s="234"/>
      <c r="AL1028" s="235"/>
      <c r="AM1028" s="223">
        <f t="shared" si="173"/>
        <v>0</v>
      </c>
      <c r="AN1028" s="224"/>
      <c r="AO1028" s="225"/>
      <c r="AP1028" s="223">
        <f t="shared" si="174"/>
        <v>0</v>
      </c>
      <c r="AQ1028" s="224"/>
      <c r="AR1028" s="224"/>
      <c r="AS1028" s="225"/>
      <c r="AT1028" s="223">
        <f t="shared" si="175"/>
        <v>0</v>
      </c>
      <c r="AU1028" s="224"/>
      <c r="AV1028" s="224"/>
      <c r="AW1028" s="225"/>
      <c r="AX1028" s="32">
        <f t="shared" si="176"/>
        <v>2</v>
      </c>
      <c r="AY1028" s="97">
        <f t="shared" si="177"/>
        <v>1133.8800000000001</v>
      </c>
    </row>
    <row r="1029" spans="1:51">
      <c r="A1029" s="30" t="s">
        <v>191</v>
      </c>
      <c r="B1029" s="221" t="s">
        <v>590</v>
      </c>
      <c r="C1029" s="221"/>
      <c r="D1029" s="221"/>
      <c r="E1029" s="221"/>
      <c r="F1029" s="221"/>
      <c r="G1029" s="221"/>
      <c r="H1029" s="221"/>
      <c r="I1029" s="221"/>
      <c r="J1029" s="221"/>
      <c r="K1029" s="221"/>
      <c r="L1029" s="221"/>
      <c r="M1029" s="221"/>
      <c r="N1029" s="221"/>
      <c r="O1029" s="221"/>
      <c r="P1029" s="221"/>
      <c r="Q1029" s="221"/>
      <c r="R1029" s="221"/>
      <c r="S1029" s="221"/>
      <c r="T1029" s="30" t="s">
        <v>1140</v>
      </c>
      <c r="U1029" s="31">
        <v>1</v>
      </c>
      <c r="V1029" s="32">
        <v>714.5</v>
      </c>
      <c r="W1029" s="231">
        <f t="shared" si="171"/>
        <v>714.5</v>
      </c>
      <c r="X1029" s="231"/>
      <c r="Y1029" s="231"/>
      <c r="Z1029" s="231"/>
      <c r="AA1029" s="90">
        <v>1</v>
      </c>
      <c r="AB1029" s="90">
        <v>1</v>
      </c>
      <c r="AC1029" s="90">
        <v>1</v>
      </c>
      <c r="AD1029" s="90">
        <v>1</v>
      </c>
      <c r="AE1029" s="242"/>
      <c r="AF1029" s="243"/>
      <c r="AG1029" s="243"/>
      <c r="AH1029" s="244"/>
      <c r="AI1029" s="233">
        <f t="shared" si="172"/>
        <v>1</v>
      </c>
      <c r="AJ1029" s="234"/>
      <c r="AK1029" s="234"/>
      <c r="AL1029" s="235"/>
      <c r="AM1029" s="223">
        <f t="shared" si="173"/>
        <v>714.5</v>
      </c>
      <c r="AN1029" s="224"/>
      <c r="AO1029" s="225"/>
      <c r="AP1029" s="223">
        <f t="shared" si="174"/>
        <v>0</v>
      </c>
      <c r="AQ1029" s="224"/>
      <c r="AR1029" s="224"/>
      <c r="AS1029" s="225"/>
      <c r="AT1029" s="223">
        <f t="shared" si="175"/>
        <v>714.5</v>
      </c>
      <c r="AU1029" s="224"/>
      <c r="AV1029" s="224"/>
      <c r="AW1029" s="225"/>
      <c r="AX1029" s="32">
        <f t="shared" si="176"/>
        <v>0</v>
      </c>
      <c r="AY1029" s="97">
        <f t="shared" si="177"/>
        <v>0</v>
      </c>
    </row>
    <row r="1030" spans="1:51">
      <c r="A1030" s="30" t="s">
        <v>192</v>
      </c>
      <c r="B1030" s="221" t="s">
        <v>591</v>
      </c>
      <c r="C1030" s="221"/>
      <c r="D1030" s="221"/>
      <c r="E1030" s="221"/>
      <c r="F1030" s="221"/>
      <c r="G1030" s="221"/>
      <c r="H1030" s="221"/>
      <c r="I1030" s="221"/>
      <c r="J1030" s="221"/>
      <c r="K1030" s="221"/>
      <c r="L1030" s="221"/>
      <c r="M1030" s="221"/>
      <c r="N1030" s="221"/>
      <c r="O1030" s="221"/>
      <c r="P1030" s="221"/>
      <c r="Q1030" s="221"/>
      <c r="R1030" s="221"/>
      <c r="S1030" s="221"/>
      <c r="T1030" s="30" t="s">
        <v>1140</v>
      </c>
      <c r="U1030" s="31">
        <v>0</v>
      </c>
      <c r="V1030" s="32">
        <v>935</v>
      </c>
      <c r="W1030" s="231">
        <f t="shared" si="171"/>
        <v>0</v>
      </c>
      <c r="X1030" s="231"/>
      <c r="Y1030" s="231"/>
      <c r="Z1030" s="231"/>
      <c r="AA1030" s="90">
        <v>0</v>
      </c>
      <c r="AB1030" s="90">
        <v>0</v>
      </c>
      <c r="AC1030" s="90">
        <v>0</v>
      </c>
      <c r="AD1030" s="90">
        <v>0</v>
      </c>
      <c r="AE1030" s="242"/>
      <c r="AF1030" s="243"/>
      <c r="AG1030" s="243"/>
      <c r="AH1030" s="244"/>
      <c r="AI1030" s="233">
        <f t="shared" si="172"/>
        <v>0</v>
      </c>
      <c r="AJ1030" s="234"/>
      <c r="AK1030" s="234"/>
      <c r="AL1030" s="235"/>
      <c r="AM1030" s="223">
        <f t="shared" si="173"/>
        <v>0</v>
      </c>
      <c r="AN1030" s="224"/>
      <c r="AO1030" s="225"/>
      <c r="AP1030" s="223">
        <f t="shared" si="174"/>
        <v>0</v>
      </c>
      <c r="AQ1030" s="224"/>
      <c r="AR1030" s="224"/>
      <c r="AS1030" s="225"/>
      <c r="AT1030" s="223">
        <f t="shared" si="175"/>
        <v>0</v>
      </c>
      <c r="AU1030" s="224"/>
      <c r="AV1030" s="224"/>
      <c r="AW1030" s="225"/>
      <c r="AX1030" s="32">
        <f t="shared" si="176"/>
        <v>0</v>
      </c>
      <c r="AY1030" s="97">
        <f t="shared" si="177"/>
        <v>0</v>
      </c>
    </row>
    <row r="1031" spans="1:51">
      <c r="A1031" s="30" t="s">
        <v>1040</v>
      </c>
      <c r="B1031" s="221" t="s">
        <v>592</v>
      </c>
      <c r="C1031" s="221"/>
      <c r="D1031" s="221"/>
      <c r="E1031" s="221"/>
      <c r="F1031" s="221"/>
      <c r="G1031" s="221"/>
      <c r="H1031" s="221"/>
      <c r="I1031" s="221"/>
      <c r="J1031" s="221"/>
      <c r="K1031" s="221"/>
      <c r="L1031" s="221"/>
      <c r="M1031" s="221"/>
      <c r="N1031" s="221"/>
      <c r="O1031" s="221"/>
      <c r="P1031" s="221"/>
      <c r="Q1031" s="221"/>
      <c r="R1031" s="221"/>
      <c r="S1031" s="221"/>
      <c r="T1031" s="30" t="s">
        <v>1140</v>
      </c>
      <c r="U1031" s="31">
        <v>1</v>
      </c>
      <c r="V1031" s="32">
        <v>993</v>
      </c>
      <c r="W1031" s="231">
        <f t="shared" si="171"/>
        <v>993</v>
      </c>
      <c r="X1031" s="231"/>
      <c r="Y1031" s="231"/>
      <c r="Z1031" s="231"/>
      <c r="AA1031" s="90">
        <v>1</v>
      </c>
      <c r="AB1031" s="90">
        <v>1</v>
      </c>
      <c r="AC1031" s="90">
        <v>1</v>
      </c>
      <c r="AD1031" s="90">
        <v>1</v>
      </c>
      <c r="AE1031" s="242"/>
      <c r="AF1031" s="243"/>
      <c r="AG1031" s="243"/>
      <c r="AH1031" s="244"/>
      <c r="AI1031" s="233">
        <f t="shared" si="172"/>
        <v>1</v>
      </c>
      <c r="AJ1031" s="234"/>
      <c r="AK1031" s="234"/>
      <c r="AL1031" s="235"/>
      <c r="AM1031" s="223">
        <f t="shared" si="173"/>
        <v>993</v>
      </c>
      <c r="AN1031" s="224"/>
      <c r="AO1031" s="225"/>
      <c r="AP1031" s="223">
        <f t="shared" si="174"/>
        <v>0</v>
      </c>
      <c r="AQ1031" s="224"/>
      <c r="AR1031" s="224"/>
      <c r="AS1031" s="225"/>
      <c r="AT1031" s="223">
        <f t="shared" si="175"/>
        <v>993</v>
      </c>
      <c r="AU1031" s="224"/>
      <c r="AV1031" s="224"/>
      <c r="AW1031" s="225"/>
      <c r="AX1031" s="32">
        <f t="shared" si="176"/>
        <v>0</v>
      </c>
      <c r="AY1031" s="97">
        <f t="shared" si="177"/>
        <v>0</v>
      </c>
    </row>
    <row r="1032" spans="1:51">
      <c r="A1032" s="30" t="s">
        <v>193</v>
      </c>
      <c r="B1032" s="221" t="s">
        <v>593</v>
      </c>
      <c r="C1032" s="221"/>
      <c r="D1032" s="221"/>
      <c r="E1032" s="221"/>
      <c r="F1032" s="221"/>
      <c r="G1032" s="221"/>
      <c r="H1032" s="221"/>
      <c r="I1032" s="221"/>
      <c r="J1032" s="221"/>
      <c r="K1032" s="221"/>
      <c r="L1032" s="221"/>
      <c r="M1032" s="221"/>
      <c r="N1032" s="221"/>
      <c r="O1032" s="221"/>
      <c r="P1032" s="221"/>
      <c r="Q1032" s="221"/>
      <c r="R1032" s="221"/>
      <c r="S1032" s="221"/>
      <c r="T1032" s="30" t="s">
        <v>1140</v>
      </c>
      <c r="U1032" s="31">
        <v>0</v>
      </c>
      <c r="V1032" s="32">
        <v>1303</v>
      </c>
      <c r="W1032" s="231">
        <f t="shared" si="171"/>
        <v>0</v>
      </c>
      <c r="X1032" s="231"/>
      <c r="Y1032" s="231"/>
      <c r="Z1032" s="231"/>
      <c r="AA1032" s="90">
        <v>0</v>
      </c>
      <c r="AB1032" s="90">
        <v>0</v>
      </c>
      <c r="AC1032" s="90">
        <v>0</v>
      </c>
      <c r="AD1032" s="90">
        <v>0</v>
      </c>
      <c r="AE1032" s="242"/>
      <c r="AF1032" s="243"/>
      <c r="AG1032" s="243"/>
      <c r="AH1032" s="244"/>
      <c r="AI1032" s="233">
        <f t="shared" si="172"/>
        <v>0</v>
      </c>
      <c r="AJ1032" s="234"/>
      <c r="AK1032" s="234"/>
      <c r="AL1032" s="235"/>
      <c r="AM1032" s="223">
        <f t="shared" si="173"/>
        <v>0</v>
      </c>
      <c r="AN1032" s="224"/>
      <c r="AO1032" s="225"/>
      <c r="AP1032" s="223">
        <f t="shared" si="174"/>
        <v>0</v>
      </c>
      <c r="AQ1032" s="224"/>
      <c r="AR1032" s="224"/>
      <c r="AS1032" s="225"/>
      <c r="AT1032" s="223">
        <f t="shared" si="175"/>
        <v>0</v>
      </c>
      <c r="AU1032" s="224"/>
      <c r="AV1032" s="224"/>
      <c r="AW1032" s="225"/>
      <c r="AX1032" s="32">
        <f t="shared" si="176"/>
        <v>0</v>
      </c>
      <c r="AY1032" s="97">
        <f t="shared" si="177"/>
        <v>0</v>
      </c>
    </row>
    <row r="1033" spans="1:51">
      <c r="A1033" s="30" t="s">
        <v>194</v>
      </c>
      <c r="B1033" s="221" t="s">
        <v>594</v>
      </c>
      <c r="C1033" s="221"/>
      <c r="D1033" s="221"/>
      <c r="E1033" s="221"/>
      <c r="F1033" s="221"/>
      <c r="G1033" s="221"/>
      <c r="H1033" s="221"/>
      <c r="I1033" s="221"/>
      <c r="J1033" s="221"/>
      <c r="K1033" s="221"/>
      <c r="L1033" s="221"/>
      <c r="M1033" s="221"/>
      <c r="N1033" s="221"/>
      <c r="O1033" s="221"/>
      <c r="P1033" s="221"/>
      <c r="Q1033" s="221"/>
      <c r="R1033" s="221"/>
      <c r="S1033" s="221"/>
      <c r="T1033" s="30" t="s">
        <v>1059</v>
      </c>
      <c r="U1033" s="31">
        <v>0</v>
      </c>
      <c r="V1033" s="32">
        <v>305.27999999999997</v>
      </c>
      <c r="W1033" s="231">
        <f t="shared" si="171"/>
        <v>0</v>
      </c>
      <c r="X1033" s="231"/>
      <c r="Y1033" s="231"/>
      <c r="Z1033" s="231"/>
      <c r="AA1033" s="90">
        <v>0</v>
      </c>
      <c r="AB1033" s="90">
        <v>0</v>
      </c>
      <c r="AC1033" s="90">
        <v>0</v>
      </c>
      <c r="AD1033" s="90">
        <v>0</v>
      </c>
      <c r="AE1033" s="242"/>
      <c r="AF1033" s="243"/>
      <c r="AG1033" s="243"/>
      <c r="AH1033" s="244"/>
      <c r="AI1033" s="233">
        <f t="shared" si="172"/>
        <v>0</v>
      </c>
      <c r="AJ1033" s="234"/>
      <c r="AK1033" s="234"/>
      <c r="AL1033" s="235"/>
      <c r="AM1033" s="223">
        <f t="shared" si="173"/>
        <v>0</v>
      </c>
      <c r="AN1033" s="224"/>
      <c r="AO1033" s="225"/>
      <c r="AP1033" s="223">
        <f t="shared" si="174"/>
        <v>0</v>
      </c>
      <c r="AQ1033" s="224"/>
      <c r="AR1033" s="224"/>
      <c r="AS1033" s="225"/>
      <c r="AT1033" s="223">
        <f t="shared" si="175"/>
        <v>0</v>
      </c>
      <c r="AU1033" s="224"/>
      <c r="AV1033" s="224"/>
      <c r="AW1033" s="225"/>
      <c r="AX1033" s="32">
        <f t="shared" si="176"/>
        <v>0</v>
      </c>
      <c r="AY1033" s="97">
        <f t="shared" si="177"/>
        <v>0</v>
      </c>
    </row>
    <row r="1034" spans="1:51">
      <c r="A1034" s="30" t="s">
        <v>195</v>
      </c>
      <c r="B1034" s="221" t="s">
        <v>595</v>
      </c>
      <c r="C1034" s="221"/>
      <c r="D1034" s="221"/>
      <c r="E1034" s="221"/>
      <c r="F1034" s="221"/>
      <c r="G1034" s="221"/>
      <c r="H1034" s="221"/>
      <c r="I1034" s="221"/>
      <c r="J1034" s="221"/>
      <c r="K1034" s="221"/>
      <c r="L1034" s="221"/>
      <c r="M1034" s="221"/>
      <c r="N1034" s="221"/>
      <c r="O1034" s="221"/>
      <c r="P1034" s="221"/>
      <c r="Q1034" s="221"/>
      <c r="R1034" s="221"/>
      <c r="S1034" s="221"/>
      <c r="T1034" s="30" t="s">
        <v>1059</v>
      </c>
      <c r="U1034" s="31">
        <v>0</v>
      </c>
      <c r="V1034" s="32">
        <v>339.08</v>
      </c>
      <c r="W1034" s="231">
        <f t="shared" si="171"/>
        <v>0</v>
      </c>
      <c r="X1034" s="231"/>
      <c r="Y1034" s="231"/>
      <c r="Z1034" s="231"/>
      <c r="AA1034" s="90">
        <v>0</v>
      </c>
      <c r="AB1034" s="90">
        <v>0</v>
      </c>
      <c r="AC1034" s="90">
        <v>0</v>
      </c>
      <c r="AD1034" s="90">
        <v>0</v>
      </c>
      <c r="AE1034" s="242"/>
      <c r="AF1034" s="243"/>
      <c r="AG1034" s="243"/>
      <c r="AH1034" s="244"/>
      <c r="AI1034" s="233">
        <f t="shared" si="172"/>
        <v>0</v>
      </c>
      <c r="AJ1034" s="234"/>
      <c r="AK1034" s="234"/>
      <c r="AL1034" s="235"/>
      <c r="AM1034" s="223">
        <f t="shared" si="173"/>
        <v>0</v>
      </c>
      <c r="AN1034" s="224"/>
      <c r="AO1034" s="225"/>
      <c r="AP1034" s="223">
        <f t="shared" si="174"/>
        <v>0</v>
      </c>
      <c r="AQ1034" s="224"/>
      <c r="AR1034" s="224"/>
      <c r="AS1034" s="225"/>
      <c r="AT1034" s="223">
        <f t="shared" si="175"/>
        <v>0</v>
      </c>
      <c r="AU1034" s="224"/>
      <c r="AV1034" s="224"/>
      <c r="AW1034" s="225"/>
      <c r="AX1034" s="32">
        <f t="shared" si="176"/>
        <v>0</v>
      </c>
      <c r="AY1034" s="97">
        <f t="shared" si="177"/>
        <v>0</v>
      </c>
    </row>
    <row r="1035" spans="1:51">
      <c r="A1035" s="30" t="s">
        <v>196</v>
      </c>
      <c r="B1035" s="221" t="s">
        <v>596</v>
      </c>
      <c r="C1035" s="221"/>
      <c r="D1035" s="221"/>
      <c r="E1035" s="221"/>
      <c r="F1035" s="221"/>
      <c r="G1035" s="221"/>
      <c r="H1035" s="221"/>
      <c r="I1035" s="221"/>
      <c r="J1035" s="221"/>
      <c r="K1035" s="221"/>
      <c r="L1035" s="221"/>
      <c r="M1035" s="221"/>
      <c r="N1035" s="221"/>
      <c r="O1035" s="221"/>
      <c r="P1035" s="221"/>
      <c r="Q1035" s="221"/>
      <c r="R1035" s="221"/>
      <c r="S1035" s="221"/>
      <c r="T1035" s="30" t="s">
        <v>1059</v>
      </c>
      <c r="U1035" s="31">
        <v>0</v>
      </c>
      <c r="V1035" s="32">
        <v>375.91</v>
      </c>
      <c r="W1035" s="231">
        <f t="shared" si="171"/>
        <v>0</v>
      </c>
      <c r="X1035" s="231"/>
      <c r="Y1035" s="231"/>
      <c r="Z1035" s="231"/>
      <c r="AA1035" s="90">
        <v>0</v>
      </c>
      <c r="AB1035" s="90">
        <v>0</v>
      </c>
      <c r="AC1035" s="90">
        <v>0</v>
      </c>
      <c r="AD1035" s="90">
        <v>0</v>
      </c>
      <c r="AE1035" s="242"/>
      <c r="AF1035" s="243"/>
      <c r="AG1035" s="243"/>
      <c r="AH1035" s="244"/>
      <c r="AI1035" s="233">
        <f t="shared" si="172"/>
        <v>0</v>
      </c>
      <c r="AJ1035" s="234"/>
      <c r="AK1035" s="234"/>
      <c r="AL1035" s="235"/>
      <c r="AM1035" s="223">
        <f t="shared" si="173"/>
        <v>0</v>
      </c>
      <c r="AN1035" s="224"/>
      <c r="AO1035" s="225"/>
      <c r="AP1035" s="223">
        <f t="shared" si="174"/>
        <v>0</v>
      </c>
      <c r="AQ1035" s="224"/>
      <c r="AR1035" s="224"/>
      <c r="AS1035" s="225"/>
      <c r="AT1035" s="223">
        <f t="shared" si="175"/>
        <v>0</v>
      </c>
      <c r="AU1035" s="224"/>
      <c r="AV1035" s="224"/>
      <c r="AW1035" s="225"/>
      <c r="AX1035" s="32">
        <f t="shared" si="176"/>
        <v>0</v>
      </c>
      <c r="AY1035" s="97">
        <f t="shared" si="177"/>
        <v>0</v>
      </c>
    </row>
    <row r="1036" spans="1:51">
      <c r="A1036" s="30" t="s">
        <v>197</v>
      </c>
      <c r="B1036" s="221" t="s">
        <v>597</v>
      </c>
      <c r="C1036" s="221"/>
      <c r="D1036" s="221"/>
      <c r="E1036" s="221"/>
      <c r="F1036" s="221"/>
      <c r="G1036" s="221"/>
      <c r="H1036" s="221"/>
      <c r="I1036" s="221"/>
      <c r="J1036" s="221"/>
      <c r="K1036" s="221"/>
      <c r="L1036" s="221"/>
      <c r="M1036" s="221"/>
      <c r="N1036" s="221"/>
      <c r="O1036" s="221"/>
      <c r="P1036" s="221"/>
      <c r="Q1036" s="221"/>
      <c r="R1036" s="221"/>
      <c r="S1036" s="221"/>
      <c r="T1036" s="30" t="s">
        <v>1059</v>
      </c>
      <c r="U1036" s="31">
        <v>0</v>
      </c>
      <c r="V1036" s="32">
        <v>448.51</v>
      </c>
      <c r="W1036" s="231">
        <f t="shared" si="171"/>
        <v>0</v>
      </c>
      <c r="X1036" s="231"/>
      <c r="Y1036" s="231"/>
      <c r="Z1036" s="231"/>
      <c r="AA1036" s="90">
        <v>0</v>
      </c>
      <c r="AB1036" s="90">
        <v>0</v>
      </c>
      <c r="AC1036" s="90">
        <v>0</v>
      </c>
      <c r="AD1036" s="90">
        <v>0</v>
      </c>
      <c r="AE1036" s="242"/>
      <c r="AF1036" s="243"/>
      <c r="AG1036" s="243"/>
      <c r="AH1036" s="244"/>
      <c r="AI1036" s="233">
        <f t="shared" si="172"/>
        <v>0</v>
      </c>
      <c r="AJ1036" s="234"/>
      <c r="AK1036" s="234"/>
      <c r="AL1036" s="235"/>
      <c r="AM1036" s="223">
        <f t="shared" si="173"/>
        <v>0</v>
      </c>
      <c r="AN1036" s="224"/>
      <c r="AO1036" s="225"/>
      <c r="AP1036" s="223">
        <f t="shared" si="174"/>
        <v>0</v>
      </c>
      <c r="AQ1036" s="224"/>
      <c r="AR1036" s="224"/>
      <c r="AS1036" s="225"/>
      <c r="AT1036" s="223">
        <f t="shared" si="175"/>
        <v>0</v>
      </c>
      <c r="AU1036" s="224"/>
      <c r="AV1036" s="224"/>
      <c r="AW1036" s="225"/>
      <c r="AX1036" s="32">
        <f t="shared" si="176"/>
        <v>0</v>
      </c>
      <c r="AY1036" s="97">
        <f t="shared" si="177"/>
        <v>0</v>
      </c>
    </row>
    <row r="1037" spans="1:51">
      <c r="A1037" s="30" t="s">
        <v>198</v>
      </c>
      <c r="B1037" s="221" t="s">
        <v>598</v>
      </c>
      <c r="C1037" s="221"/>
      <c r="D1037" s="221"/>
      <c r="E1037" s="221"/>
      <c r="F1037" s="221"/>
      <c r="G1037" s="221"/>
      <c r="H1037" s="221"/>
      <c r="I1037" s="221"/>
      <c r="J1037" s="221"/>
      <c r="K1037" s="221"/>
      <c r="L1037" s="221"/>
      <c r="M1037" s="221"/>
      <c r="N1037" s="221"/>
      <c r="O1037" s="221"/>
      <c r="P1037" s="221"/>
      <c r="Q1037" s="221"/>
      <c r="R1037" s="221"/>
      <c r="S1037" s="221"/>
      <c r="T1037" s="30" t="s">
        <v>1059</v>
      </c>
      <c r="U1037" s="31">
        <v>0</v>
      </c>
      <c r="V1037" s="32">
        <v>558.89</v>
      </c>
      <c r="W1037" s="231">
        <f t="shared" si="171"/>
        <v>0</v>
      </c>
      <c r="X1037" s="231"/>
      <c r="Y1037" s="231"/>
      <c r="Z1037" s="231"/>
      <c r="AA1037" s="90">
        <v>0</v>
      </c>
      <c r="AB1037" s="90">
        <v>0</v>
      </c>
      <c r="AC1037" s="90">
        <v>0</v>
      </c>
      <c r="AD1037" s="90">
        <v>0</v>
      </c>
      <c r="AE1037" s="242"/>
      <c r="AF1037" s="243"/>
      <c r="AG1037" s="243"/>
      <c r="AH1037" s="244"/>
      <c r="AI1037" s="233">
        <f t="shared" si="172"/>
        <v>0</v>
      </c>
      <c r="AJ1037" s="234"/>
      <c r="AK1037" s="234"/>
      <c r="AL1037" s="235"/>
      <c r="AM1037" s="223">
        <f t="shared" si="173"/>
        <v>0</v>
      </c>
      <c r="AN1037" s="224"/>
      <c r="AO1037" s="225"/>
      <c r="AP1037" s="223">
        <f t="shared" si="174"/>
        <v>0</v>
      </c>
      <c r="AQ1037" s="224"/>
      <c r="AR1037" s="224"/>
      <c r="AS1037" s="225"/>
      <c r="AT1037" s="223">
        <f t="shared" si="175"/>
        <v>0</v>
      </c>
      <c r="AU1037" s="224"/>
      <c r="AV1037" s="224"/>
      <c r="AW1037" s="225"/>
      <c r="AX1037" s="32">
        <f t="shared" si="176"/>
        <v>0</v>
      </c>
      <c r="AY1037" s="97">
        <f t="shared" si="177"/>
        <v>0</v>
      </c>
    </row>
    <row r="1038" spans="1:51">
      <c r="A1038" s="30" t="s">
        <v>1041</v>
      </c>
      <c r="B1038" s="221" t="s">
        <v>1050</v>
      </c>
      <c r="C1038" s="221"/>
      <c r="D1038" s="221"/>
      <c r="E1038" s="221"/>
      <c r="F1038" s="221"/>
      <c r="G1038" s="221"/>
      <c r="H1038" s="221"/>
      <c r="I1038" s="221"/>
      <c r="J1038" s="221"/>
      <c r="K1038" s="221"/>
      <c r="L1038" s="221"/>
      <c r="M1038" s="221"/>
      <c r="N1038" s="221"/>
      <c r="O1038" s="221"/>
      <c r="P1038" s="221"/>
      <c r="Q1038" s="221"/>
      <c r="R1038" s="221"/>
      <c r="S1038" s="221"/>
      <c r="T1038" s="30" t="s">
        <v>1059</v>
      </c>
      <c r="U1038" s="31">
        <v>0</v>
      </c>
      <c r="V1038" s="32">
        <v>598.01</v>
      </c>
      <c r="W1038" s="231">
        <f t="shared" si="171"/>
        <v>0</v>
      </c>
      <c r="X1038" s="231"/>
      <c r="Y1038" s="231"/>
      <c r="Z1038" s="231"/>
      <c r="AA1038" s="90">
        <v>0</v>
      </c>
      <c r="AB1038" s="90">
        <v>0</v>
      </c>
      <c r="AC1038" s="90">
        <v>0</v>
      </c>
      <c r="AD1038" s="90">
        <v>0</v>
      </c>
      <c r="AE1038" s="242"/>
      <c r="AF1038" s="243"/>
      <c r="AG1038" s="243"/>
      <c r="AH1038" s="244"/>
      <c r="AI1038" s="233">
        <f t="shared" si="172"/>
        <v>0</v>
      </c>
      <c r="AJ1038" s="234"/>
      <c r="AK1038" s="234"/>
      <c r="AL1038" s="235"/>
      <c r="AM1038" s="223">
        <f t="shared" si="173"/>
        <v>0</v>
      </c>
      <c r="AN1038" s="224"/>
      <c r="AO1038" s="225"/>
      <c r="AP1038" s="223">
        <f t="shared" si="174"/>
        <v>0</v>
      </c>
      <c r="AQ1038" s="224"/>
      <c r="AR1038" s="224"/>
      <c r="AS1038" s="225"/>
      <c r="AT1038" s="223">
        <f t="shared" si="175"/>
        <v>0</v>
      </c>
      <c r="AU1038" s="224"/>
      <c r="AV1038" s="224"/>
      <c r="AW1038" s="225"/>
      <c r="AX1038" s="32">
        <f t="shared" si="176"/>
        <v>0</v>
      </c>
      <c r="AY1038" s="97">
        <f t="shared" si="177"/>
        <v>0</v>
      </c>
    </row>
    <row r="1039" spans="1:51">
      <c r="A1039" s="30" t="s">
        <v>199</v>
      </c>
      <c r="B1039" s="221" t="s">
        <v>599</v>
      </c>
      <c r="C1039" s="221"/>
      <c r="D1039" s="221"/>
      <c r="E1039" s="221"/>
      <c r="F1039" s="221"/>
      <c r="G1039" s="221"/>
      <c r="H1039" s="221"/>
      <c r="I1039" s="221"/>
      <c r="J1039" s="221"/>
      <c r="K1039" s="221"/>
      <c r="L1039" s="221"/>
      <c r="M1039" s="221"/>
      <c r="N1039" s="221"/>
      <c r="O1039" s="221"/>
      <c r="P1039" s="221"/>
      <c r="Q1039" s="221"/>
      <c r="R1039" s="221"/>
      <c r="S1039" s="221"/>
      <c r="T1039" s="30" t="s">
        <v>1059</v>
      </c>
      <c r="U1039" s="31">
        <v>0</v>
      </c>
      <c r="V1039" s="32">
        <v>928.04</v>
      </c>
      <c r="W1039" s="231">
        <f t="shared" si="171"/>
        <v>0</v>
      </c>
      <c r="X1039" s="231"/>
      <c r="Y1039" s="231"/>
      <c r="Z1039" s="231"/>
      <c r="AA1039" s="90">
        <v>0</v>
      </c>
      <c r="AB1039" s="90">
        <v>0</v>
      </c>
      <c r="AC1039" s="90">
        <v>0</v>
      </c>
      <c r="AD1039" s="90">
        <v>0</v>
      </c>
      <c r="AE1039" s="242"/>
      <c r="AF1039" s="243"/>
      <c r="AG1039" s="243"/>
      <c r="AH1039" s="244"/>
      <c r="AI1039" s="233">
        <f t="shared" si="172"/>
        <v>0</v>
      </c>
      <c r="AJ1039" s="234"/>
      <c r="AK1039" s="234"/>
      <c r="AL1039" s="235"/>
      <c r="AM1039" s="223">
        <f t="shared" si="173"/>
        <v>0</v>
      </c>
      <c r="AN1039" s="224"/>
      <c r="AO1039" s="225"/>
      <c r="AP1039" s="223">
        <f t="shared" si="174"/>
        <v>0</v>
      </c>
      <c r="AQ1039" s="224"/>
      <c r="AR1039" s="224"/>
      <c r="AS1039" s="225"/>
      <c r="AT1039" s="223">
        <f t="shared" si="175"/>
        <v>0</v>
      </c>
      <c r="AU1039" s="224"/>
      <c r="AV1039" s="224"/>
      <c r="AW1039" s="225"/>
      <c r="AX1039" s="32">
        <f t="shared" si="176"/>
        <v>0</v>
      </c>
      <c r="AY1039" s="97">
        <f t="shared" si="177"/>
        <v>0</v>
      </c>
    </row>
    <row r="1040" spans="1:51">
      <c r="A1040" s="30" t="s">
        <v>200</v>
      </c>
      <c r="B1040" s="221" t="s">
        <v>600</v>
      </c>
      <c r="C1040" s="221"/>
      <c r="D1040" s="221"/>
      <c r="E1040" s="221"/>
      <c r="F1040" s="221"/>
      <c r="G1040" s="221"/>
      <c r="H1040" s="221"/>
      <c r="I1040" s="221"/>
      <c r="J1040" s="221"/>
      <c r="K1040" s="221"/>
      <c r="L1040" s="221"/>
      <c r="M1040" s="221"/>
      <c r="N1040" s="221"/>
      <c r="O1040" s="221"/>
      <c r="P1040" s="221"/>
      <c r="Q1040" s="221"/>
      <c r="R1040" s="221"/>
      <c r="S1040" s="221"/>
      <c r="T1040" s="30" t="s">
        <v>1140</v>
      </c>
      <c r="U1040" s="31">
        <v>57</v>
      </c>
      <c r="V1040" s="32">
        <v>454.26</v>
      </c>
      <c r="W1040" s="231">
        <f t="shared" si="171"/>
        <v>25892.82</v>
      </c>
      <c r="X1040" s="231"/>
      <c r="Y1040" s="231"/>
      <c r="Z1040" s="231"/>
      <c r="AA1040" s="90">
        <v>32</v>
      </c>
      <c r="AB1040" s="90">
        <v>32</v>
      </c>
      <c r="AC1040" s="90">
        <v>32</v>
      </c>
      <c r="AD1040" s="90">
        <v>32</v>
      </c>
      <c r="AE1040" s="242"/>
      <c r="AF1040" s="243"/>
      <c r="AG1040" s="243"/>
      <c r="AH1040" s="244"/>
      <c r="AI1040" s="233">
        <f t="shared" si="172"/>
        <v>32</v>
      </c>
      <c r="AJ1040" s="234"/>
      <c r="AK1040" s="234"/>
      <c r="AL1040" s="235"/>
      <c r="AM1040" s="223">
        <f t="shared" si="173"/>
        <v>14536.32</v>
      </c>
      <c r="AN1040" s="224"/>
      <c r="AO1040" s="225"/>
      <c r="AP1040" s="223">
        <f t="shared" si="174"/>
        <v>0</v>
      </c>
      <c r="AQ1040" s="224"/>
      <c r="AR1040" s="224"/>
      <c r="AS1040" s="225"/>
      <c r="AT1040" s="223">
        <f t="shared" si="175"/>
        <v>14536.32</v>
      </c>
      <c r="AU1040" s="224"/>
      <c r="AV1040" s="224"/>
      <c r="AW1040" s="225"/>
      <c r="AX1040" s="32">
        <f t="shared" ref="AX1040:AX1071" si="178">U1040-AI1040</f>
        <v>25</v>
      </c>
      <c r="AY1040" s="97">
        <f t="shared" si="177"/>
        <v>11356.5</v>
      </c>
    </row>
    <row r="1041" spans="1:51">
      <c r="A1041" s="30" t="s">
        <v>201</v>
      </c>
      <c r="B1041" s="221" t="s">
        <v>601</v>
      </c>
      <c r="C1041" s="221"/>
      <c r="D1041" s="221"/>
      <c r="E1041" s="221"/>
      <c r="F1041" s="221"/>
      <c r="G1041" s="221"/>
      <c r="H1041" s="221"/>
      <c r="I1041" s="221"/>
      <c r="J1041" s="221"/>
      <c r="K1041" s="221"/>
      <c r="L1041" s="221"/>
      <c r="M1041" s="221"/>
      <c r="N1041" s="221"/>
      <c r="O1041" s="221"/>
      <c r="P1041" s="221"/>
      <c r="Q1041" s="221"/>
      <c r="R1041" s="221"/>
      <c r="S1041" s="221"/>
      <c r="T1041" s="30" t="s">
        <v>1140</v>
      </c>
      <c r="U1041" s="31">
        <v>166</v>
      </c>
      <c r="V1041" s="32">
        <v>831.58</v>
      </c>
      <c r="W1041" s="231">
        <f t="shared" si="171"/>
        <v>138042.28</v>
      </c>
      <c r="X1041" s="231"/>
      <c r="Y1041" s="231"/>
      <c r="Z1041" s="231"/>
      <c r="AA1041" s="90">
        <v>93</v>
      </c>
      <c r="AB1041" s="90">
        <v>93</v>
      </c>
      <c r="AC1041" s="90">
        <v>93</v>
      </c>
      <c r="AD1041" s="90">
        <v>93</v>
      </c>
      <c r="AE1041" s="242"/>
      <c r="AF1041" s="243"/>
      <c r="AG1041" s="243"/>
      <c r="AH1041" s="244"/>
      <c r="AI1041" s="233">
        <f t="shared" si="172"/>
        <v>93</v>
      </c>
      <c r="AJ1041" s="234"/>
      <c r="AK1041" s="234"/>
      <c r="AL1041" s="235"/>
      <c r="AM1041" s="223">
        <f t="shared" si="173"/>
        <v>77336.94</v>
      </c>
      <c r="AN1041" s="224"/>
      <c r="AO1041" s="225"/>
      <c r="AP1041" s="223">
        <f t="shared" si="174"/>
        <v>0</v>
      </c>
      <c r="AQ1041" s="224"/>
      <c r="AR1041" s="224"/>
      <c r="AS1041" s="225"/>
      <c r="AT1041" s="223">
        <f t="shared" si="175"/>
        <v>77336.94</v>
      </c>
      <c r="AU1041" s="224"/>
      <c r="AV1041" s="224"/>
      <c r="AW1041" s="225"/>
      <c r="AX1041" s="32">
        <f t="shared" si="178"/>
        <v>73</v>
      </c>
      <c r="AY1041" s="97">
        <f t="shared" si="177"/>
        <v>60705.34</v>
      </c>
    </row>
    <row r="1042" spans="1:51">
      <c r="A1042" s="30" t="s">
        <v>202</v>
      </c>
      <c r="B1042" s="221" t="s">
        <v>602</v>
      </c>
      <c r="C1042" s="221"/>
      <c r="D1042" s="221"/>
      <c r="E1042" s="221"/>
      <c r="F1042" s="221"/>
      <c r="G1042" s="221"/>
      <c r="H1042" s="221"/>
      <c r="I1042" s="221"/>
      <c r="J1042" s="221"/>
      <c r="K1042" s="221"/>
      <c r="L1042" s="221"/>
      <c r="M1042" s="221"/>
      <c r="N1042" s="221"/>
      <c r="O1042" s="221"/>
      <c r="P1042" s="221"/>
      <c r="Q1042" s="221"/>
      <c r="R1042" s="221"/>
      <c r="S1042" s="221"/>
      <c r="T1042" s="30" t="s">
        <v>1059</v>
      </c>
      <c r="U1042" s="31">
        <v>43.61</v>
      </c>
      <c r="V1042" s="32">
        <v>427.93</v>
      </c>
      <c r="W1042" s="231">
        <f t="shared" si="171"/>
        <v>18662.027300000002</v>
      </c>
      <c r="X1042" s="231"/>
      <c r="Y1042" s="231"/>
      <c r="Z1042" s="231"/>
      <c r="AA1042" s="90">
        <v>38.81</v>
      </c>
      <c r="AB1042" s="90">
        <v>38.81</v>
      </c>
      <c r="AC1042" s="90">
        <v>38.81</v>
      </c>
      <c r="AD1042" s="90">
        <v>38.81</v>
      </c>
      <c r="AE1042" s="242"/>
      <c r="AF1042" s="243"/>
      <c r="AG1042" s="243"/>
      <c r="AH1042" s="244"/>
      <c r="AI1042" s="233">
        <f t="shared" si="172"/>
        <v>38.81</v>
      </c>
      <c r="AJ1042" s="234"/>
      <c r="AK1042" s="234"/>
      <c r="AL1042" s="235"/>
      <c r="AM1042" s="223">
        <f t="shared" si="173"/>
        <v>16607.963299999999</v>
      </c>
      <c r="AN1042" s="224"/>
      <c r="AO1042" s="225"/>
      <c r="AP1042" s="223">
        <f t="shared" si="174"/>
        <v>0</v>
      </c>
      <c r="AQ1042" s="224"/>
      <c r="AR1042" s="224"/>
      <c r="AS1042" s="225"/>
      <c r="AT1042" s="223">
        <f t="shared" si="175"/>
        <v>16607.963299999999</v>
      </c>
      <c r="AU1042" s="224"/>
      <c r="AV1042" s="224"/>
      <c r="AW1042" s="225"/>
      <c r="AX1042" s="32">
        <f t="shared" si="178"/>
        <v>4.7999999999999972</v>
      </c>
      <c r="AY1042" s="97">
        <f t="shared" si="177"/>
        <v>2054.0640000000021</v>
      </c>
    </row>
    <row r="1043" spans="1:51">
      <c r="A1043" s="30" t="s">
        <v>203</v>
      </c>
      <c r="B1043" s="221" t="s">
        <v>603</v>
      </c>
      <c r="C1043" s="221"/>
      <c r="D1043" s="221"/>
      <c r="E1043" s="221"/>
      <c r="F1043" s="221"/>
      <c r="G1043" s="221"/>
      <c r="H1043" s="221"/>
      <c r="I1043" s="221"/>
      <c r="J1043" s="221"/>
      <c r="K1043" s="221"/>
      <c r="L1043" s="221"/>
      <c r="M1043" s="221"/>
      <c r="N1043" s="221"/>
      <c r="O1043" s="221"/>
      <c r="P1043" s="221"/>
      <c r="Q1043" s="221"/>
      <c r="R1043" s="221"/>
      <c r="S1043" s="221"/>
      <c r="T1043" s="30" t="s">
        <v>1059</v>
      </c>
      <c r="U1043" s="31">
        <v>144.44</v>
      </c>
      <c r="V1043" s="32">
        <v>712.48</v>
      </c>
      <c r="W1043" s="231">
        <f t="shared" si="171"/>
        <v>102910.6112</v>
      </c>
      <c r="X1043" s="231"/>
      <c r="Y1043" s="231"/>
      <c r="Z1043" s="231"/>
      <c r="AA1043" s="90">
        <v>132.44</v>
      </c>
      <c r="AB1043" s="90">
        <v>132.44</v>
      </c>
      <c r="AC1043" s="90">
        <v>132.44</v>
      </c>
      <c r="AD1043" s="90">
        <v>132.44</v>
      </c>
      <c r="AE1043" s="242"/>
      <c r="AF1043" s="243"/>
      <c r="AG1043" s="243"/>
      <c r="AH1043" s="244"/>
      <c r="AI1043" s="233">
        <f t="shared" si="172"/>
        <v>132.44</v>
      </c>
      <c r="AJ1043" s="234"/>
      <c r="AK1043" s="234"/>
      <c r="AL1043" s="235"/>
      <c r="AM1043" s="223">
        <f t="shared" si="173"/>
        <v>94360.851200000005</v>
      </c>
      <c r="AN1043" s="224"/>
      <c r="AO1043" s="225"/>
      <c r="AP1043" s="223">
        <f t="shared" si="174"/>
        <v>0</v>
      </c>
      <c r="AQ1043" s="224"/>
      <c r="AR1043" s="224"/>
      <c r="AS1043" s="225"/>
      <c r="AT1043" s="223">
        <f t="shared" si="175"/>
        <v>94360.851200000005</v>
      </c>
      <c r="AU1043" s="224"/>
      <c r="AV1043" s="224"/>
      <c r="AW1043" s="225"/>
      <c r="AX1043" s="32">
        <f t="shared" si="178"/>
        <v>12</v>
      </c>
      <c r="AY1043" s="97">
        <f t="shared" si="177"/>
        <v>8549.7599999999948</v>
      </c>
    </row>
    <row r="1044" spans="1:51">
      <c r="A1044" s="30" t="s">
        <v>204</v>
      </c>
      <c r="B1044" s="221" t="s">
        <v>604</v>
      </c>
      <c r="C1044" s="221"/>
      <c r="D1044" s="221"/>
      <c r="E1044" s="221"/>
      <c r="F1044" s="221"/>
      <c r="G1044" s="221"/>
      <c r="H1044" s="221"/>
      <c r="I1044" s="221"/>
      <c r="J1044" s="221"/>
      <c r="K1044" s="221"/>
      <c r="L1044" s="221"/>
      <c r="M1044" s="221"/>
      <c r="N1044" s="221"/>
      <c r="O1044" s="221"/>
      <c r="P1044" s="221"/>
      <c r="Q1044" s="221"/>
      <c r="R1044" s="221"/>
      <c r="S1044" s="221"/>
      <c r="T1044" s="30" t="s">
        <v>1140</v>
      </c>
      <c r="U1044" s="31">
        <v>0</v>
      </c>
      <c r="V1044" s="32">
        <v>126.58</v>
      </c>
      <c r="W1044" s="231">
        <f t="shared" si="171"/>
        <v>0</v>
      </c>
      <c r="X1044" s="231"/>
      <c r="Y1044" s="231"/>
      <c r="Z1044" s="231"/>
      <c r="AA1044" s="90">
        <v>0</v>
      </c>
      <c r="AB1044" s="90">
        <v>0</v>
      </c>
      <c r="AC1044" s="90">
        <v>0</v>
      </c>
      <c r="AD1044" s="90">
        <v>0</v>
      </c>
      <c r="AE1044" s="242"/>
      <c r="AF1044" s="243"/>
      <c r="AG1044" s="243"/>
      <c r="AH1044" s="244"/>
      <c r="AI1044" s="233">
        <f t="shared" si="172"/>
        <v>0</v>
      </c>
      <c r="AJ1044" s="234"/>
      <c r="AK1044" s="234"/>
      <c r="AL1044" s="235"/>
      <c r="AM1044" s="223">
        <f t="shared" si="173"/>
        <v>0</v>
      </c>
      <c r="AN1044" s="224"/>
      <c r="AO1044" s="225"/>
      <c r="AP1044" s="223">
        <f t="shared" si="174"/>
        <v>0</v>
      </c>
      <c r="AQ1044" s="224"/>
      <c r="AR1044" s="224"/>
      <c r="AS1044" s="225"/>
      <c r="AT1044" s="223">
        <f t="shared" si="175"/>
        <v>0</v>
      </c>
      <c r="AU1044" s="224"/>
      <c r="AV1044" s="224"/>
      <c r="AW1044" s="225"/>
      <c r="AX1044" s="32">
        <f t="shared" si="178"/>
        <v>0</v>
      </c>
      <c r="AY1044" s="97">
        <f t="shared" si="177"/>
        <v>0</v>
      </c>
    </row>
    <row r="1045" spans="1:51">
      <c r="A1045" s="30" t="s">
        <v>1042</v>
      </c>
      <c r="B1045" s="221" t="s">
        <v>1075</v>
      </c>
      <c r="C1045" s="221"/>
      <c r="D1045" s="221"/>
      <c r="E1045" s="221"/>
      <c r="F1045" s="221"/>
      <c r="G1045" s="221"/>
      <c r="H1045" s="221"/>
      <c r="I1045" s="221"/>
      <c r="J1045" s="221"/>
      <c r="K1045" s="221"/>
      <c r="L1045" s="221"/>
      <c r="M1045" s="221"/>
      <c r="N1045" s="221"/>
      <c r="O1045" s="221"/>
      <c r="P1045" s="221"/>
      <c r="Q1045" s="221"/>
      <c r="R1045" s="221"/>
      <c r="S1045" s="221"/>
      <c r="T1045" s="30" t="s">
        <v>1140</v>
      </c>
      <c r="U1045" s="31">
        <v>389</v>
      </c>
      <c r="V1045" s="32">
        <v>94.94</v>
      </c>
      <c r="W1045" s="231">
        <f t="shared" si="171"/>
        <v>36931.659999999996</v>
      </c>
      <c r="X1045" s="231"/>
      <c r="Y1045" s="231"/>
      <c r="Z1045" s="231"/>
      <c r="AA1045" s="90">
        <v>218</v>
      </c>
      <c r="AB1045" s="90">
        <v>218</v>
      </c>
      <c r="AC1045" s="90">
        <v>218</v>
      </c>
      <c r="AD1045" s="90">
        <v>218</v>
      </c>
      <c r="AE1045" s="242"/>
      <c r="AF1045" s="243"/>
      <c r="AG1045" s="243"/>
      <c r="AH1045" s="244"/>
      <c r="AI1045" s="233">
        <f t="shared" si="172"/>
        <v>218</v>
      </c>
      <c r="AJ1045" s="234"/>
      <c r="AK1045" s="234"/>
      <c r="AL1045" s="235"/>
      <c r="AM1045" s="223">
        <f t="shared" si="173"/>
        <v>20696.919999999998</v>
      </c>
      <c r="AN1045" s="224"/>
      <c r="AO1045" s="225"/>
      <c r="AP1045" s="223">
        <f t="shared" si="174"/>
        <v>0</v>
      </c>
      <c r="AQ1045" s="224"/>
      <c r="AR1045" s="224"/>
      <c r="AS1045" s="225"/>
      <c r="AT1045" s="223">
        <f t="shared" si="175"/>
        <v>20696.919999999998</v>
      </c>
      <c r="AU1045" s="224"/>
      <c r="AV1045" s="224"/>
      <c r="AW1045" s="225"/>
      <c r="AX1045" s="32">
        <f t="shared" si="178"/>
        <v>171</v>
      </c>
      <c r="AY1045" s="97">
        <f t="shared" si="177"/>
        <v>16234.739999999998</v>
      </c>
    </row>
    <row r="1046" spans="1:51">
      <c r="A1046" s="30" t="s">
        <v>1043</v>
      </c>
      <c r="B1046" s="221" t="s">
        <v>1076</v>
      </c>
      <c r="C1046" s="221"/>
      <c r="D1046" s="221"/>
      <c r="E1046" s="221"/>
      <c r="F1046" s="221"/>
      <c r="G1046" s="221"/>
      <c r="H1046" s="221"/>
      <c r="I1046" s="221"/>
      <c r="J1046" s="221"/>
      <c r="K1046" s="221"/>
      <c r="L1046" s="221"/>
      <c r="M1046" s="221"/>
      <c r="N1046" s="221"/>
      <c r="O1046" s="221"/>
      <c r="P1046" s="221"/>
      <c r="Q1046" s="221"/>
      <c r="R1046" s="221"/>
      <c r="S1046" s="221"/>
      <c r="T1046" s="30" t="s">
        <v>1140</v>
      </c>
      <c r="U1046" s="31">
        <v>389</v>
      </c>
      <c r="V1046" s="32">
        <v>31.64</v>
      </c>
      <c r="W1046" s="231">
        <f t="shared" si="171"/>
        <v>12307.960000000001</v>
      </c>
      <c r="X1046" s="231"/>
      <c r="Y1046" s="231"/>
      <c r="Z1046" s="231"/>
      <c r="AA1046" s="90">
        <v>218</v>
      </c>
      <c r="AB1046" s="90">
        <v>218</v>
      </c>
      <c r="AC1046" s="90">
        <v>218</v>
      </c>
      <c r="AD1046" s="90">
        <v>218</v>
      </c>
      <c r="AE1046" s="242"/>
      <c r="AF1046" s="243"/>
      <c r="AG1046" s="243"/>
      <c r="AH1046" s="244"/>
      <c r="AI1046" s="233">
        <f t="shared" si="172"/>
        <v>218</v>
      </c>
      <c r="AJ1046" s="234"/>
      <c r="AK1046" s="234"/>
      <c r="AL1046" s="235"/>
      <c r="AM1046" s="223">
        <f t="shared" si="173"/>
        <v>6897.52</v>
      </c>
      <c r="AN1046" s="224"/>
      <c r="AO1046" s="225"/>
      <c r="AP1046" s="223">
        <f t="shared" si="174"/>
        <v>0</v>
      </c>
      <c r="AQ1046" s="224"/>
      <c r="AR1046" s="224"/>
      <c r="AS1046" s="225"/>
      <c r="AT1046" s="223">
        <f t="shared" si="175"/>
        <v>6897.52</v>
      </c>
      <c r="AU1046" s="224"/>
      <c r="AV1046" s="224"/>
      <c r="AW1046" s="225"/>
      <c r="AX1046" s="32">
        <f t="shared" si="178"/>
        <v>171</v>
      </c>
      <c r="AY1046" s="97">
        <f t="shared" si="177"/>
        <v>5410.4400000000005</v>
      </c>
    </row>
    <row r="1047" spans="1:51">
      <c r="A1047" s="30" t="s">
        <v>205</v>
      </c>
      <c r="B1047" s="221" t="s">
        <v>605</v>
      </c>
      <c r="C1047" s="221"/>
      <c r="D1047" s="221"/>
      <c r="E1047" s="221"/>
      <c r="F1047" s="221"/>
      <c r="G1047" s="221"/>
      <c r="H1047" s="221"/>
      <c r="I1047" s="221"/>
      <c r="J1047" s="221"/>
      <c r="K1047" s="221"/>
      <c r="L1047" s="221"/>
      <c r="M1047" s="221"/>
      <c r="N1047" s="221"/>
      <c r="O1047" s="221"/>
      <c r="P1047" s="221"/>
      <c r="Q1047" s="221"/>
      <c r="R1047" s="221"/>
      <c r="S1047" s="221"/>
      <c r="T1047" s="30" t="s">
        <v>1140</v>
      </c>
      <c r="U1047" s="31">
        <v>0</v>
      </c>
      <c r="V1047" s="32">
        <v>43.75</v>
      </c>
      <c r="W1047" s="231">
        <f t="shared" si="171"/>
        <v>0</v>
      </c>
      <c r="X1047" s="231"/>
      <c r="Y1047" s="231"/>
      <c r="Z1047" s="231"/>
      <c r="AA1047" s="90">
        <v>0</v>
      </c>
      <c r="AB1047" s="90">
        <v>0</v>
      </c>
      <c r="AC1047" s="90">
        <v>0</v>
      </c>
      <c r="AD1047" s="90">
        <v>0</v>
      </c>
      <c r="AE1047" s="242"/>
      <c r="AF1047" s="243"/>
      <c r="AG1047" s="243"/>
      <c r="AH1047" s="244"/>
      <c r="AI1047" s="233">
        <f t="shared" si="172"/>
        <v>0</v>
      </c>
      <c r="AJ1047" s="234"/>
      <c r="AK1047" s="234"/>
      <c r="AL1047" s="235"/>
      <c r="AM1047" s="223">
        <f t="shared" si="173"/>
        <v>0</v>
      </c>
      <c r="AN1047" s="224"/>
      <c r="AO1047" s="225"/>
      <c r="AP1047" s="223">
        <f t="shared" si="174"/>
        <v>0</v>
      </c>
      <c r="AQ1047" s="224"/>
      <c r="AR1047" s="224"/>
      <c r="AS1047" s="225"/>
      <c r="AT1047" s="223">
        <f t="shared" si="175"/>
        <v>0</v>
      </c>
      <c r="AU1047" s="224"/>
      <c r="AV1047" s="224"/>
      <c r="AW1047" s="225"/>
      <c r="AX1047" s="32">
        <f t="shared" si="178"/>
        <v>0</v>
      </c>
      <c r="AY1047" s="97">
        <f t="shared" si="177"/>
        <v>0</v>
      </c>
    </row>
    <row r="1048" spans="1:51">
      <c r="A1048" s="30" t="s">
        <v>807</v>
      </c>
      <c r="B1048" s="221" t="s">
        <v>606</v>
      </c>
      <c r="C1048" s="221"/>
      <c r="D1048" s="221"/>
      <c r="E1048" s="221"/>
      <c r="F1048" s="221"/>
      <c r="G1048" s="221"/>
      <c r="H1048" s="221"/>
      <c r="I1048" s="221"/>
      <c r="J1048" s="221"/>
      <c r="K1048" s="221"/>
      <c r="L1048" s="221"/>
      <c r="M1048" s="221"/>
      <c r="N1048" s="221"/>
      <c r="O1048" s="221"/>
      <c r="P1048" s="221"/>
      <c r="Q1048" s="221"/>
      <c r="R1048" s="221"/>
      <c r="S1048" s="221"/>
      <c r="T1048" s="30" t="s">
        <v>1140</v>
      </c>
      <c r="U1048" s="31">
        <v>389</v>
      </c>
      <c r="V1048" s="32">
        <v>32.81</v>
      </c>
      <c r="W1048" s="231">
        <f t="shared" si="171"/>
        <v>12763.09</v>
      </c>
      <c r="X1048" s="231"/>
      <c r="Y1048" s="231"/>
      <c r="Z1048" s="231"/>
      <c r="AA1048" s="90">
        <v>218</v>
      </c>
      <c r="AB1048" s="90">
        <v>218</v>
      </c>
      <c r="AC1048" s="90">
        <v>218</v>
      </c>
      <c r="AD1048" s="90">
        <v>218</v>
      </c>
      <c r="AE1048" s="242"/>
      <c r="AF1048" s="243"/>
      <c r="AG1048" s="243"/>
      <c r="AH1048" s="244"/>
      <c r="AI1048" s="233">
        <f t="shared" si="172"/>
        <v>218</v>
      </c>
      <c r="AJ1048" s="234"/>
      <c r="AK1048" s="234"/>
      <c r="AL1048" s="235"/>
      <c r="AM1048" s="223">
        <f t="shared" si="173"/>
        <v>7152.5800000000008</v>
      </c>
      <c r="AN1048" s="224"/>
      <c r="AO1048" s="225"/>
      <c r="AP1048" s="223">
        <f t="shared" si="174"/>
        <v>0</v>
      </c>
      <c r="AQ1048" s="224"/>
      <c r="AR1048" s="224"/>
      <c r="AS1048" s="225"/>
      <c r="AT1048" s="223">
        <f t="shared" si="175"/>
        <v>7152.5800000000008</v>
      </c>
      <c r="AU1048" s="224"/>
      <c r="AV1048" s="224"/>
      <c r="AW1048" s="225"/>
      <c r="AX1048" s="32">
        <f t="shared" si="178"/>
        <v>171</v>
      </c>
      <c r="AY1048" s="97">
        <f t="shared" si="177"/>
        <v>5610.5099999999993</v>
      </c>
    </row>
    <row r="1049" spans="1:51">
      <c r="A1049" s="30" t="s">
        <v>806</v>
      </c>
      <c r="B1049" s="221" t="s">
        <v>607</v>
      </c>
      <c r="C1049" s="221"/>
      <c r="D1049" s="221"/>
      <c r="E1049" s="221"/>
      <c r="F1049" s="221"/>
      <c r="G1049" s="221"/>
      <c r="H1049" s="221"/>
      <c r="I1049" s="221"/>
      <c r="J1049" s="221"/>
      <c r="K1049" s="221"/>
      <c r="L1049" s="221"/>
      <c r="M1049" s="221"/>
      <c r="N1049" s="221"/>
      <c r="O1049" s="221"/>
      <c r="P1049" s="221"/>
      <c r="Q1049" s="221"/>
      <c r="R1049" s="221"/>
      <c r="S1049" s="221"/>
      <c r="T1049" s="30" t="s">
        <v>1140</v>
      </c>
      <c r="U1049" s="31">
        <v>389</v>
      </c>
      <c r="V1049" s="32">
        <v>10.94</v>
      </c>
      <c r="W1049" s="231">
        <f t="shared" si="171"/>
        <v>4255.66</v>
      </c>
      <c r="X1049" s="231"/>
      <c r="Y1049" s="231"/>
      <c r="Z1049" s="231"/>
      <c r="AA1049" s="90">
        <v>218</v>
      </c>
      <c r="AB1049" s="90">
        <v>218</v>
      </c>
      <c r="AC1049" s="90">
        <v>218</v>
      </c>
      <c r="AD1049" s="90">
        <v>218</v>
      </c>
      <c r="AE1049" s="242"/>
      <c r="AF1049" s="243"/>
      <c r="AG1049" s="243"/>
      <c r="AH1049" s="244"/>
      <c r="AI1049" s="233">
        <f t="shared" si="172"/>
        <v>218</v>
      </c>
      <c r="AJ1049" s="234"/>
      <c r="AK1049" s="234"/>
      <c r="AL1049" s="235"/>
      <c r="AM1049" s="223">
        <f t="shared" si="173"/>
        <v>2384.92</v>
      </c>
      <c r="AN1049" s="224"/>
      <c r="AO1049" s="225"/>
      <c r="AP1049" s="223">
        <f t="shared" si="174"/>
        <v>0</v>
      </c>
      <c r="AQ1049" s="224"/>
      <c r="AR1049" s="224"/>
      <c r="AS1049" s="225"/>
      <c r="AT1049" s="223">
        <f t="shared" si="175"/>
        <v>2384.92</v>
      </c>
      <c r="AU1049" s="224"/>
      <c r="AV1049" s="224"/>
      <c r="AW1049" s="225"/>
      <c r="AX1049" s="32">
        <f t="shared" si="178"/>
        <v>171</v>
      </c>
      <c r="AY1049" s="97">
        <f t="shared" si="177"/>
        <v>1870.7399999999998</v>
      </c>
    </row>
    <row r="1050" spans="1:51">
      <c r="A1050" s="30" t="s">
        <v>206</v>
      </c>
      <c r="B1050" s="221" t="s">
        <v>1051</v>
      </c>
      <c r="C1050" s="221"/>
      <c r="D1050" s="221"/>
      <c r="E1050" s="221"/>
      <c r="F1050" s="221"/>
      <c r="G1050" s="221"/>
      <c r="H1050" s="221"/>
      <c r="I1050" s="221"/>
      <c r="J1050" s="221"/>
      <c r="K1050" s="221"/>
      <c r="L1050" s="221"/>
      <c r="M1050" s="221"/>
      <c r="N1050" s="221"/>
      <c r="O1050" s="221"/>
      <c r="P1050" s="221"/>
      <c r="Q1050" s="221"/>
      <c r="R1050" s="221"/>
      <c r="S1050" s="221"/>
      <c r="T1050" s="30" t="s">
        <v>1140</v>
      </c>
      <c r="U1050" s="31">
        <v>0</v>
      </c>
      <c r="V1050" s="32">
        <v>596.78</v>
      </c>
      <c r="W1050" s="231">
        <f t="shared" ref="W1050:W1071" si="179">U1050*V1050</f>
        <v>0</v>
      </c>
      <c r="X1050" s="231"/>
      <c r="Y1050" s="231"/>
      <c r="Z1050" s="231"/>
      <c r="AA1050" s="90">
        <v>0</v>
      </c>
      <c r="AB1050" s="90">
        <v>0</v>
      </c>
      <c r="AC1050" s="90">
        <v>0</v>
      </c>
      <c r="AD1050" s="90">
        <v>0</v>
      </c>
      <c r="AE1050" s="242"/>
      <c r="AF1050" s="243"/>
      <c r="AG1050" s="243"/>
      <c r="AH1050" s="244"/>
      <c r="AI1050" s="233">
        <f t="shared" ref="AI1050:AI1071" si="180">AA1050+AE1050</f>
        <v>0</v>
      </c>
      <c r="AJ1050" s="234"/>
      <c r="AK1050" s="234"/>
      <c r="AL1050" s="235"/>
      <c r="AM1050" s="223">
        <f t="shared" ref="AM1050:AM1070" si="181">V1050*AA1050</f>
        <v>0</v>
      </c>
      <c r="AN1050" s="224"/>
      <c r="AO1050" s="225"/>
      <c r="AP1050" s="223">
        <f t="shared" ref="AP1050:AP1071" si="182">V1050*AE1050</f>
        <v>0</v>
      </c>
      <c r="AQ1050" s="224"/>
      <c r="AR1050" s="224"/>
      <c r="AS1050" s="225"/>
      <c r="AT1050" s="223">
        <f t="shared" ref="AT1050:AT1071" si="183">AM1050+AP1050</f>
        <v>0</v>
      </c>
      <c r="AU1050" s="224"/>
      <c r="AV1050" s="224"/>
      <c r="AW1050" s="225"/>
      <c r="AX1050" s="32">
        <f t="shared" si="178"/>
        <v>0</v>
      </c>
      <c r="AY1050" s="97">
        <f t="shared" si="177"/>
        <v>0</v>
      </c>
    </row>
    <row r="1051" spans="1:51">
      <c r="A1051" s="30" t="s">
        <v>207</v>
      </c>
      <c r="B1051" s="221" t="s">
        <v>608</v>
      </c>
      <c r="C1051" s="221"/>
      <c r="D1051" s="221"/>
      <c r="E1051" s="221"/>
      <c r="F1051" s="221"/>
      <c r="G1051" s="221"/>
      <c r="H1051" s="221"/>
      <c r="I1051" s="221"/>
      <c r="J1051" s="221"/>
      <c r="K1051" s="221"/>
      <c r="L1051" s="221"/>
      <c r="M1051" s="221"/>
      <c r="N1051" s="221"/>
      <c r="O1051" s="221"/>
      <c r="P1051" s="221"/>
      <c r="Q1051" s="221"/>
      <c r="R1051" s="221"/>
      <c r="S1051" s="221"/>
      <c r="T1051" s="30" t="s">
        <v>1140</v>
      </c>
      <c r="U1051" s="31">
        <v>0</v>
      </c>
      <c r="V1051" s="32">
        <v>635.09</v>
      </c>
      <c r="W1051" s="231">
        <f t="shared" si="179"/>
        <v>0</v>
      </c>
      <c r="X1051" s="231"/>
      <c r="Y1051" s="231"/>
      <c r="Z1051" s="231"/>
      <c r="AA1051" s="90">
        <v>0</v>
      </c>
      <c r="AB1051" s="90">
        <v>0</v>
      </c>
      <c r="AC1051" s="90">
        <v>0</v>
      </c>
      <c r="AD1051" s="90">
        <v>0</v>
      </c>
      <c r="AE1051" s="242"/>
      <c r="AF1051" s="243"/>
      <c r="AG1051" s="243"/>
      <c r="AH1051" s="244"/>
      <c r="AI1051" s="233">
        <f t="shared" si="180"/>
        <v>0</v>
      </c>
      <c r="AJ1051" s="234"/>
      <c r="AK1051" s="234"/>
      <c r="AL1051" s="235"/>
      <c r="AM1051" s="223">
        <f t="shared" si="181"/>
        <v>0</v>
      </c>
      <c r="AN1051" s="224"/>
      <c r="AO1051" s="225"/>
      <c r="AP1051" s="223">
        <f t="shared" si="182"/>
        <v>0</v>
      </c>
      <c r="AQ1051" s="224"/>
      <c r="AR1051" s="224"/>
      <c r="AS1051" s="225"/>
      <c r="AT1051" s="223">
        <f t="shared" si="183"/>
        <v>0</v>
      </c>
      <c r="AU1051" s="224"/>
      <c r="AV1051" s="224"/>
      <c r="AW1051" s="225"/>
      <c r="AX1051" s="32">
        <f t="shared" si="178"/>
        <v>0</v>
      </c>
      <c r="AY1051" s="97">
        <f t="shared" si="177"/>
        <v>0</v>
      </c>
    </row>
    <row r="1052" spans="1:51">
      <c r="A1052" s="30" t="s">
        <v>208</v>
      </c>
      <c r="B1052" s="221" t="s">
        <v>1052</v>
      </c>
      <c r="C1052" s="221"/>
      <c r="D1052" s="221"/>
      <c r="E1052" s="221"/>
      <c r="F1052" s="221"/>
      <c r="G1052" s="221"/>
      <c r="H1052" s="221"/>
      <c r="I1052" s="221"/>
      <c r="J1052" s="221"/>
      <c r="K1052" s="221"/>
      <c r="L1052" s="221"/>
      <c r="M1052" s="221"/>
      <c r="N1052" s="221"/>
      <c r="O1052" s="221"/>
      <c r="P1052" s="221"/>
      <c r="Q1052" s="221"/>
      <c r="R1052" s="221"/>
      <c r="S1052" s="221"/>
      <c r="T1052" s="30" t="s">
        <v>1140</v>
      </c>
      <c r="U1052" s="31">
        <v>0</v>
      </c>
      <c r="V1052" s="32">
        <v>775.79</v>
      </c>
      <c r="W1052" s="231">
        <f t="shared" si="179"/>
        <v>0</v>
      </c>
      <c r="X1052" s="231"/>
      <c r="Y1052" s="231"/>
      <c r="Z1052" s="231"/>
      <c r="AA1052" s="90">
        <v>0</v>
      </c>
      <c r="AB1052" s="90">
        <v>0</v>
      </c>
      <c r="AC1052" s="90">
        <v>0</v>
      </c>
      <c r="AD1052" s="90">
        <v>0</v>
      </c>
      <c r="AE1052" s="242"/>
      <c r="AF1052" s="243"/>
      <c r="AG1052" s="243"/>
      <c r="AH1052" s="244"/>
      <c r="AI1052" s="233">
        <f t="shared" si="180"/>
        <v>0</v>
      </c>
      <c r="AJ1052" s="234"/>
      <c r="AK1052" s="234"/>
      <c r="AL1052" s="235"/>
      <c r="AM1052" s="223">
        <f t="shared" si="181"/>
        <v>0</v>
      </c>
      <c r="AN1052" s="224"/>
      <c r="AO1052" s="225"/>
      <c r="AP1052" s="223">
        <f t="shared" si="182"/>
        <v>0</v>
      </c>
      <c r="AQ1052" s="224"/>
      <c r="AR1052" s="224"/>
      <c r="AS1052" s="225"/>
      <c r="AT1052" s="223">
        <f t="shared" si="183"/>
        <v>0</v>
      </c>
      <c r="AU1052" s="224"/>
      <c r="AV1052" s="224"/>
      <c r="AW1052" s="225"/>
      <c r="AX1052" s="32">
        <f t="shared" si="178"/>
        <v>0</v>
      </c>
      <c r="AY1052" s="97">
        <f t="shared" si="177"/>
        <v>0</v>
      </c>
    </row>
    <row r="1053" spans="1:51">
      <c r="A1053" s="30" t="s">
        <v>209</v>
      </c>
      <c r="B1053" s="221" t="s">
        <v>1053</v>
      </c>
      <c r="C1053" s="221"/>
      <c r="D1053" s="221"/>
      <c r="E1053" s="221"/>
      <c r="F1053" s="221"/>
      <c r="G1053" s="221"/>
      <c r="H1053" s="221"/>
      <c r="I1053" s="221"/>
      <c r="J1053" s="221"/>
      <c r="K1053" s="221"/>
      <c r="L1053" s="221"/>
      <c r="M1053" s="221"/>
      <c r="N1053" s="221"/>
      <c r="O1053" s="221"/>
      <c r="P1053" s="221"/>
      <c r="Q1053" s="221"/>
      <c r="R1053" s="221"/>
      <c r="S1053" s="221"/>
      <c r="T1053" s="30" t="s">
        <v>1140</v>
      </c>
      <c r="U1053" s="31">
        <v>0</v>
      </c>
      <c r="V1053" s="32">
        <v>1243.5899999999999</v>
      </c>
      <c r="W1053" s="231">
        <f t="shared" si="179"/>
        <v>0</v>
      </c>
      <c r="X1053" s="231"/>
      <c r="Y1053" s="231"/>
      <c r="Z1053" s="231"/>
      <c r="AA1053" s="90">
        <v>0</v>
      </c>
      <c r="AB1053" s="90">
        <v>0</v>
      </c>
      <c r="AC1053" s="90">
        <v>0</v>
      </c>
      <c r="AD1053" s="90">
        <v>0</v>
      </c>
      <c r="AE1053" s="242"/>
      <c r="AF1053" s="243"/>
      <c r="AG1053" s="243"/>
      <c r="AH1053" s="244"/>
      <c r="AI1053" s="233">
        <f t="shared" si="180"/>
        <v>0</v>
      </c>
      <c r="AJ1053" s="234"/>
      <c r="AK1053" s="234"/>
      <c r="AL1053" s="235"/>
      <c r="AM1053" s="223">
        <f t="shared" si="181"/>
        <v>0</v>
      </c>
      <c r="AN1053" s="224"/>
      <c r="AO1053" s="225"/>
      <c r="AP1053" s="223">
        <f t="shared" si="182"/>
        <v>0</v>
      </c>
      <c r="AQ1053" s="224"/>
      <c r="AR1053" s="224"/>
      <c r="AS1053" s="225"/>
      <c r="AT1053" s="223">
        <f t="shared" si="183"/>
        <v>0</v>
      </c>
      <c r="AU1053" s="224"/>
      <c r="AV1053" s="224"/>
      <c r="AW1053" s="225"/>
      <c r="AX1053" s="32">
        <f t="shared" si="178"/>
        <v>0</v>
      </c>
      <c r="AY1053" s="97">
        <f t="shared" si="177"/>
        <v>0</v>
      </c>
    </row>
    <row r="1054" spans="1:51">
      <c r="A1054" s="30" t="s">
        <v>210</v>
      </c>
      <c r="B1054" s="221" t="s">
        <v>1054</v>
      </c>
      <c r="C1054" s="221"/>
      <c r="D1054" s="221"/>
      <c r="E1054" s="221"/>
      <c r="F1054" s="221"/>
      <c r="G1054" s="221"/>
      <c r="H1054" s="221"/>
      <c r="I1054" s="221"/>
      <c r="J1054" s="221"/>
      <c r="K1054" s="221"/>
      <c r="L1054" s="221"/>
      <c r="M1054" s="221"/>
      <c r="N1054" s="221"/>
      <c r="O1054" s="221"/>
      <c r="P1054" s="221"/>
      <c r="Q1054" s="221"/>
      <c r="R1054" s="221"/>
      <c r="S1054" s="221"/>
      <c r="T1054" s="30" t="s">
        <v>1140</v>
      </c>
      <c r="U1054" s="31">
        <v>1</v>
      </c>
      <c r="V1054" s="32">
        <v>1603.5</v>
      </c>
      <c r="W1054" s="231">
        <f t="shared" si="179"/>
        <v>1603.5</v>
      </c>
      <c r="X1054" s="231"/>
      <c r="Y1054" s="231"/>
      <c r="Z1054" s="231"/>
      <c r="AA1054" s="90">
        <v>1</v>
      </c>
      <c r="AB1054" s="90">
        <v>1</v>
      </c>
      <c r="AC1054" s="90">
        <v>1</v>
      </c>
      <c r="AD1054" s="90">
        <v>1</v>
      </c>
      <c r="AE1054" s="242"/>
      <c r="AF1054" s="243"/>
      <c r="AG1054" s="243"/>
      <c r="AH1054" s="244"/>
      <c r="AI1054" s="233">
        <f t="shared" si="180"/>
        <v>1</v>
      </c>
      <c r="AJ1054" s="234"/>
      <c r="AK1054" s="234"/>
      <c r="AL1054" s="235"/>
      <c r="AM1054" s="223">
        <f t="shared" si="181"/>
        <v>1603.5</v>
      </c>
      <c r="AN1054" s="224"/>
      <c r="AO1054" s="225"/>
      <c r="AP1054" s="223">
        <f t="shared" si="182"/>
        <v>0</v>
      </c>
      <c r="AQ1054" s="224"/>
      <c r="AR1054" s="224"/>
      <c r="AS1054" s="225"/>
      <c r="AT1054" s="223">
        <f t="shared" si="183"/>
        <v>1603.5</v>
      </c>
      <c r="AU1054" s="224"/>
      <c r="AV1054" s="224"/>
      <c r="AW1054" s="225"/>
      <c r="AX1054" s="32">
        <f t="shared" si="178"/>
        <v>0</v>
      </c>
      <c r="AY1054" s="97">
        <f t="shared" si="177"/>
        <v>0</v>
      </c>
    </row>
    <row r="1055" spans="1:51">
      <c r="A1055" s="30" t="s">
        <v>211</v>
      </c>
      <c r="B1055" s="221" t="s">
        <v>609</v>
      </c>
      <c r="C1055" s="221"/>
      <c r="D1055" s="221"/>
      <c r="E1055" s="221"/>
      <c r="F1055" s="221"/>
      <c r="G1055" s="221"/>
      <c r="H1055" s="221"/>
      <c r="I1055" s="221"/>
      <c r="J1055" s="221"/>
      <c r="K1055" s="221"/>
      <c r="L1055" s="221"/>
      <c r="M1055" s="221"/>
      <c r="N1055" s="221"/>
      <c r="O1055" s="221"/>
      <c r="P1055" s="221"/>
      <c r="Q1055" s="221"/>
      <c r="R1055" s="221"/>
      <c r="S1055" s="221"/>
      <c r="T1055" s="30" t="s">
        <v>1140</v>
      </c>
      <c r="U1055" s="31">
        <v>6</v>
      </c>
      <c r="V1055" s="32">
        <v>916.97</v>
      </c>
      <c r="W1055" s="231">
        <f t="shared" si="179"/>
        <v>5501.82</v>
      </c>
      <c r="X1055" s="231"/>
      <c r="Y1055" s="231"/>
      <c r="Z1055" s="231"/>
      <c r="AA1055" s="90">
        <v>6</v>
      </c>
      <c r="AB1055" s="90">
        <v>6</v>
      </c>
      <c r="AC1055" s="90">
        <v>6</v>
      </c>
      <c r="AD1055" s="90">
        <v>6</v>
      </c>
      <c r="AE1055" s="242"/>
      <c r="AF1055" s="243"/>
      <c r="AG1055" s="243"/>
      <c r="AH1055" s="244"/>
      <c r="AI1055" s="233">
        <f t="shared" si="180"/>
        <v>6</v>
      </c>
      <c r="AJ1055" s="234"/>
      <c r="AK1055" s="234"/>
      <c r="AL1055" s="235"/>
      <c r="AM1055" s="223">
        <f t="shared" si="181"/>
        <v>5501.82</v>
      </c>
      <c r="AN1055" s="224"/>
      <c r="AO1055" s="225"/>
      <c r="AP1055" s="223">
        <f t="shared" si="182"/>
        <v>0</v>
      </c>
      <c r="AQ1055" s="224"/>
      <c r="AR1055" s="224"/>
      <c r="AS1055" s="225"/>
      <c r="AT1055" s="223">
        <f t="shared" si="183"/>
        <v>5501.82</v>
      </c>
      <c r="AU1055" s="224"/>
      <c r="AV1055" s="224"/>
      <c r="AW1055" s="225"/>
      <c r="AX1055" s="32">
        <f t="shared" si="178"/>
        <v>0</v>
      </c>
      <c r="AY1055" s="97">
        <f t="shared" si="177"/>
        <v>0</v>
      </c>
    </row>
    <row r="1056" spans="1:51">
      <c r="A1056" s="30" t="s">
        <v>212</v>
      </c>
      <c r="B1056" s="221" t="s">
        <v>610</v>
      </c>
      <c r="C1056" s="221"/>
      <c r="D1056" s="221"/>
      <c r="E1056" s="221"/>
      <c r="F1056" s="221"/>
      <c r="G1056" s="221"/>
      <c r="H1056" s="221"/>
      <c r="I1056" s="221"/>
      <c r="J1056" s="221"/>
      <c r="K1056" s="221"/>
      <c r="L1056" s="221"/>
      <c r="M1056" s="221"/>
      <c r="N1056" s="221"/>
      <c r="O1056" s="221"/>
      <c r="P1056" s="221"/>
      <c r="Q1056" s="221"/>
      <c r="R1056" s="221"/>
      <c r="S1056" s="221"/>
      <c r="T1056" s="30" t="s">
        <v>1140</v>
      </c>
      <c r="U1056" s="31">
        <v>12</v>
      </c>
      <c r="V1056" s="32">
        <v>852.54</v>
      </c>
      <c r="W1056" s="231">
        <f t="shared" si="179"/>
        <v>10230.48</v>
      </c>
      <c r="X1056" s="231"/>
      <c r="Y1056" s="231"/>
      <c r="Z1056" s="231"/>
      <c r="AA1056" s="90">
        <v>12</v>
      </c>
      <c r="AB1056" s="90">
        <v>12</v>
      </c>
      <c r="AC1056" s="90">
        <v>12</v>
      </c>
      <c r="AD1056" s="90">
        <v>12</v>
      </c>
      <c r="AE1056" s="242"/>
      <c r="AF1056" s="243"/>
      <c r="AG1056" s="243"/>
      <c r="AH1056" s="244"/>
      <c r="AI1056" s="233">
        <f t="shared" si="180"/>
        <v>12</v>
      </c>
      <c r="AJ1056" s="234"/>
      <c r="AK1056" s="234"/>
      <c r="AL1056" s="235"/>
      <c r="AM1056" s="223">
        <f t="shared" si="181"/>
        <v>10230.48</v>
      </c>
      <c r="AN1056" s="224"/>
      <c r="AO1056" s="225"/>
      <c r="AP1056" s="223">
        <f t="shared" si="182"/>
        <v>0</v>
      </c>
      <c r="AQ1056" s="224"/>
      <c r="AR1056" s="224"/>
      <c r="AS1056" s="225"/>
      <c r="AT1056" s="223">
        <f t="shared" si="183"/>
        <v>10230.48</v>
      </c>
      <c r="AU1056" s="224"/>
      <c r="AV1056" s="224"/>
      <c r="AW1056" s="225"/>
      <c r="AX1056" s="32">
        <f t="shared" si="178"/>
        <v>0</v>
      </c>
      <c r="AY1056" s="97">
        <f t="shared" ref="AY1056:AY1089" si="184">W1056-AT1056</f>
        <v>0</v>
      </c>
    </row>
    <row r="1057" spans="1:51">
      <c r="A1057" s="30" t="s">
        <v>213</v>
      </c>
      <c r="B1057" s="221" t="s">
        <v>611</v>
      </c>
      <c r="C1057" s="221"/>
      <c r="D1057" s="221"/>
      <c r="E1057" s="221"/>
      <c r="F1057" s="221"/>
      <c r="G1057" s="221"/>
      <c r="H1057" s="221"/>
      <c r="I1057" s="221"/>
      <c r="J1057" s="221"/>
      <c r="K1057" s="221"/>
      <c r="L1057" s="221"/>
      <c r="M1057" s="221"/>
      <c r="N1057" s="221"/>
      <c r="O1057" s="221"/>
      <c r="P1057" s="221"/>
      <c r="Q1057" s="221"/>
      <c r="R1057" s="221"/>
      <c r="S1057" s="221"/>
      <c r="T1057" s="30" t="s">
        <v>1140</v>
      </c>
      <c r="U1057" s="31">
        <v>0</v>
      </c>
      <c r="V1057" s="32">
        <v>930.22</v>
      </c>
      <c r="W1057" s="231">
        <f t="shared" si="179"/>
        <v>0</v>
      </c>
      <c r="X1057" s="231"/>
      <c r="Y1057" s="231"/>
      <c r="Z1057" s="231"/>
      <c r="AA1057" s="90">
        <v>0</v>
      </c>
      <c r="AB1057" s="90">
        <v>0</v>
      </c>
      <c r="AC1057" s="90">
        <v>0</v>
      </c>
      <c r="AD1057" s="90">
        <v>0</v>
      </c>
      <c r="AE1057" s="242"/>
      <c r="AF1057" s="243"/>
      <c r="AG1057" s="243"/>
      <c r="AH1057" s="244"/>
      <c r="AI1057" s="233">
        <f t="shared" si="180"/>
        <v>0</v>
      </c>
      <c r="AJ1057" s="234"/>
      <c r="AK1057" s="234"/>
      <c r="AL1057" s="235"/>
      <c r="AM1057" s="223">
        <f t="shared" si="181"/>
        <v>0</v>
      </c>
      <c r="AN1057" s="224"/>
      <c r="AO1057" s="225"/>
      <c r="AP1057" s="223">
        <f t="shared" si="182"/>
        <v>0</v>
      </c>
      <c r="AQ1057" s="224"/>
      <c r="AR1057" s="224"/>
      <c r="AS1057" s="225"/>
      <c r="AT1057" s="223">
        <f t="shared" si="183"/>
        <v>0</v>
      </c>
      <c r="AU1057" s="224"/>
      <c r="AV1057" s="224"/>
      <c r="AW1057" s="225"/>
      <c r="AX1057" s="32">
        <f t="shared" si="178"/>
        <v>0</v>
      </c>
      <c r="AY1057" s="97">
        <f t="shared" si="184"/>
        <v>0</v>
      </c>
    </row>
    <row r="1058" spans="1:51">
      <c r="A1058" s="30" t="s">
        <v>214</v>
      </c>
      <c r="B1058" s="221" t="s">
        <v>612</v>
      </c>
      <c r="C1058" s="221"/>
      <c r="D1058" s="221"/>
      <c r="E1058" s="221"/>
      <c r="F1058" s="221"/>
      <c r="G1058" s="221"/>
      <c r="H1058" s="221"/>
      <c r="I1058" s="221"/>
      <c r="J1058" s="221"/>
      <c r="K1058" s="221"/>
      <c r="L1058" s="221"/>
      <c r="M1058" s="221"/>
      <c r="N1058" s="221"/>
      <c r="O1058" s="221"/>
      <c r="P1058" s="221"/>
      <c r="Q1058" s="221"/>
      <c r="R1058" s="221"/>
      <c r="S1058" s="221"/>
      <c r="T1058" s="30" t="s">
        <v>1140</v>
      </c>
      <c r="U1058" s="31">
        <v>12</v>
      </c>
      <c r="V1058" s="32">
        <v>999.09</v>
      </c>
      <c r="W1058" s="231">
        <f t="shared" si="179"/>
        <v>11989.08</v>
      </c>
      <c r="X1058" s="231"/>
      <c r="Y1058" s="231"/>
      <c r="Z1058" s="231"/>
      <c r="AA1058" s="90">
        <v>8</v>
      </c>
      <c r="AB1058" s="90">
        <v>8</v>
      </c>
      <c r="AC1058" s="90">
        <v>8</v>
      </c>
      <c r="AD1058" s="90">
        <v>8</v>
      </c>
      <c r="AE1058" s="242"/>
      <c r="AF1058" s="243"/>
      <c r="AG1058" s="243"/>
      <c r="AH1058" s="244"/>
      <c r="AI1058" s="233">
        <f t="shared" si="180"/>
        <v>8</v>
      </c>
      <c r="AJ1058" s="234"/>
      <c r="AK1058" s="234"/>
      <c r="AL1058" s="235"/>
      <c r="AM1058" s="223">
        <f t="shared" si="181"/>
        <v>7992.72</v>
      </c>
      <c r="AN1058" s="224"/>
      <c r="AO1058" s="225"/>
      <c r="AP1058" s="223">
        <f t="shared" si="182"/>
        <v>0</v>
      </c>
      <c r="AQ1058" s="224"/>
      <c r="AR1058" s="224"/>
      <c r="AS1058" s="225"/>
      <c r="AT1058" s="223">
        <f t="shared" si="183"/>
        <v>7992.72</v>
      </c>
      <c r="AU1058" s="224"/>
      <c r="AV1058" s="224"/>
      <c r="AW1058" s="225"/>
      <c r="AX1058" s="32">
        <f t="shared" si="178"/>
        <v>4</v>
      </c>
      <c r="AY1058" s="97">
        <f t="shared" si="184"/>
        <v>3996.3599999999997</v>
      </c>
    </row>
    <row r="1059" spans="1:51">
      <c r="A1059" s="30" t="s">
        <v>215</v>
      </c>
      <c r="B1059" s="221" t="s">
        <v>613</v>
      </c>
      <c r="C1059" s="221"/>
      <c r="D1059" s="221"/>
      <c r="E1059" s="221"/>
      <c r="F1059" s="221"/>
      <c r="G1059" s="221"/>
      <c r="H1059" s="221"/>
      <c r="I1059" s="221"/>
      <c r="J1059" s="221"/>
      <c r="K1059" s="221"/>
      <c r="L1059" s="221"/>
      <c r="M1059" s="221"/>
      <c r="N1059" s="221"/>
      <c r="O1059" s="221"/>
      <c r="P1059" s="221"/>
      <c r="Q1059" s="221"/>
      <c r="R1059" s="221"/>
      <c r="S1059" s="221"/>
      <c r="T1059" s="30" t="s">
        <v>1140</v>
      </c>
      <c r="U1059" s="31">
        <v>5</v>
      </c>
      <c r="V1059" s="32">
        <v>1345.61</v>
      </c>
      <c r="W1059" s="231">
        <f t="shared" si="179"/>
        <v>6728.0499999999993</v>
      </c>
      <c r="X1059" s="231"/>
      <c r="Y1059" s="231"/>
      <c r="Z1059" s="231"/>
      <c r="AA1059" s="90">
        <v>5</v>
      </c>
      <c r="AB1059" s="90">
        <v>5</v>
      </c>
      <c r="AC1059" s="90">
        <v>5</v>
      </c>
      <c r="AD1059" s="90">
        <v>5</v>
      </c>
      <c r="AE1059" s="242"/>
      <c r="AF1059" s="243"/>
      <c r="AG1059" s="243"/>
      <c r="AH1059" s="244"/>
      <c r="AI1059" s="233">
        <f t="shared" si="180"/>
        <v>5</v>
      </c>
      <c r="AJ1059" s="234"/>
      <c r="AK1059" s="234"/>
      <c r="AL1059" s="235"/>
      <c r="AM1059" s="223">
        <f t="shared" si="181"/>
        <v>6728.0499999999993</v>
      </c>
      <c r="AN1059" s="224"/>
      <c r="AO1059" s="225"/>
      <c r="AP1059" s="223">
        <f t="shared" si="182"/>
        <v>0</v>
      </c>
      <c r="AQ1059" s="224"/>
      <c r="AR1059" s="224"/>
      <c r="AS1059" s="225"/>
      <c r="AT1059" s="223">
        <f t="shared" si="183"/>
        <v>6728.0499999999993</v>
      </c>
      <c r="AU1059" s="224"/>
      <c r="AV1059" s="224"/>
      <c r="AW1059" s="225"/>
      <c r="AX1059" s="32">
        <f t="shared" si="178"/>
        <v>0</v>
      </c>
      <c r="AY1059" s="97">
        <f t="shared" si="184"/>
        <v>0</v>
      </c>
    </row>
    <row r="1060" spans="1:51">
      <c r="A1060" s="30" t="s">
        <v>216</v>
      </c>
      <c r="B1060" s="221" t="s">
        <v>614</v>
      </c>
      <c r="C1060" s="221"/>
      <c r="D1060" s="221"/>
      <c r="E1060" s="221"/>
      <c r="F1060" s="221"/>
      <c r="G1060" s="221"/>
      <c r="H1060" s="221"/>
      <c r="I1060" s="221"/>
      <c r="J1060" s="221"/>
      <c r="K1060" s="221"/>
      <c r="L1060" s="221"/>
      <c r="M1060" s="221"/>
      <c r="N1060" s="221"/>
      <c r="O1060" s="221"/>
      <c r="P1060" s="221"/>
      <c r="Q1060" s="221"/>
      <c r="R1060" s="221"/>
      <c r="S1060" s="221"/>
      <c r="T1060" s="30" t="s">
        <v>1140</v>
      </c>
      <c r="U1060" s="31">
        <v>0</v>
      </c>
      <c r="V1060" s="32">
        <v>1497.72</v>
      </c>
      <c r="W1060" s="231">
        <f t="shared" si="179"/>
        <v>0</v>
      </c>
      <c r="X1060" s="231"/>
      <c r="Y1060" s="231"/>
      <c r="Z1060" s="231"/>
      <c r="AA1060" s="90">
        <v>0</v>
      </c>
      <c r="AB1060" s="90">
        <v>0</v>
      </c>
      <c r="AC1060" s="90">
        <v>0</v>
      </c>
      <c r="AD1060" s="90">
        <v>0</v>
      </c>
      <c r="AE1060" s="242"/>
      <c r="AF1060" s="243"/>
      <c r="AG1060" s="243"/>
      <c r="AH1060" s="244"/>
      <c r="AI1060" s="233">
        <f t="shared" si="180"/>
        <v>0</v>
      </c>
      <c r="AJ1060" s="234"/>
      <c r="AK1060" s="234"/>
      <c r="AL1060" s="235"/>
      <c r="AM1060" s="223">
        <f t="shared" si="181"/>
        <v>0</v>
      </c>
      <c r="AN1060" s="224"/>
      <c r="AO1060" s="225"/>
      <c r="AP1060" s="223">
        <f t="shared" si="182"/>
        <v>0</v>
      </c>
      <c r="AQ1060" s="224"/>
      <c r="AR1060" s="224"/>
      <c r="AS1060" s="225"/>
      <c r="AT1060" s="223">
        <f t="shared" si="183"/>
        <v>0</v>
      </c>
      <c r="AU1060" s="224"/>
      <c r="AV1060" s="224"/>
      <c r="AW1060" s="225"/>
      <c r="AX1060" s="32">
        <f t="shared" si="178"/>
        <v>0</v>
      </c>
      <c r="AY1060" s="97">
        <f t="shared" si="184"/>
        <v>0</v>
      </c>
    </row>
    <row r="1061" spans="1:51">
      <c r="A1061" s="30" t="s">
        <v>1044</v>
      </c>
      <c r="B1061" s="221" t="s">
        <v>615</v>
      </c>
      <c r="C1061" s="221"/>
      <c r="D1061" s="221"/>
      <c r="E1061" s="221"/>
      <c r="F1061" s="221"/>
      <c r="G1061" s="221"/>
      <c r="H1061" s="221"/>
      <c r="I1061" s="221"/>
      <c r="J1061" s="221"/>
      <c r="K1061" s="221"/>
      <c r="L1061" s="221"/>
      <c r="M1061" s="221"/>
      <c r="N1061" s="221"/>
      <c r="O1061" s="221"/>
      <c r="P1061" s="221"/>
      <c r="Q1061" s="221"/>
      <c r="R1061" s="221"/>
      <c r="S1061" s="221"/>
      <c r="T1061" s="30" t="s">
        <v>1140</v>
      </c>
      <c r="U1061" s="31">
        <v>1</v>
      </c>
      <c r="V1061" s="32">
        <v>1615.41</v>
      </c>
      <c r="W1061" s="231">
        <f t="shared" si="179"/>
        <v>1615.41</v>
      </c>
      <c r="X1061" s="231"/>
      <c r="Y1061" s="231"/>
      <c r="Z1061" s="231"/>
      <c r="AA1061" s="90">
        <v>1</v>
      </c>
      <c r="AB1061" s="90">
        <v>1</v>
      </c>
      <c r="AC1061" s="90">
        <v>1</v>
      </c>
      <c r="AD1061" s="90">
        <v>1</v>
      </c>
      <c r="AE1061" s="242"/>
      <c r="AF1061" s="243"/>
      <c r="AG1061" s="243"/>
      <c r="AH1061" s="244"/>
      <c r="AI1061" s="233">
        <f t="shared" si="180"/>
        <v>1</v>
      </c>
      <c r="AJ1061" s="234"/>
      <c r="AK1061" s="234"/>
      <c r="AL1061" s="235"/>
      <c r="AM1061" s="223">
        <f t="shared" si="181"/>
        <v>1615.41</v>
      </c>
      <c r="AN1061" s="224"/>
      <c r="AO1061" s="225"/>
      <c r="AP1061" s="223">
        <f t="shared" si="182"/>
        <v>0</v>
      </c>
      <c r="AQ1061" s="224"/>
      <c r="AR1061" s="224"/>
      <c r="AS1061" s="225"/>
      <c r="AT1061" s="223">
        <f t="shared" si="183"/>
        <v>1615.41</v>
      </c>
      <c r="AU1061" s="224"/>
      <c r="AV1061" s="224"/>
      <c r="AW1061" s="225"/>
      <c r="AX1061" s="32">
        <f t="shared" si="178"/>
        <v>0</v>
      </c>
      <c r="AY1061" s="97">
        <f t="shared" si="184"/>
        <v>0</v>
      </c>
    </row>
    <row r="1062" spans="1:51">
      <c r="A1062" s="30" t="s">
        <v>217</v>
      </c>
      <c r="B1062" s="221" t="s">
        <v>1081</v>
      </c>
      <c r="C1062" s="221"/>
      <c r="D1062" s="221"/>
      <c r="E1062" s="221"/>
      <c r="F1062" s="221"/>
      <c r="G1062" s="221"/>
      <c r="H1062" s="221"/>
      <c r="I1062" s="221"/>
      <c r="J1062" s="221"/>
      <c r="K1062" s="221"/>
      <c r="L1062" s="221"/>
      <c r="M1062" s="221"/>
      <c r="N1062" s="221"/>
      <c r="O1062" s="221"/>
      <c r="P1062" s="221"/>
      <c r="Q1062" s="221"/>
      <c r="R1062" s="221"/>
      <c r="S1062" s="221"/>
      <c r="T1062" s="30" t="s">
        <v>1059</v>
      </c>
      <c r="U1062" s="31">
        <v>49.19</v>
      </c>
      <c r="V1062" s="32">
        <v>214.73</v>
      </c>
      <c r="W1062" s="231">
        <f t="shared" si="179"/>
        <v>10562.5687</v>
      </c>
      <c r="X1062" s="231"/>
      <c r="Y1062" s="231"/>
      <c r="Z1062" s="231"/>
      <c r="AA1062" s="90">
        <v>49.19</v>
      </c>
      <c r="AB1062" s="90">
        <v>49.19</v>
      </c>
      <c r="AC1062" s="90">
        <v>49.19</v>
      </c>
      <c r="AD1062" s="90">
        <v>49.19</v>
      </c>
      <c r="AE1062" s="242"/>
      <c r="AF1062" s="243"/>
      <c r="AG1062" s="243"/>
      <c r="AH1062" s="244"/>
      <c r="AI1062" s="233">
        <f t="shared" si="180"/>
        <v>49.19</v>
      </c>
      <c r="AJ1062" s="234"/>
      <c r="AK1062" s="234"/>
      <c r="AL1062" s="235"/>
      <c r="AM1062" s="223">
        <f t="shared" si="181"/>
        <v>10562.5687</v>
      </c>
      <c r="AN1062" s="224"/>
      <c r="AO1062" s="225"/>
      <c r="AP1062" s="223">
        <f t="shared" si="182"/>
        <v>0</v>
      </c>
      <c r="AQ1062" s="224"/>
      <c r="AR1062" s="224"/>
      <c r="AS1062" s="225"/>
      <c r="AT1062" s="223">
        <f t="shared" si="183"/>
        <v>10562.5687</v>
      </c>
      <c r="AU1062" s="224"/>
      <c r="AV1062" s="224"/>
      <c r="AW1062" s="225"/>
      <c r="AX1062" s="32">
        <f t="shared" si="178"/>
        <v>0</v>
      </c>
      <c r="AY1062" s="97">
        <f t="shared" si="184"/>
        <v>0</v>
      </c>
    </row>
    <row r="1063" spans="1:51">
      <c r="A1063" s="30" t="s">
        <v>218</v>
      </c>
      <c r="B1063" s="221" t="s">
        <v>27</v>
      </c>
      <c r="C1063" s="221"/>
      <c r="D1063" s="221"/>
      <c r="E1063" s="221"/>
      <c r="F1063" s="221"/>
      <c r="G1063" s="221"/>
      <c r="H1063" s="221"/>
      <c r="I1063" s="221"/>
      <c r="J1063" s="221"/>
      <c r="K1063" s="221"/>
      <c r="L1063" s="221"/>
      <c r="M1063" s="221"/>
      <c r="N1063" s="221"/>
      <c r="O1063" s="221"/>
      <c r="P1063" s="221"/>
      <c r="Q1063" s="221"/>
      <c r="R1063" s="221"/>
      <c r="S1063" s="221"/>
      <c r="T1063" s="30" t="s">
        <v>1140</v>
      </c>
      <c r="U1063" s="31">
        <v>16</v>
      </c>
      <c r="V1063" s="32">
        <v>287.74</v>
      </c>
      <c r="W1063" s="231">
        <f t="shared" si="179"/>
        <v>4603.84</v>
      </c>
      <c r="X1063" s="231"/>
      <c r="Y1063" s="231"/>
      <c r="Z1063" s="231"/>
      <c r="AA1063" s="90">
        <v>12</v>
      </c>
      <c r="AB1063" s="90">
        <v>12</v>
      </c>
      <c r="AC1063" s="90">
        <v>12</v>
      </c>
      <c r="AD1063" s="90">
        <v>12</v>
      </c>
      <c r="AE1063" s="242"/>
      <c r="AF1063" s="243"/>
      <c r="AG1063" s="243"/>
      <c r="AH1063" s="244"/>
      <c r="AI1063" s="233">
        <f t="shared" si="180"/>
        <v>12</v>
      </c>
      <c r="AJ1063" s="234"/>
      <c r="AK1063" s="234"/>
      <c r="AL1063" s="235"/>
      <c r="AM1063" s="223">
        <f t="shared" si="181"/>
        <v>3452.88</v>
      </c>
      <c r="AN1063" s="224"/>
      <c r="AO1063" s="225"/>
      <c r="AP1063" s="223">
        <f t="shared" si="182"/>
        <v>0</v>
      </c>
      <c r="AQ1063" s="224"/>
      <c r="AR1063" s="224"/>
      <c r="AS1063" s="225"/>
      <c r="AT1063" s="223">
        <f t="shared" si="183"/>
        <v>3452.88</v>
      </c>
      <c r="AU1063" s="224"/>
      <c r="AV1063" s="224"/>
      <c r="AW1063" s="225"/>
      <c r="AX1063" s="32">
        <f t="shared" si="178"/>
        <v>4</v>
      </c>
      <c r="AY1063" s="97">
        <f t="shared" si="184"/>
        <v>1150.96</v>
      </c>
    </row>
    <row r="1064" spans="1:51">
      <c r="A1064" s="30" t="s">
        <v>1045</v>
      </c>
      <c r="B1064" s="221" t="s">
        <v>1079</v>
      </c>
      <c r="C1064" s="221"/>
      <c r="D1064" s="221"/>
      <c r="E1064" s="221"/>
      <c r="F1064" s="221"/>
      <c r="G1064" s="221"/>
      <c r="H1064" s="221"/>
      <c r="I1064" s="221"/>
      <c r="J1064" s="221"/>
      <c r="K1064" s="221"/>
      <c r="L1064" s="221"/>
      <c r="M1064" s="221"/>
      <c r="N1064" s="221"/>
      <c r="O1064" s="221"/>
      <c r="P1064" s="221"/>
      <c r="Q1064" s="221"/>
      <c r="R1064" s="221"/>
      <c r="S1064" s="221"/>
      <c r="T1064" s="30" t="s">
        <v>1140</v>
      </c>
      <c r="U1064" s="31">
        <v>6</v>
      </c>
      <c r="V1064" s="32">
        <v>364</v>
      </c>
      <c r="W1064" s="231">
        <f t="shared" si="179"/>
        <v>2184</v>
      </c>
      <c r="X1064" s="231"/>
      <c r="Y1064" s="231"/>
      <c r="Z1064" s="231"/>
      <c r="AA1064" s="90">
        <v>6</v>
      </c>
      <c r="AB1064" s="90">
        <v>6</v>
      </c>
      <c r="AC1064" s="90">
        <v>6</v>
      </c>
      <c r="AD1064" s="90">
        <v>6</v>
      </c>
      <c r="AE1064" s="242"/>
      <c r="AF1064" s="243"/>
      <c r="AG1064" s="243"/>
      <c r="AH1064" s="244"/>
      <c r="AI1064" s="233">
        <f t="shared" si="180"/>
        <v>6</v>
      </c>
      <c r="AJ1064" s="234"/>
      <c r="AK1064" s="234"/>
      <c r="AL1064" s="235"/>
      <c r="AM1064" s="223">
        <f t="shared" si="181"/>
        <v>2184</v>
      </c>
      <c r="AN1064" s="224"/>
      <c r="AO1064" s="225"/>
      <c r="AP1064" s="223">
        <f t="shared" si="182"/>
        <v>0</v>
      </c>
      <c r="AQ1064" s="224"/>
      <c r="AR1064" s="224"/>
      <c r="AS1064" s="225"/>
      <c r="AT1064" s="223">
        <f t="shared" si="183"/>
        <v>2184</v>
      </c>
      <c r="AU1064" s="224"/>
      <c r="AV1064" s="224"/>
      <c r="AW1064" s="225"/>
      <c r="AX1064" s="32">
        <f t="shared" si="178"/>
        <v>0</v>
      </c>
      <c r="AY1064" s="97">
        <f t="shared" si="184"/>
        <v>0</v>
      </c>
    </row>
    <row r="1065" spans="1:51">
      <c r="A1065" s="30" t="s">
        <v>1046</v>
      </c>
      <c r="B1065" s="221" t="s">
        <v>1080</v>
      </c>
      <c r="C1065" s="221"/>
      <c r="D1065" s="221"/>
      <c r="E1065" s="221"/>
      <c r="F1065" s="221"/>
      <c r="G1065" s="221"/>
      <c r="H1065" s="221"/>
      <c r="I1065" s="221"/>
      <c r="J1065" s="221"/>
      <c r="K1065" s="221"/>
      <c r="L1065" s="221"/>
      <c r="M1065" s="221"/>
      <c r="N1065" s="221"/>
      <c r="O1065" s="221"/>
      <c r="P1065" s="221"/>
      <c r="Q1065" s="221"/>
      <c r="R1065" s="221"/>
      <c r="S1065" s="221"/>
      <c r="T1065" s="30" t="s">
        <v>1140</v>
      </c>
      <c r="U1065" s="31">
        <v>6</v>
      </c>
      <c r="V1065" s="32">
        <v>26</v>
      </c>
      <c r="W1065" s="231">
        <f t="shared" si="179"/>
        <v>156</v>
      </c>
      <c r="X1065" s="231"/>
      <c r="Y1065" s="231"/>
      <c r="Z1065" s="231"/>
      <c r="AA1065" s="90">
        <v>6</v>
      </c>
      <c r="AB1065" s="90">
        <v>6</v>
      </c>
      <c r="AC1065" s="90">
        <v>6</v>
      </c>
      <c r="AD1065" s="90">
        <v>6</v>
      </c>
      <c r="AE1065" s="242"/>
      <c r="AF1065" s="243"/>
      <c r="AG1065" s="243"/>
      <c r="AH1065" s="244"/>
      <c r="AI1065" s="233">
        <f t="shared" si="180"/>
        <v>6</v>
      </c>
      <c r="AJ1065" s="234"/>
      <c r="AK1065" s="234"/>
      <c r="AL1065" s="235"/>
      <c r="AM1065" s="223">
        <f t="shared" si="181"/>
        <v>156</v>
      </c>
      <c r="AN1065" s="224"/>
      <c r="AO1065" s="225"/>
      <c r="AP1065" s="223">
        <f t="shared" si="182"/>
        <v>0</v>
      </c>
      <c r="AQ1065" s="224"/>
      <c r="AR1065" s="224"/>
      <c r="AS1065" s="225"/>
      <c r="AT1065" s="223">
        <f t="shared" si="183"/>
        <v>156</v>
      </c>
      <c r="AU1065" s="224"/>
      <c r="AV1065" s="224"/>
      <c r="AW1065" s="225"/>
      <c r="AX1065" s="32">
        <f t="shared" si="178"/>
        <v>0</v>
      </c>
      <c r="AY1065" s="97">
        <f t="shared" si="184"/>
        <v>0</v>
      </c>
    </row>
    <row r="1066" spans="1:51">
      <c r="A1066" s="30" t="s">
        <v>219</v>
      </c>
      <c r="B1066" s="221" t="s">
        <v>322</v>
      </c>
      <c r="C1066" s="221"/>
      <c r="D1066" s="221"/>
      <c r="E1066" s="221"/>
      <c r="F1066" s="221"/>
      <c r="G1066" s="221"/>
      <c r="H1066" s="221"/>
      <c r="I1066" s="221"/>
      <c r="J1066" s="221"/>
      <c r="K1066" s="221"/>
      <c r="L1066" s="221"/>
      <c r="M1066" s="221"/>
      <c r="N1066" s="221"/>
      <c r="O1066" s="221"/>
      <c r="P1066" s="221"/>
      <c r="Q1066" s="221"/>
      <c r="R1066" s="221"/>
      <c r="S1066" s="221"/>
      <c r="T1066" s="30" t="s">
        <v>1059</v>
      </c>
      <c r="U1066" s="31">
        <v>1</v>
      </c>
      <c r="V1066" s="32">
        <v>14.85</v>
      </c>
      <c r="W1066" s="231">
        <f t="shared" si="179"/>
        <v>14.85</v>
      </c>
      <c r="X1066" s="231"/>
      <c r="Y1066" s="231"/>
      <c r="Z1066" s="231"/>
      <c r="AA1066" s="90">
        <v>1</v>
      </c>
      <c r="AB1066" s="90">
        <v>1</v>
      </c>
      <c r="AC1066" s="90">
        <v>1</v>
      </c>
      <c r="AD1066" s="90">
        <v>1</v>
      </c>
      <c r="AE1066" s="242"/>
      <c r="AF1066" s="243"/>
      <c r="AG1066" s="243"/>
      <c r="AH1066" s="244"/>
      <c r="AI1066" s="233">
        <f t="shared" si="180"/>
        <v>1</v>
      </c>
      <c r="AJ1066" s="234"/>
      <c r="AK1066" s="234"/>
      <c r="AL1066" s="235"/>
      <c r="AM1066" s="223">
        <f t="shared" si="181"/>
        <v>14.85</v>
      </c>
      <c r="AN1066" s="224"/>
      <c r="AO1066" s="225"/>
      <c r="AP1066" s="223">
        <f t="shared" si="182"/>
        <v>0</v>
      </c>
      <c r="AQ1066" s="224"/>
      <c r="AR1066" s="224"/>
      <c r="AS1066" s="225"/>
      <c r="AT1066" s="223">
        <f t="shared" si="183"/>
        <v>14.85</v>
      </c>
      <c r="AU1066" s="224"/>
      <c r="AV1066" s="224"/>
      <c r="AW1066" s="225"/>
      <c r="AX1066" s="32">
        <f t="shared" si="178"/>
        <v>0</v>
      </c>
      <c r="AY1066" s="97">
        <f t="shared" si="184"/>
        <v>0</v>
      </c>
    </row>
    <row r="1067" spans="1:51">
      <c r="A1067" s="30" t="s">
        <v>1047</v>
      </c>
      <c r="B1067" s="221" t="s">
        <v>617</v>
      </c>
      <c r="C1067" s="221"/>
      <c r="D1067" s="221"/>
      <c r="E1067" s="221"/>
      <c r="F1067" s="221"/>
      <c r="G1067" s="221"/>
      <c r="H1067" s="221"/>
      <c r="I1067" s="221"/>
      <c r="J1067" s="221"/>
      <c r="K1067" s="221"/>
      <c r="L1067" s="221"/>
      <c r="M1067" s="221"/>
      <c r="N1067" s="221"/>
      <c r="O1067" s="221"/>
      <c r="P1067" s="221"/>
      <c r="Q1067" s="221"/>
      <c r="R1067" s="221"/>
      <c r="S1067" s="221"/>
      <c r="T1067" s="30" t="s">
        <v>1059</v>
      </c>
      <c r="U1067" s="31">
        <v>28715.87</v>
      </c>
      <c r="V1067" s="32">
        <v>8.41</v>
      </c>
      <c r="W1067" s="231">
        <f t="shared" si="179"/>
        <v>241500.46669999999</v>
      </c>
      <c r="X1067" s="231"/>
      <c r="Y1067" s="231"/>
      <c r="Z1067" s="231"/>
      <c r="AA1067" s="90">
        <v>22913.47</v>
      </c>
      <c r="AB1067" s="90">
        <v>22913.47</v>
      </c>
      <c r="AC1067" s="90">
        <v>22913.47</v>
      </c>
      <c r="AD1067" s="90">
        <v>22913.47</v>
      </c>
      <c r="AE1067" s="242"/>
      <c r="AF1067" s="243"/>
      <c r="AG1067" s="243"/>
      <c r="AH1067" s="244"/>
      <c r="AI1067" s="233">
        <f t="shared" si="180"/>
        <v>22913.47</v>
      </c>
      <c r="AJ1067" s="234"/>
      <c r="AK1067" s="234"/>
      <c r="AL1067" s="235"/>
      <c r="AM1067" s="223">
        <f>V1067*AA1067</f>
        <v>192702.28270000001</v>
      </c>
      <c r="AN1067" s="224"/>
      <c r="AO1067" s="225"/>
      <c r="AP1067" s="223">
        <f t="shared" si="182"/>
        <v>0</v>
      </c>
      <c r="AQ1067" s="224"/>
      <c r="AR1067" s="224"/>
      <c r="AS1067" s="225"/>
      <c r="AT1067" s="223">
        <f t="shared" si="183"/>
        <v>192702.28270000001</v>
      </c>
      <c r="AU1067" s="224"/>
      <c r="AV1067" s="224"/>
      <c r="AW1067" s="225"/>
      <c r="AX1067" s="32">
        <f t="shared" si="178"/>
        <v>5802.3999999999978</v>
      </c>
      <c r="AY1067" s="97">
        <f t="shared" si="184"/>
        <v>48798.183999999979</v>
      </c>
    </row>
    <row r="1068" spans="1:51">
      <c r="A1068" s="30" t="s">
        <v>220</v>
      </c>
      <c r="B1068" s="221" t="s">
        <v>4</v>
      </c>
      <c r="C1068" s="221"/>
      <c r="D1068" s="221"/>
      <c r="E1068" s="221"/>
      <c r="F1068" s="221"/>
      <c r="G1068" s="221"/>
      <c r="H1068" s="221"/>
      <c r="I1068" s="221"/>
      <c r="J1068" s="221"/>
      <c r="K1068" s="221"/>
      <c r="L1068" s="221"/>
      <c r="M1068" s="221"/>
      <c r="N1068" s="221"/>
      <c r="O1068" s="221"/>
      <c r="P1068" s="221"/>
      <c r="Q1068" s="221"/>
      <c r="R1068" s="221"/>
      <c r="S1068" s="221"/>
      <c r="T1068" s="30" t="s">
        <v>1060</v>
      </c>
      <c r="U1068" s="31">
        <v>26289.27</v>
      </c>
      <c r="V1068" s="32">
        <v>12.42</v>
      </c>
      <c r="W1068" s="231">
        <f t="shared" si="179"/>
        <v>326512.73340000003</v>
      </c>
      <c r="X1068" s="231"/>
      <c r="Y1068" s="231"/>
      <c r="Z1068" s="231"/>
      <c r="AA1068" s="90">
        <v>23965.27</v>
      </c>
      <c r="AB1068" s="90">
        <v>23965.27</v>
      </c>
      <c r="AC1068" s="90">
        <v>23965.27</v>
      </c>
      <c r="AD1068" s="90">
        <v>23965.27</v>
      </c>
      <c r="AE1068" s="242"/>
      <c r="AF1068" s="243"/>
      <c r="AG1068" s="243"/>
      <c r="AH1068" s="244"/>
      <c r="AI1068" s="233">
        <f t="shared" si="180"/>
        <v>23965.27</v>
      </c>
      <c r="AJ1068" s="234"/>
      <c r="AK1068" s="234"/>
      <c r="AL1068" s="235"/>
      <c r="AM1068" s="223">
        <f t="shared" si="181"/>
        <v>297648.65340000001</v>
      </c>
      <c r="AN1068" s="224"/>
      <c r="AO1068" s="225"/>
      <c r="AP1068" s="223">
        <f t="shared" si="182"/>
        <v>0</v>
      </c>
      <c r="AQ1068" s="224"/>
      <c r="AR1068" s="224"/>
      <c r="AS1068" s="225"/>
      <c r="AT1068" s="223">
        <f t="shared" si="183"/>
        <v>297648.65340000001</v>
      </c>
      <c r="AU1068" s="224"/>
      <c r="AV1068" s="224"/>
      <c r="AW1068" s="225"/>
      <c r="AX1068" s="32">
        <f t="shared" si="178"/>
        <v>2324</v>
      </c>
      <c r="AY1068" s="97">
        <f t="shared" si="184"/>
        <v>28864.080000000016</v>
      </c>
    </row>
    <row r="1069" spans="1:51">
      <c r="A1069" s="30" t="s">
        <v>221</v>
      </c>
      <c r="B1069" s="221" t="s">
        <v>5</v>
      </c>
      <c r="C1069" s="221"/>
      <c r="D1069" s="221"/>
      <c r="E1069" s="221"/>
      <c r="F1069" s="221"/>
      <c r="G1069" s="221"/>
      <c r="H1069" s="221"/>
      <c r="I1069" s="221"/>
      <c r="J1069" s="221"/>
      <c r="K1069" s="221"/>
      <c r="L1069" s="221"/>
      <c r="M1069" s="221"/>
      <c r="N1069" s="221"/>
      <c r="O1069" s="221"/>
      <c r="P1069" s="221"/>
      <c r="Q1069" s="221"/>
      <c r="R1069" s="221"/>
      <c r="S1069" s="221"/>
      <c r="T1069" s="30" t="s">
        <v>1060</v>
      </c>
      <c r="U1069" s="31">
        <v>3760</v>
      </c>
      <c r="V1069" s="32">
        <v>31.15</v>
      </c>
      <c r="W1069" s="231">
        <f t="shared" si="179"/>
        <v>117124</v>
      </c>
      <c r="X1069" s="231"/>
      <c r="Y1069" s="231"/>
      <c r="Z1069" s="231"/>
      <c r="AA1069" s="90">
        <v>3760</v>
      </c>
      <c r="AB1069" s="90">
        <v>3760</v>
      </c>
      <c r="AC1069" s="90">
        <v>3760</v>
      </c>
      <c r="AD1069" s="90">
        <v>3760</v>
      </c>
      <c r="AE1069" s="242"/>
      <c r="AF1069" s="243"/>
      <c r="AG1069" s="243"/>
      <c r="AH1069" s="244"/>
      <c r="AI1069" s="233">
        <f t="shared" si="180"/>
        <v>3760</v>
      </c>
      <c r="AJ1069" s="234"/>
      <c r="AK1069" s="234"/>
      <c r="AL1069" s="235"/>
      <c r="AM1069" s="223">
        <f t="shared" si="181"/>
        <v>117124</v>
      </c>
      <c r="AN1069" s="224"/>
      <c r="AO1069" s="225"/>
      <c r="AP1069" s="223">
        <f t="shared" si="182"/>
        <v>0</v>
      </c>
      <c r="AQ1069" s="224"/>
      <c r="AR1069" s="224"/>
      <c r="AS1069" s="225"/>
      <c r="AT1069" s="223">
        <f t="shared" si="183"/>
        <v>117124</v>
      </c>
      <c r="AU1069" s="224"/>
      <c r="AV1069" s="224"/>
      <c r="AW1069" s="225"/>
      <c r="AX1069" s="32">
        <f t="shared" si="178"/>
        <v>0</v>
      </c>
      <c r="AY1069" s="97">
        <f t="shared" si="184"/>
        <v>0</v>
      </c>
    </row>
    <row r="1070" spans="1:51">
      <c r="A1070" s="30" t="s">
        <v>222</v>
      </c>
      <c r="B1070" s="221" t="s">
        <v>1055</v>
      </c>
      <c r="C1070" s="221"/>
      <c r="D1070" s="221"/>
      <c r="E1070" s="221"/>
      <c r="F1070" s="221"/>
      <c r="G1070" s="221"/>
      <c r="H1070" s="221"/>
      <c r="I1070" s="221"/>
      <c r="J1070" s="221"/>
      <c r="K1070" s="221"/>
      <c r="L1070" s="221"/>
      <c r="M1070" s="221"/>
      <c r="N1070" s="221"/>
      <c r="O1070" s="221"/>
      <c r="P1070" s="221"/>
      <c r="Q1070" s="221"/>
      <c r="R1070" s="221"/>
      <c r="S1070" s="221"/>
      <c r="T1070" s="30" t="s">
        <v>1060</v>
      </c>
      <c r="U1070" s="31">
        <v>0</v>
      </c>
      <c r="V1070" s="32">
        <v>6.15</v>
      </c>
      <c r="W1070" s="231">
        <f t="shared" si="179"/>
        <v>0</v>
      </c>
      <c r="X1070" s="231"/>
      <c r="Y1070" s="231"/>
      <c r="Z1070" s="231"/>
      <c r="AA1070" s="233">
        <v>0</v>
      </c>
      <c r="AB1070" s="234"/>
      <c r="AC1070" s="234"/>
      <c r="AD1070" s="235"/>
      <c r="AE1070" s="242"/>
      <c r="AF1070" s="243"/>
      <c r="AG1070" s="243"/>
      <c r="AH1070" s="244"/>
      <c r="AI1070" s="233">
        <f t="shared" si="180"/>
        <v>0</v>
      </c>
      <c r="AJ1070" s="234"/>
      <c r="AK1070" s="234"/>
      <c r="AL1070" s="235"/>
      <c r="AM1070" s="223">
        <f t="shared" si="181"/>
        <v>0</v>
      </c>
      <c r="AN1070" s="224"/>
      <c r="AO1070" s="225"/>
      <c r="AP1070" s="223">
        <f t="shared" si="182"/>
        <v>0</v>
      </c>
      <c r="AQ1070" s="224"/>
      <c r="AR1070" s="224"/>
      <c r="AS1070" s="225"/>
      <c r="AT1070" s="223">
        <f t="shared" si="183"/>
        <v>0</v>
      </c>
      <c r="AU1070" s="224"/>
      <c r="AV1070" s="224"/>
      <c r="AW1070" s="225"/>
      <c r="AX1070" s="32">
        <f t="shared" si="178"/>
        <v>0</v>
      </c>
      <c r="AY1070" s="97">
        <f t="shared" si="184"/>
        <v>0</v>
      </c>
    </row>
    <row r="1071" spans="1:51">
      <c r="A1071" s="30" t="s">
        <v>223</v>
      </c>
      <c r="B1071" s="221" t="s">
        <v>1056</v>
      </c>
      <c r="C1071" s="221"/>
      <c r="D1071" s="221"/>
      <c r="E1071" s="221"/>
      <c r="F1071" s="221"/>
      <c r="G1071" s="221"/>
      <c r="H1071" s="221"/>
      <c r="I1071" s="221"/>
      <c r="J1071" s="221"/>
      <c r="K1071" s="221"/>
      <c r="L1071" s="221"/>
      <c r="M1071" s="221"/>
      <c r="N1071" s="221"/>
      <c r="O1071" s="221"/>
      <c r="P1071" s="221"/>
      <c r="Q1071" s="221"/>
      <c r="R1071" s="221"/>
      <c r="S1071" s="221"/>
      <c r="T1071" s="30" t="s">
        <v>1060</v>
      </c>
      <c r="U1071" s="31">
        <v>0</v>
      </c>
      <c r="V1071" s="32">
        <v>15.69</v>
      </c>
      <c r="W1071" s="231">
        <f t="shared" si="179"/>
        <v>0</v>
      </c>
      <c r="X1071" s="231"/>
      <c r="Y1071" s="231"/>
      <c r="Z1071" s="231"/>
      <c r="AA1071" s="233">
        <v>0</v>
      </c>
      <c r="AB1071" s="234"/>
      <c r="AC1071" s="234"/>
      <c r="AD1071" s="235"/>
      <c r="AE1071" s="242"/>
      <c r="AF1071" s="243"/>
      <c r="AG1071" s="243"/>
      <c r="AH1071" s="244"/>
      <c r="AI1071" s="233">
        <f t="shared" si="180"/>
        <v>0</v>
      </c>
      <c r="AJ1071" s="234"/>
      <c r="AK1071" s="234"/>
      <c r="AL1071" s="235"/>
      <c r="AM1071" s="223">
        <f>V1071*AA1071</f>
        <v>0</v>
      </c>
      <c r="AN1071" s="224"/>
      <c r="AO1071" s="225"/>
      <c r="AP1071" s="223">
        <f t="shared" si="182"/>
        <v>0</v>
      </c>
      <c r="AQ1071" s="224"/>
      <c r="AR1071" s="224"/>
      <c r="AS1071" s="225"/>
      <c r="AT1071" s="223">
        <f t="shared" si="183"/>
        <v>0</v>
      </c>
      <c r="AU1071" s="224"/>
      <c r="AV1071" s="224"/>
      <c r="AW1071" s="225"/>
      <c r="AX1071" s="32">
        <f t="shared" si="178"/>
        <v>0</v>
      </c>
      <c r="AY1071" s="98">
        <f t="shared" si="184"/>
        <v>0</v>
      </c>
    </row>
    <row r="1072" spans="1:51">
      <c r="A1072" s="30"/>
      <c r="B1072" s="221"/>
      <c r="C1072" s="221"/>
      <c r="D1072" s="221"/>
      <c r="E1072" s="221"/>
      <c r="F1072" s="221"/>
      <c r="G1072" s="221"/>
      <c r="H1072" s="221"/>
      <c r="I1072" s="221"/>
      <c r="J1072" s="221"/>
      <c r="K1072" s="221"/>
      <c r="L1072" s="221"/>
      <c r="M1072" s="221"/>
      <c r="N1072" s="221"/>
      <c r="O1072" s="221"/>
      <c r="P1072" s="221"/>
      <c r="Q1072" s="221"/>
      <c r="R1072" s="221"/>
      <c r="S1072" s="221"/>
      <c r="T1072" s="30"/>
      <c r="U1072" s="31"/>
      <c r="V1072" s="32"/>
      <c r="W1072" s="271"/>
      <c r="X1072" s="271"/>
      <c r="Y1072" s="271"/>
      <c r="Z1072" s="271"/>
      <c r="AA1072" s="233"/>
      <c r="AB1072" s="234"/>
      <c r="AC1072" s="234"/>
      <c r="AD1072" s="235"/>
      <c r="AE1072" s="242"/>
      <c r="AF1072" s="243"/>
      <c r="AG1072" s="243"/>
      <c r="AH1072" s="244"/>
      <c r="AI1072" s="233"/>
      <c r="AJ1072" s="234"/>
      <c r="AK1072" s="234"/>
      <c r="AL1072" s="235"/>
      <c r="AM1072" s="261"/>
      <c r="AN1072" s="262"/>
      <c r="AO1072" s="263"/>
      <c r="AP1072" s="223"/>
      <c r="AQ1072" s="224"/>
      <c r="AR1072" s="224"/>
      <c r="AS1072" s="225"/>
      <c r="AT1072" s="261"/>
      <c r="AU1072" s="262"/>
      <c r="AV1072" s="262"/>
      <c r="AW1072" s="263"/>
      <c r="AX1072" s="32"/>
      <c r="AY1072" s="98">
        <f t="shared" si="184"/>
        <v>0</v>
      </c>
    </row>
    <row r="1073" spans="1:51" ht="15.75">
      <c r="A1073" s="49">
        <v>6</v>
      </c>
      <c r="B1073" s="237" t="s">
        <v>619</v>
      </c>
      <c r="C1073" s="237"/>
      <c r="D1073" s="237"/>
      <c r="E1073" s="237"/>
      <c r="F1073" s="237"/>
      <c r="G1073" s="237"/>
      <c r="H1073" s="237"/>
      <c r="I1073" s="237"/>
      <c r="J1073" s="237"/>
      <c r="K1073" s="237"/>
      <c r="L1073" s="237"/>
      <c r="M1073" s="237"/>
      <c r="N1073" s="237"/>
      <c r="O1073" s="237"/>
      <c r="P1073" s="237"/>
      <c r="Q1073" s="237"/>
      <c r="R1073" s="237"/>
      <c r="S1073" s="237"/>
      <c r="T1073" s="49"/>
      <c r="U1073" s="52"/>
      <c r="V1073" s="66"/>
      <c r="W1073" s="264">
        <f>W1074</f>
        <v>4480397.8213999989</v>
      </c>
      <c r="X1073" s="264"/>
      <c r="Y1073" s="264"/>
      <c r="Z1073" s="264"/>
      <c r="AA1073" s="249"/>
      <c r="AB1073" s="250"/>
      <c r="AC1073" s="250"/>
      <c r="AD1073" s="251"/>
      <c r="AE1073" s="252"/>
      <c r="AF1073" s="253"/>
      <c r="AG1073" s="253"/>
      <c r="AH1073" s="254"/>
      <c r="AI1073" s="249"/>
      <c r="AJ1073" s="250"/>
      <c r="AK1073" s="250"/>
      <c r="AL1073" s="251"/>
      <c r="AM1073" s="265">
        <f>AM1074</f>
        <v>3832392.1090999995</v>
      </c>
      <c r="AN1073" s="266"/>
      <c r="AO1073" s="267"/>
      <c r="AP1073" s="268">
        <f>AP1074</f>
        <v>284971.81579999998</v>
      </c>
      <c r="AQ1073" s="269"/>
      <c r="AR1073" s="269"/>
      <c r="AS1073" s="270"/>
      <c r="AT1073" s="268">
        <f>AM1073+AP1073</f>
        <v>4117363.9248999995</v>
      </c>
      <c r="AU1073" s="269"/>
      <c r="AV1073" s="269"/>
      <c r="AW1073" s="270"/>
      <c r="AX1073" s="22"/>
      <c r="AY1073" s="95">
        <f t="shared" si="184"/>
        <v>363033.89649999933</v>
      </c>
    </row>
    <row r="1074" spans="1:51" ht="15.75">
      <c r="A1074" s="45" t="s">
        <v>377</v>
      </c>
      <c r="B1074" s="236" t="s">
        <v>1057</v>
      </c>
      <c r="C1074" s="236"/>
      <c r="D1074" s="236"/>
      <c r="E1074" s="236"/>
      <c r="F1074" s="236"/>
      <c r="G1074" s="236"/>
      <c r="H1074" s="236"/>
      <c r="I1074" s="236"/>
      <c r="J1074" s="236"/>
      <c r="K1074" s="236"/>
      <c r="L1074" s="236"/>
      <c r="M1074" s="236"/>
      <c r="N1074" s="236"/>
      <c r="O1074" s="236"/>
      <c r="P1074" s="236"/>
      <c r="Q1074" s="236"/>
      <c r="R1074" s="236"/>
      <c r="S1074" s="236"/>
      <c r="T1074" s="45"/>
      <c r="U1074" s="54"/>
      <c r="V1074" s="61"/>
      <c r="W1074" s="229">
        <f>SUM(W1075:W1089)+0.01</f>
        <v>4480397.8213999989</v>
      </c>
      <c r="X1074" s="229"/>
      <c r="Y1074" s="229"/>
      <c r="Z1074" s="229"/>
      <c r="AA1074" s="255"/>
      <c r="AB1074" s="256"/>
      <c r="AC1074" s="256"/>
      <c r="AD1074" s="257"/>
      <c r="AE1074" s="258"/>
      <c r="AF1074" s="259"/>
      <c r="AG1074" s="259"/>
      <c r="AH1074" s="260"/>
      <c r="AI1074" s="255"/>
      <c r="AJ1074" s="256"/>
      <c r="AK1074" s="256"/>
      <c r="AL1074" s="257"/>
      <c r="AM1074" s="238">
        <f>SUM(AM1075:AM1089)</f>
        <v>3832392.1090999995</v>
      </c>
      <c r="AN1074" s="239"/>
      <c r="AO1074" s="240"/>
      <c r="AP1074" s="238">
        <f>SUM(AP1075:AS1089)</f>
        <v>284971.81579999998</v>
      </c>
      <c r="AQ1074" s="239"/>
      <c r="AR1074" s="239"/>
      <c r="AS1074" s="240"/>
      <c r="AT1074" s="238">
        <f>AM1074+AP1074</f>
        <v>4117363.9248999995</v>
      </c>
      <c r="AU1074" s="239"/>
      <c r="AV1074" s="239"/>
      <c r="AW1074" s="240"/>
      <c r="AX1074" s="27"/>
      <c r="AY1074" s="96">
        <f t="shared" si="184"/>
        <v>363033.89649999933</v>
      </c>
    </row>
    <row r="1075" spans="1:51">
      <c r="A1075" s="30" t="s">
        <v>378</v>
      </c>
      <c r="B1075" s="221" t="s">
        <v>621</v>
      </c>
      <c r="C1075" s="221"/>
      <c r="D1075" s="221"/>
      <c r="E1075" s="221"/>
      <c r="F1075" s="221"/>
      <c r="G1075" s="221"/>
      <c r="H1075" s="221"/>
      <c r="I1075" s="221"/>
      <c r="J1075" s="221"/>
      <c r="K1075" s="221"/>
      <c r="L1075" s="221"/>
      <c r="M1075" s="221"/>
      <c r="N1075" s="221"/>
      <c r="O1075" s="221"/>
      <c r="P1075" s="221"/>
      <c r="Q1075" s="221"/>
      <c r="R1075" s="221"/>
      <c r="S1075" s="221"/>
      <c r="T1075" s="30" t="s">
        <v>1060</v>
      </c>
      <c r="U1075" s="31">
        <v>65561</v>
      </c>
      <c r="V1075" s="32">
        <v>0.39</v>
      </c>
      <c r="W1075" s="231">
        <f t="shared" ref="W1075:W1089" si="185">U1075*V1075</f>
        <v>25568.79</v>
      </c>
      <c r="X1075" s="231"/>
      <c r="Y1075" s="231"/>
      <c r="Z1075" s="231"/>
      <c r="AA1075" s="90">
        <v>61809</v>
      </c>
      <c r="AB1075" s="90">
        <v>61809</v>
      </c>
      <c r="AC1075" s="90">
        <v>61809</v>
      </c>
      <c r="AD1075" s="90">
        <v>61809</v>
      </c>
      <c r="AE1075" s="242"/>
      <c r="AF1075" s="243"/>
      <c r="AG1075" s="243"/>
      <c r="AH1075" s="244"/>
      <c r="AI1075" s="233">
        <f t="shared" ref="AI1075:AI1089" si="186">AA1075+AE1075</f>
        <v>61809</v>
      </c>
      <c r="AJ1075" s="234"/>
      <c r="AK1075" s="234"/>
      <c r="AL1075" s="235"/>
      <c r="AM1075" s="223">
        <f t="shared" ref="AM1075:AM1089" si="187">V1075*AA1075</f>
        <v>24105.510000000002</v>
      </c>
      <c r="AN1075" s="224"/>
      <c r="AO1075" s="225"/>
      <c r="AP1075" s="223">
        <f t="shared" ref="AP1075:AP1089" si="188">V1075*AE1075</f>
        <v>0</v>
      </c>
      <c r="AQ1075" s="224"/>
      <c r="AR1075" s="224"/>
      <c r="AS1075" s="225"/>
      <c r="AT1075" s="223">
        <f t="shared" ref="AT1075:AT1089" si="189">AM1075+AP1075</f>
        <v>24105.510000000002</v>
      </c>
      <c r="AU1075" s="224"/>
      <c r="AV1075" s="224"/>
      <c r="AW1075" s="225"/>
      <c r="AX1075" s="32">
        <f t="shared" ref="AX1075:AX1089" si="190">U1075-AI1075</f>
        <v>3752</v>
      </c>
      <c r="AY1075" s="97">
        <f>W1075-AT1075</f>
        <v>1463.2799999999988</v>
      </c>
    </row>
    <row r="1076" spans="1:51">
      <c r="A1076" s="30" t="s">
        <v>379</v>
      </c>
      <c r="B1076" s="221" t="s">
        <v>622</v>
      </c>
      <c r="C1076" s="221"/>
      <c r="D1076" s="221"/>
      <c r="E1076" s="221"/>
      <c r="F1076" s="221"/>
      <c r="G1076" s="221"/>
      <c r="H1076" s="221"/>
      <c r="I1076" s="221"/>
      <c r="J1076" s="221"/>
      <c r="K1076" s="221"/>
      <c r="L1076" s="221"/>
      <c r="M1076" s="221"/>
      <c r="N1076" s="221"/>
      <c r="O1076" s="221"/>
      <c r="P1076" s="221"/>
      <c r="Q1076" s="221"/>
      <c r="R1076" s="221"/>
      <c r="S1076" s="221"/>
      <c r="T1076" s="30" t="s">
        <v>1060</v>
      </c>
      <c r="U1076" s="31">
        <v>0</v>
      </c>
      <c r="V1076" s="32">
        <v>0.34</v>
      </c>
      <c r="W1076" s="231">
        <f t="shared" si="185"/>
        <v>0</v>
      </c>
      <c r="X1076" s="231"/>
      <c r="Y1076" s="231"/>
      <c r="Z1076" s="231"/>
      <c r="AA1076" s="90">
        <v>0</v>
      </c>
      <c r="AB1076" s="90">
        <v>0</v>
      </c>
      <c r="AC1076" s="90">
        <v>0</v>
      </c>
      <c r="AD1076" s="90">
        <v>0</v>
      </c>
      <c r="AE1076" s="242"/>
      <c r="AF1076" s="243"/>
      <c r="AG1076" s="243"/>
      <c r="AH1076" s="244"/>
      <c r="AI1076" s="233">
        <f t="shared" si="186"/>
        <v>0</v>
      </c>
      <c r="AJ1076" s="234"/>
      <c r="AK1076" s="234"/>
      <c r="AL1076" s="235"/>
      <c r="AM1076" s="223">
        <f t="shared" si="187"/>
        <v>0</v>
      </c>
      <c r="AN1076" s="224"/>
      <c r="AO1076" s="225"/>
      <c r="AP1076" s="223">
        <f t="shared" si="188"/>
        <v>0</v>
      </c>
      <c r="AQ1076" s="224"/>
      <c r="AR1076" s="224"/>
      <c r="AS1076" s="225"/>
      <c r="AT1076" s="223">
        <f t="shared" si="189"/>
        <v>0</v>
      </c>
      <c r="AU1076" s="224"/>
      <c r="AV1076" s="224"/>
      <c r="AW1076" s="225"/>
      <c r="AX1076" s="32">
        <f t="shared" si="190"/>
        <v>0</v>
      </c>
      <c r="AY1076" s="97">
        <f t="shared" si="184"/>
        <v>0</v>
      </c>
    </row>
    <row r="1077" spans="1:51">
      <c r="A1077" s="30" t="s">
        <v>380</v>
      </c>
      <c r="B1077" s="221" t="s">
        <v>623</v>
      </c>
      <c r="C1077" s="221"/>
      <c r="D1077" s="221"/>
      <c r="E1077" s="221"/>
      <c r="F1077" s="221"/>
      <c r="G1077" s="221"/>
      <c r="H1077" s="221"/>
      <c r="I1077" s="221"/>
      <c r="J1077" s="221"/>
      <c r="K1077" s="221"/>
      <c r="L1077" s="221"/>
      <c r="M1077" s="221"/>
      <c r="N1077" s="221"/>
      <c r="O1077" s="221"/>
      <c r="P1077" s="221"/>
      <c r="Q1077" s="221"/>
      <c r="R1077" s="221"/>
      <c r="S1077" s="221"/>
      <c r="T1077" s="30" t="s">
        <v>1061</v>
      </c>
      <c r="U1077" s="31">
        <v>42848.94</v>
      </c>
      <c r="V1077" s="32">
        <v>3.38</v>
      </c>
      <c r="W1077" s="231">
        <f t="shared" si="185"/>
        <v>144829.4172</v>
      </c>
      <c r="X1077" s="231"/>
      <c r="Y1077" s="231"/>
      <c r="Z1077" s="231"/>
      <c r="AA1077" s="90">
        <v>40088.74</v>
      </c>
      <c r="AB1077" s="90">
        <v>40088.74</v>
      </c>
      <c r="AC1077" s="90">
        <v>40088.74</v>
      </c>
      <c r="AD1077" s="90">
        <v>40088.74</v>
      </c>
      <c r="AE1077" s="242"/>
      <c r="AF1077" s="243"/>
      <c r="AG1077" s="243"/>
      <c r="AH1077" s="244"/>
      <c r="AI1077" s="233">
        <f t="shared" si="186"/>
        <v>40088.74</v>
      </c>
      <c r="AJ1077" s="234"/>
      <c r="AK1077" s="234"/>
      <c r="AL1077" s="235"/>
      <c r="AM1077" s="223">
        <f t="shared" si="187"/>
        <v>135499.9412</v>
      </c>
      <c r="AN1077" s="224"/>
      <c r="AO1077" s="225"/>
      <c r="AP1077" s="223">
        <f t="shared" si="188"/>
        <v>0</v>
      </c>
      <c r="AQ1077" s="224"/>
      <c r="AR1077" s="224"/>
      <c r="AS1077" s="225"/>
      <c r="AT1077" s="223">
        <f t="shared" si="189"/>
        <v>135499.9412</v>
      </c>
      <c r="AU1077" s="224"/>
      <c r="AV1077" s="224"/>
      <c r="AW1077" s="225"/>
      <c r="AX1077" s="32">
        <f t="shared" si="190"/>
        <v>2760.2000000000044</v>
      </c>
      <c r="AY1077" s="97">
        <f t="shared" si="184"/>
        <v>9329.4759999999951</v>
      </c>
    </row>
    <row r="1078" spans="1:51">
      <c r="A1078" s="30" t="s">
        <v>381</v>
      </c>
      <c r="B1078" s="221" t="s">
        <v>1243</v>
      </c>
      <c r="C1078" s="221"/>
      <c r="D1078" s="221"/>
      <c r="E1078" s="221"/>
      <c r="F1078" s="221"/>
      <c r="G1078" s="221"/>
      <c r="H1078" s="221"/>
      <c r="I1078" s="221"/>
      <c r="J1078" s="221"/>
      <c r="K1078" s="221"/>
      <c r="L1078" s="221"/>
      <c r="M1078" s="221"/>
      <c r="N1078" s="221"/>
      <c r="O1078" s="221"/>
      <c r="P1078" s="221"/>
      <c r="Q1078" s="221"/>
      <c r="R1078" s="221"/>
      <c r="S1078" s="221"/>
      <c r="T1078" s="30" t="s">
        <v>1061</v>
      </c>
      <c r="U1078" s="31">
        <v>74659.44</v>
      </c>
      <c r="V1078" s="32">
        <v>1.18</v>
      </c>
      <c r="W1078" s="231">
        <f t="shared" si="185"/>
        <v>88098.139200000005</v>
      </c>
      <c r="X1078" s="231"/>
      <c r="Y1078" s="231"/>
      <c r="Z1078" s="231"/>
      <c r="AA1078" s="90">
        <v>69154.649999999994</v>
      </c>
      <c r="AB1078" s="90">
        <v>69154.649999999994</v>
      </c>
      <c r="AC1078" s="90">
        <v>69154.649999999994</v>
      </c>
      <c r="AD1078" s="90">
        <v>69154.649999999994</v>
      </c>
      <c r="AE1078" s="242"/>
      <c r="AF1078" s="243"/>
      <c r="AG1078" s="243"/>
      <c r="AH1078" s="244"/>
      <c r="AI1078" s="233">
        <f t="shared" si="186"/>
        <v>69154.649999999994</v>
      </c>
      <c r="AJ1078" s="234"/>
      <c r="AK1078" s="234"/>
      <c r="AL1078" s="235"/>
      <c r="AM1078" s="223">
        <f t="shared" si="187"/>
        <v>81602.486999999994</v>
      </c>
      <c r="AN1078" s="224"/>
      <c r="AO1078" s="225"/>
      <c r="AP1078" s="223">
        <f t="shared" si="188"/>
        <v>0</v>
      </c>
      <c r="AQ1078" s="224"/>
      <c r="AR1078" s="224"/>
      <c r="AS1078" s="225"/>
      <c r="AT1078" s="223">
        <f t="shared" si="189"/>
        <v>81602.486999999994</v>
      </c>
      <c r="AU1078" s="224"/>
      <c r="AV1078" s="224"/>
      <c r="AW1078" s="225"/>
      <c r="AX1078" s="32">
        <f t="shared" si="190"/>
        <v>5504.7900000000081</v>
      </c>
      <c r="AY1078" s="97">
        <f t="shared" si="184"/>
        <v>6495.6522000000114</v>
      </c>
    </row>
    <row r="1079" spans="1:51">
      <c r="A1079" s="30" t="s">
        <v>382</v>
      </c>
      <c r="B1079" s="221" t="s">
        <v>0</v>
      </c>
      <c r="C1079" s="221"/>
      <c r="D1079" s="221"/>
      <c r="E1079" s="221"/>
      <c r="F1079" s="221"/>
      <c r="G1079" s="221"/>
      <c r="H1079" s="221"/>
      <c r="I1079" s="221"/>
      <c r="J1079" s="221"/>
      <c r="K1079" s="221"/>
      <c r="L1079" s="221"/>
      <c r="M1079" s="221"/>
      <c r="N1079" s="221"/>
      <c r="O1079" s="221"/>
      <c r="P1079" s="221"/>
      <c r="Q1079" s="221"/>
      <c r="R1079" s="221"/>
      <c r="S1079" s="221"/>
      <c r="T1079" s="30" t="s">
        <v>33</v>
      </c>
      <c r="U1079" s="31">
        <v>886035.55</v>
      </c>
      <c r="V1079" s="32">
        <v>1.51</v>
      </c>
      <c r="W1079" s="231">
        <f t="shared" si="185"/>
        <v>1337913.6805</v>
      </c>
      <c r="X1079" s="231"/>
      <c r="Y1079" s="231"/>
      <c r="Z1079" s="231"/>
      <c r="AA1079" s="90">
        <v>863278.66</v>
      </c>
      <c r="AB1079" s="90">
        <v>863278.66</v>
      </c>
      <c r="AC1079" s="90">
        <v>863278.66</v>
      </c>
      <c r="AD1079" s="90">
        <v>863278.66</v>
      </c>
      <c r="AE1079" s="242"/>
      <c r="AF1079" s="243"/>
      <c r="AG1079" s="243"/>
      <c r="AH1079" s="244"/>
      <c r="AI1079" s="233">
        <f t="shared" si="186"/>
        <v>863278.66</v>
      </c>
      <c r="AJ1079" s="234"/>
      <c r="AK1079" s="234"/>
      <c r="AL1079" s="235"/>
      <c r="AM1079" s="223">
        <f t="shared" si="187"/>
        <v>1303550.7766</v>
      </c>
      <c r="AN1079" s="224"/>
      <c r="AO1079" s="225"/>
      <c r="AP1079" s="223">
        <f t="shared" si="188"/>
        <v>0</v>
      </c>
      <c r="AQ1079" s="224"/>
      <c r="AR1079" s="224"/>
      <c r="AS1079" s="225"/>
      <c r="AT1079" s="223">
        <f t="shared" si="189"/>
        <v>1303550.7766</v>
      </c>
      <c r="AU1079" s="224"/>
      <c r="AV1079" s="224"/>
      <c r="AW1079" s="225"/>
      <c r="AX1079" s="32">
        <f t="shared" si="190"/>
        <v>22756.890000000014</v>
      </c>
      <c r="AY1079" s="97">
        <f t="shared" si="184"/>
        <v>34362.903900000034</v>
      </c>
    </row>
    <row r="1080" spans="1:51">
      <c r="A1080" s="30" t="s">
        <v>383</v>
      </c>
      <c r="B1080" s="221" t="s">
        <v>624</v>
      </c>
      <c r="C1080" s="221"/>
      <c r="D1080" s="221"/>
      <c r="E1080" s="221"/>
      <c r="F1080" s="221"/>
      <c r="G1080" s="221"/>
      <c r="H1080" s="221"/>
      <c r="I1080" s="221"/>
      <c r="J1080" s="221"/>
      <c r="K1080" s="221"/>
      <c r="L1080" s="221"/>
      <c r="M1080" s="221"/>
      <c r="N1080" s="221"/>
      <c r="O1080" s="221"/>
      <c r="P1080" s="221"/>
      <c r="Q1080" s="221"/>
      <c r="R1080" s="221"/>
      <c r="S1080" s="221"/>
      <c r="T1080" s="30" t="s">
        <v>1061</v>
      </c>
      <c r="U1080" s="31">
        <v>27729.84</v>
      </c>
      <c r="V1080" s="32">
        <v>2.64</v>
      </c>
      <c r="W1080" s="231">
        <f t="shared" si="185"/>
        <v>73206.777600000001</v>
      </c>
      <c r="X1080" s="231"/>
      <c r="Y1080" s="231"/>
      <c r="Z1080" s="231"/>
      <c r="AA1080" s="90">
        <v>26348.02</v>
      </c>
      <c r="AB1080" s="90">
        <v>26348.02</v>
      </c>
      <c r="AC1080" s="90">
        <v>26348.02</v>
      </c>
      <c r="AD1080" s="90">
        <v>26348.02</v>
      </c>
      <c r="AE1080" s="242"/>
      <c r="AF1080" s="243"/>
      <c r="AG1080" s="243"/>
      <c r="AH1080" s="244"/>
      <c r="AI1080" s="233">
        <f t="shared" si="186"/>
        <v>26348.02</v>
      </c>
      <c r="AJ1080" s="234"/>
      <c r="AK1080" s="234"/>
      <c r="AL1080" s="235"/>
      <c r="AM1080" s="223">
        <f t="shared" si="187"/>
        <v>69558.772800000006</v>
      </c>
      <c r="AN1080" s="224"/>
      <c r="AO1080" s="225"/>
      <c r="AP1080" s="223">
        <f t="shared" si="188"/>
        <v>0</v>
      </c>
      <c r="AQ1080" s="224"/>
      <c r="AR1080" s="224"/>
      <c r="AS1080" s="225"/>
      <c r="AT1080" s="223">
        <f t="shared" si="189"/>
        <v>69558.772800000006</v>
      </c>
      <c r="AU1080" s="224"/>
      <c r="AV1080" s="224"/>
      <c r="AW1080" s="225"/>
      <c r="AX1080" s="32">
        <f t="shared" si="190"/>
        <v>1381.8199999999997</v>
      </c>
      <c r="AY1080" s="97">
        <f t="shared" si="184"/>
        <v>3648.0047999999952</v>
      </c>
    </row>
    <row r="1081" spans="1:51">
      <c r="A1081" s="30" t="s">
        <v>384</v>
      </c>
      <c r="B1081" s="221" t="s">
        <v>1</v>
      </c>
      <c r="C1081" s="221"/>
      <c r="D1081" s="221"/>
      <c r="E1081" s="221"/>
      <c r="F1081" s="221"/>
      <c r="G1081" s="221"/>
      <c r="H1081" s="221"/>
      <c r="I1081" s="221"/>
      <c r="J1081" s="221"/>
      <c r="K1081" s="221"/>
      <c r="L1081" s="221"/>
      <c r="M1081" s="221"/>
      <c r="N1081" s="221"/>
      <c r="O1081" s="221"/>
      <c r="P1081" s="221"/>
      <c r="Q1081" s="221"/>
      <c r="R1081" s="221"/>
      <c r="S1081" s="221"/>
      <c r="T1081" s="30" t="s">
        <v>1061</v>
      </c>
      <c r="U1081" s="31">
        <v>0</v>
      </c>
      <c r="V1081" s="32">
        <v>1.8</v>
      </c>
      <c r="W1081" s="231">
        <f t="shared" si="185"/>
        <v>0</v>
      </c>
      <c r="X1081" s="231"/>
      <c r="Y1081" s="231"/>
      <c r="Z1081" s="231"/>
      <c r="AA1081" s="90">
        <v>0</v>
      </c>
      <c r="AB1081" s="90">
        <v>0</v>
      </c>
      <c r="AC1081" s="90">
        <v>0</v>
      </c>
      <c r="AD1081" s="90">
        <v>0</v>
      </c>
      <c r="AE1081" s="242"/>
      <c r="AF1081" s="243"/>
      <c r="AG1081" s="243"/>
      <c r="AH1081" s="244"/>
      <c r="AI1081" s="233">
        <f t="shared" si="186"/>
        <v>0</v>
      </c>
      <c r="AJ1081" s="234"/>
      <c r="AK1081" s="234"/>
      <c r="AL1081" s="235"/>
      <c r="AM1081" s="223">
        <f t="shared" si="187"/>
        <v>0</v>
      </c>
      <c r="AN1081" s="224"/>
      <c r="AO1081" s="225"/>
      <c r="AP1081" s="223">
        <f t="shared" si="188"/>
        <v>0</v>
      </c>
      <c r="AQ1081" s="224"/>
      <c r="AR1081" s="224"/>
      <c r="AS1081" s="225"/>
      <c r="AT1081" s="223">
        <f t="shared" si="189"/>
        <v>0</v>
      </c>
      <c r="AU1081" s="224"/>
      <c r="AV1081" s="224"/>
      <c r="AW1081" s="225"/>
      <c r="AX1081" s="32">
        <f t="shared" si="190"/>
        <v>0</v>
      </c>
      <c r="AY1081" s="97">
        <f t="shared" si="184"/>
        <v>0</v>
      </c>
    </row>
    <row r="1082" spans="1:51">
      <c r="A1082" s="30" t="s">
        <v>385</v>
      </c>
      <c r="B1082" s="221" t="s">
        <v>625</v>
      </c>
      <c r="C1082" s="221"/>
      <c r="D1082" s="221"/>
      <c r="E1082" s="221"/>
      <c r="F1082" s="221"/>
      <c r="G1082" s="221"/>
      <c r="H1082" s="221"/>
      <c r="I1082" s="221"/>
      <c r="J1082" s="221"/>
      <c r="K1082" s="221"/>
      <c r="L1082" s="221"/>
      <c r="M1082" s="221"/>
      <c r="N1082" s="221"/>
      <c r="O1082" s="221"/>
      <c r="P1082" s="221"/>
      <c r="Q1082" s="221"/>
      <c r="R1082" s="221"/>
      <c r="S1082" s="221"/>
      <c r="T1082" s="30" t="s">
        <v>1060</v>
      </c>
      <c r="U1082" s="31">
        <v>100918</v>
      </c>
      <c r="V1082" s="32">
        <v>1.24</v>
      </c>
      <c r="W1082" s="231">
        <f t="shared" si="185"/>
        <v>125138.31999999999</v>
      </c>
      <c r="X1082" s="231"/>
      <c r="Y1082" s="231"/>
      <c r="Z1082" s="231"/>
      <c r="AA1082" s="90">
        <v>93950</v>
      </c>
      <c r="AB1082" s="90">
        <v>93950</v>
      </c>
      <c r="AC1082" s="90">
        <v>93950</v>
      </c>
      <c r="AD1082" s="90">
        <v>93950</v>
      </c>
      <c r="AE1082" s="242"/>
      <c r="AF1082" s="243"/>
      <c r="AG1082" s="243"/>
      <c r="AH1082" s="244"/>
      <c r="AI1082" s="233">
        <f t="shared" si="186"/>
        <v>93950</v>
      </c>
      <c r="AJ1082" s="234"/>
      <c r="AK1082" s="234"/>
      <c r="AL1082" s="235"/>
      <c r="AM1082" s="223">
        <f t="shared" si="187"/>
        <v>116498</v>
      </c>
      <c r="AN1082" s="224"/>
      <c r="AO1082" s="225"/>
      <c r="AP1082" s="223">
        <f t="shared" si="188"/>
        <v>0</v>
      </c>
      <c r="AQ1082" s="224"/>
      <c r="AR1082" s="224"/>
      <c r="AS1082" s="225"/>
      <c r="AT1082" s="223">
        <f t="shared" si="189"/>
        <v>116498</v>
      </c>
      <c r="AU1082" s="224"/>
      <c r="AV1082" s="224"/>
      <c r="AW1082" s="225"/>
      <c r="AX1082" s="32">
        <f t="shared" si="190"/>
        <v>6968</v>
      </c>
      <c r="AY1082" s="97">
        <f t="shared" si="184"/>
        <v>8640.3199999999924</v>
      </c>
    </row>
    <row r="1083" spans="1:51">
      <c r="A1083" s="30" t="s">
        <v>386</v>
      </c>
      <c r="B1083" s="221" t="s">
        <v>1078</v>
      </c>
      <c r="C1083" s="221"/>
      <c r="D1083" s="221"/>
      <c r="E1083" s="221"/>
      <c r="F1083" s="221"/>
      <c r="G1083" s="221"/>
      <c r="H1083" s="221"/>
      <c r="I1083" s="221"/>
      <c r="J1083" s="221"/>
      <c r="K1083" s="221"/>
      <c r="L1083" s="221"/>
      <c r="M1083" s="221"/>
      <c r="N1083" s="221"/>
      <c r="O1083" s="221"/>
      <c r="P1083" s="221"/>
      <c r="Q1083" s="221"/>
      <c r="R1083" s="221"/>
      <c r="S1083" s="221"/>
      <c r="T1083" s="30" t="s">
        <v>1061</v>
      </c>
      <c r="U1083" s="31">
        <v>19770</v>
      </c>
      <c r="V1083" s="32">
        <v>44.55</v>
      </c>
      <c r="W1083" s="231">
        <f t="shared" si="185"/>
        <v>880753.5</v>
      </c>
      <c r="X1083" s="231"/>
      <c r="Y1083" s="231"/>
      <c r="Z1083" s="231"/>
      <c r="AA1083" s="90">
        <v>18790</v>
      </c>
      <c r="AB1083" s="90">
        <v>18790</v>
      </c>
      <c r="AC1083" s="90">
        <v>18790</v>
      </c>
      <c r="AD1083" s="90">
        <v>18790</v>
      </c>
      <c r="AE1083" s="242"/>
      <c r="AF1083" s="243"/>
      <c r="AG1083" s="243"/>
      <c r="AH1083" s="244"/>
      <c r="AI1083" s="233">
        <f t="shared" si="186"/>
        <v>18790</v>
      </c>
      <c r="AJ1083" s="234"/>
      <c r="AK1083" s="234"/>
      <c r="AL1083" s="235"/>
      <c r="AM1083" s="223">
        <f t="shared" si="187"/>
        <v>837094.5</v>
      </c>
      <c r="AN1083" s="224"/>
      <c r="AO1083" s="225"/>
      <c r="AP1083" s="223">
        <f t="shared" si="188"/>
        <v>0</v>
      </c>
      <c r="AQ1083" s="224"/>
      <c r="AR1083" s="224"/>
      <c r="AS1083" s="225"/>
      <c r="AT1083" s="223">
        <f t="shared" si="189"/>
        <v>837094.5</v>
      </c>
      <c r="AU1083" s="224"/>
      <c r="AV1083" s="224"/>
      <c r="AW1083" s="225"/>
      <c r="AX1083" s="32">
        <f t="shared" si="190"/>
        <v>980</v>
      </c>
      <c r="AY1083" s="97">
        <f t="shared" si="184"/>
        <v>43659</v>
      </c>
    </row>
    <row r="1084" spans="1:51">
      <c r="A1084" s="30" t="s">
        <v>387</v>
      </c>
      <c r="B1084" s="221" t="s">
        <v>0</v>
      </c>
      <c r="C1084" s="221"/>
      <c r="D1084" s="221"/>
      <c r="E1084" s="221"/>
      <c r="F1084" s="221"/>
      <c r="G1084" s="221"/>
      <c r="H1084" s="221"/>
      <c r="I1084" s="221"/>
      <c r="J1084" s="221"/>
      <c r="K1084" s="221"/>
      <c r="L1084" s="221"/>
      <c r="M1084" s="221"/>
      <c r="N1084" s="221"/>
      <c r="O1084" s="221"/>
      <c r="P1084" s="221"/>
      <c r="Q1084" s="221"/>
      <c r="R1084" s="221"/>
      <c r="S1084" s="221"/>
      <c r="T1084" s="30" t="s">
        <v>33</v>
      </c>
      <c r="U1084" s="31">
        <v>0</v>
      </c>
      <c r="V1084" s="32">
        <v>1.51</v>
      </c>
      <c r="W1084" s="231">
        <f t="shared" si="185"/>
        <v>0</v>
      </c>
      <c r="X1084" s="231"/>
      <c r="Y1084" s="231"/>
      <c r="Z1084" s="231"/>
      <c r="AA1084" s="90">
        <v>0</v>
      </c>
      <c r="AB1084" s="90">
        <v>0</v>
      </c>
      <c r="AC1084" s="90">
        <v>0</v>
      </c>
      <c r="AD1084" s="90">
        <v>0</v>
      </c>
      <c r="AE1084" s="242"/>
      <c r="AF1084" s="243"/>
      <c r="AG1084" s="243"/>
      <c r="AH1084" s="244"/>
      <c r="AI1084" s="233">
        <f t="shared" si="186"/>
        <v>0</v>
      </c>
      <c r="AJ1084" s="234"/>
      <c r="AK1084" s="234"/>
      <c r="AL1084" s="235"/>
      <c r="AM1084" s="223">
        <f>V1084*AA1084</f>
        <v>0</v>
      </c>
      <c r="AN1084" s="224"/>
      <c r="AO1084" s="225"/>
      <c r="AP1084" s="223">
        <f t="shared" si="188"/>
        <v>0</v>
      </c>
      <c r="AQ1084" s="224"/>
      <c r="AR1084" s="224"/>
      <c r="AS1084" s="225"/>
      <c r="AT1084" s="223">
        <f t="shared" si="189"/>
        <v>0</v>
      </c>
      <c r="AU1084" s="224"/>
      <c r="AV1084" s="224"/>
      <c r="AW1084" s="225"/>
      <c r="AX1084" s="32">
        <f t="shared" si="190"/>
        <v>0</v>
      </c>
      <c r="AY1084" s="97">
        <f t="shared" si="184"/>
        <v>0</v>
      </c>
    </row>
    <row r="1085" spans="1:51">
      <c r="A1085" s="30" t="s">
        <v>388</v>
      </c>
      <c r="B1085" s="221" t="s">
        <v>626</v>
      </c>
      <c r="C1085" s="221"/>
      <c r="D1085" s="221"/>
      <c r="E1085" s="221"/>
      <c r="F1085" s="221"/>
      <c r="G1085" s="221"/>
      <c r="H1085" s="221"/>
      <c r="I1085" s="221"/>
      <c r="J1085" s="221"/>
      <c r="K1085" s="221"/>
      <c r="L1085" s="221"/>
      <c r="M1085" s="221"/>
      <c r="N1085" s="221"/>
      <c r="O1085" s="221"/>
      <c r="P1085" s="221"/>
      <c r="Q1085" s="221"/>
      <c r="R1085" s="221"/>
      <c r="S1085" s="221"/>
      <c r="T1085" s="30" t="s">
        <v>1060</v>
      </c>
      <c r="U1085" s="31">
        <v>95484.62</v>
      </c>
      <c r="V1085" s="32">
        <v>3.38</v>
      </c>
      <c r="W1085" s="231">
        <f t="shared" si="185"/>
        <v>322738.01559999998</v>
      </c>
      <c r="X1085" s="231"/>
      <c r="Y1085" s="231"/>
      <c r="Z1085" s="231"/>
      <c r="AA1085" s="90">
        <v>74961.17</v>
      </c>
      <c r="AB1085" s="90">
        <v>74961.17</v>
      </c>
      <c r="AC1085" s="90">
        <v>74961.17</v>
      </c>
      <c r="AD1085" s="90">
        <v>74961.17</v>
      </c>
      <c r="AE1085" s="242">
        <v>15623.45</v>
      </c>
      <c r="AF1085" s="243"/>
      <c r="AG1085" s="243"/>
      <c r="AH1085" s="244"/>
      <c r="AI1085" s="233">
        <f t="shared" si="186"/>
        <v>90584.62</v>
      </c>
      <c r="AJ1085" s="234"/>
      <c r="AK1085" s="234"/>
      <c r="AL1085" s="235"/>
      <c r="AM1085" s="223">
        <f>V1085*AA1085</f>
        <v>253368.75459999999</v>
      </c>
      <c r="AN1085" s="224"/>
      <c r="AO1085" s="225"/>
      <c r="AP1085" s="223">
        <f t="shared" si="188"/>
        <v>52807.260999999999</v>
      </c>
      <c r="AQ1085" s="224"/>
      <c r="AR1085" s="224"/>
      <c r="AS1085" s="225"/>
      <c r="AT1085" s="223">
        <f t="shared" si="189"/>
        <v>306176.01559999998</v>
      </c>
      <c r="AU1085" s="224"/>
      <c r="AV1085" s="224"/>
      <c r="AW1085" s="225"/>
      <c r="AX1085" s="32">
        <f t="shared" si="190"/>
        <v>4900</v>
      </c>
      <c r="AY1085" s="97">
        <f t="shared" si="184"/>
        <v>16562</v>
      </c>
    </row>
    <row r="1086" spans="1:51">
      <c r="A1086" s="30" t="s">
        <v>389</v>
      </c>
      <c r="B1086" s="221" t="s">
        <v>627</v>
      </c>
      <c r="C1086" s="221"/>
      <c r="D1086" s="221"/>
      <c r="E1086" s="221"/>
      <c r="F1086" s="221"/>
      <c r="G1086" s="221"/>
      <c r="H1086" s="221"/>
      <c r="I1086" s="221"/>
      <c r="J1086" s="221"/>
      <c r="K1086" s="221"/>
      <c r="L1086" s="221"/>
      <c r="M1086" s="221"/>
      <c r="N1086" s="221"/>
      <c r="O1086" s="221"/>
      <c r="P1086" s="221"/>
      <c r="Q1086" s="221"/>
      <c r="R1086" s="221"/>
      <c r="S1086" s="221"/>
      <c r="T1086" s="30" t="s">
        <v>630</v>
      </c>
      <c r="U1086" s="31">
        <v>88369.29</v>
      </c>
      <c r="V1086" s="32">
        <v>10.15</v>
      </c>
      <c r="W1086" s="231">
        <f t="shared" si="185"/>
        <v>896948.29349999991</v>
      </c>
      <c r="X1086" s="231"/>
      <c r="Y1086" s="231"/>
      <c r="Z1086" s="231"/>
      <c r="AA1086" s="90">
        <v>65185.93</v>
      </c>
      <c r="AB1086" s="90">
        <v>65185.93</v>
      </c>
      <c r="AC1086" s="90">
        <v>65185.93</v>
      </c>
      <c r="AD1086" s="90">
        <v>65185.93</v>
      </c>
      <c r="AE1086" s="242">
        <v>20191.52</v>
      </c>
      <c r="AF1086" s="243"/>
      <c r="AG1086" s="243"/>
      <c r="AH1086" s="244"/>
      <c r="AI1086" s="233">
        <f t="shared" si="186"/>
        <v>85377.45</v>
      </c>
      <c r="AJ1086" s="234"/>
      <c r="AK1086" s="234"/>
      <c r="AL1086" s="235"/>
      <c r="AM1086" s="223">
        <f>V1086*AA1086</f>
        <v>661637.18949999998</v>
      </c>
      <c r="AN1086" s="224"/>
      <c r="AO1086" s="225"/>
      <c r="AP1086" s="223">
        <f t="shared" si="188"/>
        <v>204943.92800000001</v>
      </c>
      <c r="AQ1086" s="224"/>
      <c r="AR1086" s="224"/>
      <c r="AS1086" s="225"/>
      <c r="AT1086" s="223">
        <f>AM1086+AP1086</f>
        <v>866581.11749999993</v>
      </c>
      <c r="AU1086" s="224"/>
      <c r="AV1086" s="224"/>
      <c r="AW1086" s="225"/>
      <c r="AX1086" s="32">
        <f t="shared" si="190"/>
        <v>2991.8399999999965</v>
      </c>
      <c r="AY1086" s="97">
        <f t="shared" si="184"/>
        <v>30367.175999999978</v>
      </c>
    </row>
    <row r="1087" spans="1:51">
      <c r="A1087" s="30" t="s">
        <v>390</v>
      </c>
      <c r="B1087" s="221" t="s">
        <v>323</v>
      </c>
      <c r="C1087" s="221"/>
      <c r="D1087" s="221"/>
      <c r="E1087" s="221"/>
      <c r="F1087" s="221"/>
      <c r="G1087" s="221"/>
      <c r="H1087" s="221"/>
      <c r="I1087" s="221"/>
      <c r="J1087" s="221"/>
      <c r="K1087" s="221"/>
      <c r="L1087" s="221"/>
      <c r="M1087" s="221"/>
      <c r="N1087" s="221"/>
      <c r="O1087" s="221"/>
      <c r="P1087" s="221"/>
      <c r="Q1087" s="221"/>
      <c r="R1087" s="221"/>
      <c r="S1087" s="221"/>
      <c r="T1087" s="30" t="s">
        <v>1059</v>
      </c>
      <c r="U1087" s="31">
        <v>21625.45</v>
      </c>
      <c r="V1087" s="32">
        <v>22.18</v>
      </c>
      <c r="W1087" s="231">
        <f t="shared" si="185"/>
        <v>479652.48100000003</v>
      </c>
      <c r="X1087" s="231"/>
      <c r="Y1087" s="231"/>
      <c r="Z1087" s="231"/>
      <c r="AA1087" s="90">
        <v>13739.63</v>
      </c>
      <c r="AB1087" s="90">
        <v>13739.63</v>
      </c>
      <c r="AC1087" s="90">
        <v>13739.63</v>
      </c>
      <c r="AD1087" s="90">
        <v>13739.63</v>
      </c>
      <c r="AE1087" s="242">
        <v>1227.26</v>
      </c>
      <c r="AF1087" s="243"/>
      <c r="AG1087" s="243"/>
      <c r="AH1087" s="244"/>
      <c r="AI1087" s="233">
        <f t="shared" si="186"/>
        <v>14966.89</v>
      </c>
      <c r="AJ1087" s="234"/>
      <c r="AK1087" s="234"/>
      <c r="AL1087" s="235"/>
      <c r="AM1087" s="223">
        <f>V1087*AA1087</f>
        <v>304744.99339999998</v>
      </c>
      <c r="AN1087" s="224"/>
      <c r="AO1087" s="225"/>
      <c r="AP1087" s="223">
        <f>V1087*AE1087</f>
        <v>27220.626799999998</v>
      </c>
      <c r="AQ1087" s="224"/>
      <c r="AR1087" s="224"/>
      <c r="AS1087" s="225"/>
      <c r="AT1087" s="223">
        <f>AM1087+AP1087</f>
        <v>331965.6202</v>
      </c>
      <c r="AU1087" s="224"/>
      <c r="AV1087" s="224"/>
      <c r="AW1087" s="225"/>
      <c r="AX1087" s="32">
        <f t="shared" si="190"/>
        <v>6658.5600000000013</v>
      </c>
      <c r="AY1087" s="97">
        <f t="shared" si="184"/>
        <v>147686.86080000002</v>
      </c>
    </row>
    <row r="1088" spans="1:51">
      <c r="A1088" s="30" t="s">
        <v>391</v>
      </c>
      <c r="B1088" s="221" t="s">
        <v>628</v>
      </c>
      <c r="C1088" s="221"/>
      <c r="D1088" s="221"/>
      <c r="E1088" s="221"/>
      <c r="F1088" s="221"/>
      <c r="G1088" s="221"/>
      <c r="H1088" s="221"/>
      <c r="I1088" s="221"/>
      <c r="J1088" s="221"/>
      <c r="K1088" s="221"/>
      <c r="L1088" s="221"/>
      <c r="M1088" s="221"/>
      <c r="N1088" s="221"/>
      <c r="O1088" s="221"/>
      <c r="P1088" s="221"/>
      <c r="Q1088" s="221"/>
      <c r="R1088" s="221"/>
      <c r="S1088" s="221"/>
      <c r="T1088" s="30" t="s">
        <v>1061</v>
      </c>
      <c r="U1088" s="31">
        <v>11133.56</v>
      </c>
      <c r="V1088" s="32">
        <v>6.28</v>
      </c>
      <c r="W1088" s="231">
        <f t="shared" si="185"/>
        <v>69918.756800000003</v>
      </c>
      <c r="X1088" s="231"/>
      <c r="Y1088" s="231"/>
      <c r="Z1088" s="231"/>
      <c r="AA1088" s="90">
        <v>7122.8</v>
      </c>
      <c r="AB1088" s="90">
        <v>7122.8</v>
      </c>
      <c r="AC1088" s="90">
        <v>7122.8</v>
      </c>
      <c r="AD1088" s="90">
        <v>7122.8</v>
      </c>
      <c r="AE1088" s="242"/>
      <c r="AF1088" s="243"/>
      <c r="AG1088" s="243"/>
      <c r="AH1088" s="244"/>
      <c r="AI1088" s="233">
        <f t="shared" si="186"/>
        <v>7122.8</v>
      </c>
      <c r="AJ1088" s="234"/>
      <c r="AK1088" s="234"/>
      <c r="AL1088" s="235"/>
      <c r="AM1088" s="223">
        <f>V1088*AA1088</f>
        <v>44731.184000000001</v>
      </c>
      <c r="AN1088" s="224"/>
      <c r="AO1088" s="225"/>
      <c r="AP1088" s="223">
        <f>V1088*AE1088</f>
        <v>0</v>
      </c>
      <c r="AQ1088" s="224"/>
      <c r="AR1088" s="224"/>
      <c r="AS1088" s="225"/>
      <c r="AT1088" s="223">
        <f t="shared" si="189"/>
        <v>44731.184000000001</v>
      </c>
      <c r="AU1088" s="224"/>
      <c r="AV1088" s="224"/>
      <c r="AW1088" s="225"/>
      <c r="AX1088" s="32">
        <f t="shared" si="190"/>
        <v>4010.7599999999993</v>
      </c>
      <c r="AY1088" s="97">
        <f t="shared" si="184"/>
        <v>25187.572800000002</v>
      </c>
    </row>
    <row r="1089" spans="1:53">
      <c r="A1089" s="30" t="s">
        <v>392</v>
      </c>
      <c r="B1089" s="221" t="s">
        <v>1058</v>
      </c>
      <c r="C1089" s="221"/>
      <c r="D1089" s="221"/>
      <c r="E1089" s="221"/>
      <c r="F1089" s="221"/>
      <c r="G1089" s="221"/>
      <c r="H1089" s="221"/>
      <c r="I1089" s="221"/>
      <c r="J1089" s="221"/>
      <c r="K1089" s="221"/>
      <c r="L1089" s="221"/>
      <c r="M1089" s="221"/>
      <c r="N1089" s="221"/>
      <c r="O1089" s="221"/>
      <c r="P1089" s="221"/>
      <c r="Q1089" s="221"/>
      <c r="R1089" s="221"/>
      <c r="S1089" s="221"/>
      <c r="T1089" s="30" t="s">
        <v>1060</v>
      </c>
      <c r="U1089" s="31">
        <v>2068</v>
      </c>
      <c r="V1089" s="32">
        <v>17.23</v>
      </c>
      <c r="W1089" s="231">
        <f t="shared" si="185"/>
        <v>35631.64</v>
      </c>
      <c r="X1089" s="231"/>
      <c r="Y1089" s="231"/>
      <c r="Z1089" s="231"/>
      <c r="AA1089" s="233"/>
      <c r="AB1089" s="234"/>
      <c r="AC1089" s="234"/>
      <c r="AD1089" s="235"/>
      <c r="AE1089" s="242"/>
      <c r="AF1089" s="243"/>
      <c r="AG1089" s="243"/>
      <c r="AH1089" s="244"/>
      <c r="AI1089" s="233">
        <f t="shared" si="186"/>
        <v>0</v>
      </c>
      <c r="AJ1089" s="234"/>
      <c r="AK1089" s="234"/>
      <c r="AL1089" s="235"/>
      <c r="AM1089" s="223">
        <f t="shared" si="187"/>
        <v>0</v>
      </c>
      <c r="AN1089" s="224"/>
      <c r="AO1089" s="225"/>
      <c r="AP1089" s="223">
        <f t="shared" si="188"/>
        <v>0</v>
      </c>
      <c r="AQ1089" s="224"/>
      <c r="AR1089" s="224"/>
      <c r="AS1089" s="225"/>
      <c r="AT1089" s="223">
        <f t="shared" si="189"/>
        <v>0</v>
      </c>
      <c r="AU1089" s="224"/>
      <c r="AV1089" s="224"/>
      <c r="AW1089" s="225"/>
      <c r="AX1089" s="32">
        <f t="shared" si="190"/>
        <v>2068</v>
      </c>
      <c r="AY1089" s="97">
        <f t="shared" si="184"/>
        <v>35631.64</v>
      </c>
    </row>
    <row r="1090" spans="1:53" ht="26.25" customHeight="1">
      <c r="A1090" s="218" t="s">
        <v>865</v>
      </c>
      <c r="B1090" s="219"/>
      <c r="C1090" s="219"/>
      <c r="D1090" s="219"/>
      <c r="E1090" s="219"/>
      <c r="F1090" s="219"/>
      <c r="G1090" s="219"/>
      <c r="H1090" s="219"/>
      <c r="I1090" s="219"/>
      <c r="J1090" s="219"/>
      <c r="K1090" s="219"/>
      <c r="L1090" s="219"/>
      <c r="M1090" s="219"/>
      <c r="N1090" s="219"/>
      <c r="O1090" s="219"/>
      <c r="P1090" s="219"/>
      <c r="Q1090" s="219"/>
      <c r="R1090" s="219"/>
      <c r="S1090" s="219"/>
      <c r="T1090" s="219"/>
      <c r="U1090" s="219"/>
      <c r="V1090" s="220"/>
      <c r="W1090" s="348">
        <f>W728+W15+W14</f>
        <v>33116669.7535</v>
      </c>
      <c r="X1090" s="349"/>
      <c r="Y1090" s="349"/>
      <c r="Z1090" s="350"/>
      <c r="AA1090" s="348"/>
      <c r="AB1090" s="349"/>
      <c r="AC1090" s="349"/>
      <c r="AD1090" s="350"/>
      <c r="AE1090" s="351">
        <v>9.4417356080920556E-3</v>
      </c>
      <c r="AF1090" s="352"/>
      <c r="AG1090" s="352"/>
      <c r="AH1090" s="353"/>
      <c r="AI1090" s="348"/>
      <c r="AJ1090" s="349"/>
      <c r="AK1090" s="349"/>
      <c r="AL1090" s="350"/>
      <c r="AM1090" s="348">
        <f>AM14+AM15+AM728</f>
        <v>21780195.1723276</v>
      </c>
      <c r="AN1090" s="349"/>
      <c r="AO1090" s="350"/>
      <c r="AP1090" s="348">
        <f>AP728+AP15+AP14</f>
        <v>360909.86569999997</v>
      </c>
      <c r="AQ1090" s="349"/>
      <c r="AR1090" s="349"/>
      <c r="AS1090" s="350"/>
      <c r="AT1090" s="348">
        <f>AM1090+AP1090</f>
        <v>22141105.038027599</v>
      </c>
      <c r="AU1090" s="349"/>
      <c r="AV1090" s="349"/>
      <c r="AW1090" s="350"/>
      <c r="AX1090" s="115"/>
      <c r="AY1090" s="117">
        <f>W1090-AT1090-0.01</f>
        <v>10975564.7054724</v>
      </c>
    </row>
    <row r="1091" spans="1:53">
      <c r="A1091" s="385" t="s">
        <v>104</v>
      </c>
      <c r="B1091" s="386"/>
      <c r="C1091" s="386"/>
      <c r="D1091" s="386"/>
      <c r="E1091" s="386"/>
      <c r="F1091" s="386"/>
      <c r="G1091" s="386"/>
      <c r="H1091" s="386"/>
      <c r="I1091" s="386"/>
      <c r="J1091" s="386"/>
      <c r="K1091" s="386"/>
      <c r="L1091" s="386"/>
      <c r="M1091" s="386"/>
      <c r="N1091" s="386"/>
      <c r="O1091" s="386"/>
      <c r="P1091" s="386"/>
      <c r="Q1091" s="386"/>
      <c r="R1091" s="386"/>
      <c r="S1091" s="386"/>
      <c r="T1091" s="386"/>
      <c r="U1091" s="387"/>
      <c r="V1091" s="67"/>
      <c r="W1091" s="68"/>
      <c r="X1091" s="68"/>
      <c r="Y1091" s="68"/>
      <c r="Z1091" s="68"/>
      <c r="AA1091" s="68"/>
      <c r="AB1091" s="68"/>
      <c r="AC1091" s="68"/>
      <c r="AD1091" s="68"/>
      <c r="AE1091" s="69"/>
      <c r="AF1091" s="69"/>
      <c r="AG1091" s="69"/>
      <c r="AH1091" s="69"/>
      <c r="AI1091" s="69"/>
      <c r="AJ1091" s="69"/>
      <c r="AK1091" s="69"/>
      <c r="AL1091" s="69"/>
      <c r="AM1091" s="69"/>
      <c r="AN1091" s="69"/>
      <c r="AO1091" s="69"/>
      <c r="AP1091" s="69"/>
      <c r="AQ1091" s="69"/>
      <c r="AR1091" s="69"/>
      <c r="AS1091" s="69"/>
      <c r="AT1091" s="69"/>
      <c r="AU1091" s="69"/>
      <c r="AV1091" s="69"/>
      <c r="AW1091" s="70"/>
      <c r="AX1091" s="70"/>
      <c r="AY1091" s="70"/>
      <c r="AZ1091" s="87"/>
      <c r="BA1091" s="87"/>
    </row>
    <row r="1092" spans="1:53" ht="15.75">
      <c r="A1092" s="388"/>
      <c r="B1092" s="389"/>
      <c r="C1092" s="389"/>
      <c r="D1092" s="389"/>
      <c r="E1092" s="389"/>
      <c r="F1092" s="389"/>
      <c r="G1092" s="389"/>
      <c r="H1092" s="389"/>
      <c r="I1092" s="389"/>
      <c r="J1092" s="389"/>
      <c r="K1092" s="389"/>
      <c r="L1092" s="389"/>
      <c r="M1092" s="389"/>
      <c r="N1092" s="389"/>
      <c r="O1092" s="389"/>
      <c r="P1092" s="389"/>
      <c r="Q1092" s="389"/>
      <c r="R1092" s="389"/>
      <c r="S1092" s="389"/>
      <c r="T1092" s="389"/>
      <c r="U1092" s="390"/>
      <c r="V1092" s="73"/>
      <c r="W1092" s="396" t="s">
        <v>866</v>
      </c>
      <c r="X1092" s="397"/>
      <c r="Y1092" s="397"/>
      <c r="Z1092" s="397"/>
      <c r="AA1092" s="397"/>
      <c r="AB1092" s="397"/>
      <c r="AC1092" s="397"/>
      <c r="AD1092" s="397"/>
      <c r="AE1092" s="397"/>
      <c r="AF1092" s="397"/>
      <c r="AG1092" s="397"/>
      <c r="AH1092" s="397"/>
      <c r="AI1092" s="398"/>
      <c r="AJ1092" s="81"/>
      <c r="AK1092" s="81"/>
      <c r="AL1092" s="81"/>
      <c r="AM1092" s="379" t="s">
        <v>867</v>
      </c>
      <c r="AN1092" s="380"/>
      <c r="AO1092" s="380"/>
      <c r="AP1092" s="380"/>
      <c r="AQ1092" s="380"/>
      <c r="AR1092" s="380"/>
      <c r="AS1092" s="380"/>
      <c r="AT1092" s="380"/>
      <c r="AU1092" s="380"/>
      <c r="AV1092" s="380"/>
      <c r="AW1092" s="380"/>
      <c r="AX1092" s="381"/>
      <c r="AY1092" s="101"/>
      <c r="AZ1092" s="87"/>
      <c r="BA1092" s="87"/>
    </row>
    <row r="1093" spans="1:53">
      <c r="A1093" s="388"/>
      <c r="B1093" s="389"/>
      <c r="C1093" s="389"/>
      <c r="D1093" s="389"/>
      <c r="E1093" s="389"/>
      <c r="F1093" s="389"/>
      <c r="G1093" s="389"/>
      <c r="H1093" s="389"/>
      <c r="I1093" s="389"/>
      <c r="J1093" s="389"/>
      <c r="K1093" s="389"/>
      <c r="L1093" s="389"/>
      <c r="M1093" s="389"/>
      <c r="N1093" s="389"/>
      <c r="O1093" s="389"/>
      <c r="P1093" s="389"/>
      <c r="Q1093" s="389"/>
      <c r="R1093" s="389"/>
      <c r="S1093" s="389"/>
      <c r="T1093" s="389"/>
      <c r="U1093" s="390"/>
      <c r="V1093" s="73"/>
      <c r="W1093" s="361"/>
      <c r="X1093" s="362"/>
      <c r="Y1093" s="362"/>
      <c r="Z1093" s="362"/>
      <c r="AA1093" s="362"/>
      <c r="AB1093" s="362"/>
      <c r="AC1093" s="362"/>
      <c r="AD1093" s="362"/>
      <c r="AE1093" s="362"/>
      <c r="AF1093" s="362"/>
      <c r="AG1093" s="362"/>
      <c r="AH1093" s="362"/>
      <c r="AI1093" s="362"/>
      <c r="AJ1093" s="362"/>
      <c r="AK1093" s="362"/>
      <c r="AL1093" s="362"/>
      <c r="AM1093" s="362"/>
      <c r="AN1093" s="362"/>
      <c r="AO1093" s="362"/>
      <c r="AP1093" s="362"/>
      <c r="AQ1093" s="362"/>
      <c r="AR1093" s="362"/>
      <c r="AS1093" s="362"/>
      <c r="AT1093" s="362"/>
      <c r="AU1093" s="362"/>
      <c r="AV1093" s="362"/>
      <c r="AW1093" s="362"/>
      <c r="AX1093" s="363"/>
      <c r="AY1093" s="101"/>
      <c r="AZ1093" s="87"/>
      <c r="BA1093" s="87"/>
    </row>
    <row r="1094" spans="1:53">
      <c r="A1094" s="391"/>
      <c r="B1094" s="392"/>
      <c r="C1094" s="392"/>
      <c r="D1094" s="392"/>
      <c r="E1094" s="392"/>
      <c r="F1094" s="392"/>
      <c r="G1094" s="392"/>
      <c r="H1094" s="392"/>
      <c r="I1094" s="392"/>
      <c r="J1094" s="392"/>
      <c r="K1094" s="392"/>
      <c r="L1094" s="392"/>
      <c r="M1094" s="392"/>
      <c r="N1094" s="392"/>
      <c r="O1094" s="392"/>
      <c r="P1094" s="392"/>
      <c r="Q1094" s="392"/>
      <c r="R1094" s="392"/>
      <c r="S1094" s="392"/>
      <c r="T1094" s="392"/>
      <c r="U1094" s="393"/>
      <c r="V1094" s="73"/>
      <c r="W1094" s="364"/>
      <c r="X1094" s="365"/>
      <c r="Y1094" s="365"/>
      <c r="Z1094" s="365"/>
      <c r="AA1094" s="365"/>
      <c r="AB1094" s="365"/>
      <c r="AC1094" s="365"/>
      <c r="AD1094" s="365"/>
      <c r="AE1094" s="365"/>
      <c r="AF1094" s="365"/>
      <c r="AG1094" s="365"/>
      <c r="AH1094" s="365"/>
      <c r="AI1094" s="365"/>
      <c r="AJ1094" s="365"/>
      <c r="AK1094" s="365"/>
      <c r="AL1094" s="365"/>
      <c r="AM1094" s="365"/>
      <c r="AN1094" s="365"/>
      <c r="AO1094" s="365"/>
      <c r="AP1094" s="365"/>
      <c r="AQ1094" s="365"/>
      <c r="AR1094" s="365"/>
      <c r="AS1094" s="365"/>
      <c r="AT1094" s="365"/>
      <c r="AU1094" s="365"/>
      <c r="AV1094" s="365"/>
      <c r="AW1094" s="365"/>
      <c r="AX1094" s="366"/>
      <c r="AY1094" s="74"/>
      <c r="AZ1094" s="88"/>
      <c r="BA1094" s="88"/>
    </row>
    <row r="1095" spans="1:53">
      <c r="A1095" s="71"/>
      <c r="B1095" s="72"/>
      <c r="C1095" s="72"/>
      <c r="D1095" s="72"/>
      <c r="E1095" s="72"/>
      <c r="F1095" s="72"/>
      <c r="G1095" s="72"/>
      <c r="H1095" s="72"/>
      <c r="I1095" s="72"/>
      <c r="J1095" s="72"/>
      <c r="K1095" s="72"/>
      <c r="L1095" s="72"/>
      <c r="M1095" s="72"/>
      <c r="N1095" s="72"/>
      <c r="O1095" s="72"/>
      <c r="P1095" s="72"/>
      <c r="Q1095" s="72"/>
      <c r="R1095" s="72"/>
      <c r="S1095" s="72"/>
      <c r="T1095" s="72"/>
      <c r="U1095" s="72"/>
      <c r="V1095" s="74"/>
      <c r="W1095" s="364"/>
      <c r="X1095" s="365"/>
      <c r="Y1095" s="365"/>
      <c r="Z1095" s="365"/>
      <c r="AA1095" s="365"/>
      <c r="AB1095" s="365"/>
      <c r="AC1095" s="365"/>
      <c r="AD1095" s="365"/>
      <c r="AE1095" s="365"/>
      <c r="AF1095" s="365"/>
      <c r="AG1095" s="365"/>
      <c r="AH1095" s="365"/>
      <c r="AI1095" s="365"/>
      <c r="AJ1095" s="365"/>
      <c r="AK1095" s="365"/>
      <c r="AL1095" s="365"/>
      <c r="AM1095" s="365"/>
      <c r="AN1095" s="365"/>
      <c r="AO1095" s="365"/>
      <c r="AP1095" s="365"/>
      <c r="AQ1095" s="365"/>
      <c r="AR1095" s="365"/>
      <c r="AS1095" s="365"/>
      <c r="AT1095" s="365"/>
      <c r="AU1095" s="365"/>
      <c r="AV1095" s="365"/>
      <c r="AW1095" s="365"/>
      <c r="AX1095" s="366"/>
      <c r="AY1095" s="74"/>
      <c r="AZ1095" s="88"/>
      <c r="BA1095" s="88"/>
    </row>
    <row r="1096" spans="1:53" ht="15.75">
      <c r="A1096" s="75"/>
      <c r="B1096" s="76"/>
      <c r="C1096" s="76"/>
      <c r="D1096" s="76"/>
      <c r="E1096" s="76"/>
      <c r="F1096" s="76"/>
      <c r="G1096" s="76"/>
      <c r="H1096" s="76"/>
      <c r="I1096" s="76"/>
      <c r="J1096" s="76"/>
      <c r="K1096" s="76"/>
      <c r="L1096" s="76"/>
      <c r="M1096" s="76"/>
      <c r="N1096" s="76"/>
      <c r="O1096" s="76"/>
      <c r="P1096" s="76"/>
      <c r="Q1096" s="76"/>
      <c r="R1096" s="76"/>
      <c r="S1096" s="76"/>
      <c r="T1096" s="76"/>
      <c r="U1096" s="76"/>
      <c r="V1096" s="76"/>
      <c r="W1096" s="364"/>
      <c r="X1096" s="365"/>
      <c r="Y1096" s="365"/>
      <c r="Z1096" s="365"/>
      <c r="AA1096" s="365"/>
      <c r="AB1096" s="365"/>
      <c r="AC1096" s="365"/>
      <c r="AD1096" s="365"/>
      <c r="AE1096" s="365"/>
      <c r="AF1096" s="365"/>
      <c r="AG1096" s="365"/>
      <c r="AH1096" s="365"/>
      <c r="AI1096" s="365"/>
      <c r="AJ1096" s="365"/>
      <c r="AK1096" s="365"/>
      <c r="AL1096" s="365"/>
      <c r="AM1096" s="365"/>
      <c r="AN1096" s="365"/>
      <c r="AO1096" s="365"/>
      <c r="AP1096" s="365"/>
      <c r="AQ1096" s="365"/>
      <c r="AR1096" s="365"/>
      <c r="AS1096" s="365"/>
      <c r="AT1096" s="365"/>
      <c r="AU1096" s="365"/>
      <c r="AV1096" s="365"/>
      <c r="AW1096" s="365"/>
      <c r="AX1096" s="366"/>
      <c r="AY1096" s="102"/>
      <c r="AZ1096" s="89"/>
      <c r="BA1096" s="89"/>
    </row>
    <row r="1097" spans="1:53" ht="20.25">
      <c r="A1097" s="383" t="s">
        <v>9</v>
      </c>
      <c r="B1097" s="384"/>
      <c r="C1097" s="384"/>
      <c r="D1097" s="384"/>
      <c r="E1097" s="384"/>
      <c r="F1097" s="384"/>
      <c r="G1097" s="384"/>
      <c r="H1097" s="384"/>
      <c r="I1097" s="384"/>
      <c r="J1097" s="384"/>
      <c r="K1097" s="384"/>
      <c r="L1097" s="384"/>
      <c r="M1097" s="384"/>
      <c r="N1097" s="384"/>
      <c r="O1097" s="384"/>
      <c r="P1097" s="384"/>
      <c r="Q1097" s="384"/>
      <c r="R1097" s="76"/>
      <c r="S1097" s="76"/>
      <c r="T1097" s="76"/>
      <c r="U1097" s="76"/>
      <c r="V1097" s="76"/>
      <c r="W1097" s="364"/>
      <c r="X1097" s="365"/>
      <c r="Y1097" s="365"/>
      <c r="Z1097" s="365"/>
      <c r="AA1097" s="365"/>
      <c r="AB1097" s="365"/>
      <c r="AC1097" s="365"/>
      <c r="AD1097" s="365"/>
      <c r="AE1097" s="365"/>
      <c r="AF1097" s="365"/>
      <c r="AG1097" s="365"/>
      <c r="AH1097" s="365"/>
      <c r="AI1097" s="365"/>
      <c r="AJ1097" s="365"/>
      <c r="AK1097" s="365"/>
      <c r="AL1097" s="365"/>
      <c r="AM1097" s="365"/>
      <c r="AN1097" s="365"/>
      <c r="AO1097" s="365"/>
      <c r="AP1097" s="365"/>
      <c r="AQ1097" s="365"/>
      <c r="AR1097" s="365"/>
      <c r="AS1097" s="365"/>
      <c r="AT1097" s="365"/>
      <c r="AU1097" s="365"/>
      <c r="AV1097" s="365"/>
      <c r="AW1097" s="365"/>
      <c r="AX1097" s="366"/>
      <c r="AY1097" s="102"/>
      <c r="AZ1097" s="89"/>
      <c r="BA1097" s="89"/>
    </row>
    <row r="1098" spans="1:53" ht="15.75">
      <c r="A1098" s="75"/>
      <c r="B1098" s="76"/>
      <c r="C1098" s="76"/>
      <c r="D1098" s="76"/>
      <c r="E1098" s="76"/>
      <c r="F1098" s="76"/>
      <c r="G1098" s="76"/>
      <c r="H1098" s="76"/>
      <c r="I1098" s="76"/>
      <c r="J1098" s="76"/>
      <c r="K1098" s="76"/>
      <c r="L1098" s="76"/>
      <c r="M1098" s="76"/>
      <c r="N1098" s="76"/>
      <c r="O1098" s="76"/>
      <c r="P1098" s="76"/>
      <c r="Q1098" s="76"/>
      <c r="R1098" s="76"/>
      <c r="S1098" s="76"/>
      <c r="T1098" s="76"/>
      <c r="U1098" s="76"/>
      <c r="V1098" s="76"/>
      <c r="W1098" s="364"/>
      <c r="X1098" s="365"/>
      <c r="Y1098" s="365"/>
      <c r="Z1098" s="365"/>
      <c r="AA1098" s="365"/>
      <c r="AB1098" s="365"/>
      <c r="AC1098" s="365"/>
      <c r="AD1098" s="365"/>
      <c r="AE1098" s="365"/>
      <c r="AF1098" s="365"/>
      <c r="AG1098" s="365"/>
      <c r="AH1098" s="365"/>
      <c r="AI1098" s="365"/>
      <c r="AJ1098" s="365"/>
      <c r="AK1098" s="365"/>
      <c r="AL1098" s="365"/>
      <c r="AM1098" s="365"/>
      <c r="AN1098" s="365"/>
      <c r="AO1098" s="365"/>
      <c r="AP1098" s="365"/>
      <c r="AQ1098" s="365"/>
      <c r="AR1098" s="365"/>
      <c r="AS1098" s="365"/>
      <c r="AT1098" s="365"/>
      <c r="AU1098" s="365"/>
      <c r="AV1098" s="365"/>
      <c r="AW1098" s="365"/>
      <c r="AX1098" s="366"/>
      <c r="AY1098" s="102"/>
      <c r="AZ1098" s="89"/>
      <c r="BA1098" s="89"/>
    </row>
    <row r="1099" spans="1:53" ht="20.25">
      <c r="A1099" s="110" t="s">
        <v>868</v>
      </c>
      <c r="B1099" s="82"/>
      <c r="C1099" s="82"/>
      <c r="D1099" s="82"/>
      <c r="E1099" s="82"/>
      <c r="F1099" s="82"/>
      <c r="G1099" s="82"/>
      <c r="H1099" s="82"/>
      <c r="I1099" s="82"/>
      <c r="J1099" s="82"/>
      <c r="K1099" s="82"/>
      <c r="L1099" s="82"/>
      <c r="M1099" s="82"/>
      <c r="N1099" s="82"/>
      <c r="O1099" s="82"/>
      <c r="P1099" s="82"/>
      <c r="Q1099" s="82"/>
      <c r="R1099" s="82"/>
      <c r="S1099" s="82"/>
      <c r="T1099" s="82"/>
      <c r="U1099" s="82"/>
      <c r="V1099" s="77"/>
      <c r="W1099" s="364"/>
      <c r="X1099" s="365"/>
      <c r="Y1099" s="365"/>
      <c r="Z1099" s="365"/>
      <c r="AA1099" s="365"/>
      <c r="AB1099" s="365"/>
      <c r="AC1099" s="365"/>
      <c r="AD1099" s="365"/>
      <c r="AE1099" s="365"/>
      <c r="AF1099" s="365"/>
      <c r="AG1099" s="365"/>
      <c r="AH1099" s="365"/>
      <c r="AI1099" s="365"/>
      <c r="AJ1099" s="365"/>
      <c r="AK1099" s="365"/>
      <c r="AL1099" s="365"/>
      <c r="AM1099" s="365"/>
      <c r="AN1099" s="365"/>
      <c r="AO1099" s="365"/>
      <c r="AP1099" s="365"/>
      <c r="AQ1099" s="365"/>
      <c r="AR1099" s="365"/>
      <c r="AS1099" s="365"/>
      <c r="AT1099" s="365"/>
      <c r="AU1099" s="365"/>
      <c r="AV1099" s="365"/>
      <c r="AW1099" s="365"/>
      <c r="AX1099" s="366"/>
      <c r="AY1099" s="77"/>
    </row>
    <row r="1100" spans="1:53">
      <c r="A1100" s="83"/>
      <c r="B1100" s="82"/>
      <c r="C1100" s="82"/>
      <c r="D1100" s="82"/>
      <c r="E1100" s="82"/>
      <c r="F1100" s="82"/>
      <c r="G1100" s="82"/>
      <c r="H1100" s="82"/>
      <c r="I1100" s="82"/>
      <c r="J1100" s="82"/>
      <c r="K1100" s="82"/>
      <c r="L1100" s="82"/>
      <c r="M1100" s="82"/>
      <c r="N1100" s="82"/>
      <c r="O1100" s="82"/>
      <c r="P1100" s="82"/>
      <c r="Q1100" s="82"/>
      <c r="R1100" s="82"/>
      <c r="S1100" s="82"/>
      <c r="T1100" s="82"/>
      <c r="U1100" s="82"/>
      <c r="V1100" s="77"/>
      <c r="W1100" s="367"/>
      <c r="X1100" s="368"/>
      <c r="Y1100" s="368"/>
      <c r="Z1100" s="368"/>
      <c r="AA1100" s="368"/>
      <c r="AB1100" s="368"/>
      <c r="AC1100" s="368"/>
      <c r="AD1100" s="368"/>
      <c r="AE1100" s="368"/>
      <c r="AF1100" s="368"/>
      <c r="AG1100" s="368"/>
      <c r="AH1100" s="368"/>
      <c r="AI1100" s="368"/>
      <c r="AJ1100" s="368"/>
      <c r="AK1100" s="368"/>
      <c r="AL1100" s="368"/>
      <c r="AM1100" s="368"/>
      <c r="AN1100" s="368"/>
      <c r="AO1100" s="368"/>
      <c r="AP1100" s="368"/>
      <c r="AQ1100" s="368"/>
      <c r="AR1100" s="368"/>
      <c r="AS1100" s="368"/>
      <c r="AT1100" s="368"/>
      <c r="AU1100" s="368"/>
      <c r="AV1100" s="368"/>
      <c r="AW1100" s="368"/>
      <c r="AX1100" s="369"/>
      <c r="AY1100" s="77"/>
    </row>
    <row r="1101" spans="1:53">
      <c r="A1101" s="78"/>
      <c r="B1101" s="79"/>
      <c r="C1101" s="79"/>
      <c r="D1101" s="79"/>
      <c r="E1101" s="79"/>
      <c r="F1101" s="79"/>
      <c r="G1101" s="79"/>
      <c r="H1101" s="79"/>
      <c r="I1101" s="79"/>
      <c r="J1101" s="79"/>
      <c r="K1101" s="79"/>
      <c r="L1101" s="79"/>
      <c r="M1101" s="79"/>
      <c r="N1101" s="79"/>
      <c r="O1101" s="79"/>
      <c r="P1101" s="79"/>
      <c r="Q1101" s="79"/>
      <c r="R1101" s="79"/>
      <c r="S1101" s="79"/>
      <c r="T1101" s="79"/>
      <c r="U1101" s="79"/>
      <c r="V1101" s="79"/>
      <c r="W1101" s="79"/>
      <c r="X1101" s="79"/>
      <c r="Y1101" s="79"/>
      <c r="Z1101" s="79"/>
      <c r="AA1101" s="79"/>
      <c r="AB1101" s="79"/>
      <c r="AC1101" s="79"/>
      <c r="AD1101" s="79"/>
      <c r="AE1101" s="79"/>
      <c r="AF1101" s="79"/>
      <c r="AG1101" s="79"/>
      <c r="AH1101" s="79"/>
      <c r="AI1101" s="79"/>
      <c r="AJ1101" s="79"/>
      <c r="AK1101" s="79"/>
      <c r="AL1101" s="79"/>
      <c r="AM1101" s="79"/>
      <c r="AN1101" s="79"/>
      <c r="AO1101" s="79"/>
      <c r="AP1101" s="79"/>
      <c r="AQ1101" s="79"/>
      <c r="AR1101" s="79"/>
      <c r="AS1101" s="79"/>
      <c r="AT1101" s="79"/>
      <c r="AU1101" s="79"/>
      <c r="AV1101" s="79"/>
      <c r="AW1101" s="79"/>
      <c r="AX1101" s="80"/>
      <c r="AY1101" s="79"/>
    </row>
  </sheetData>
  <mergeCells count="8427">
    <mergeCell ref="AM14:AO14"/>
    <mergeCell ref="AP14:AS14"/>
    <mergeCell ref="AT14:AW14"/>
    <mergeCell ref="AI338:AL338"/>
    <mergeCell ref="AE341:AH341"/>
    <mergeCell ref="AE338:AH338"/>
    <mergeCell ref="AI330:AL330"/>
    <mergeCell ref="AI334:AL334"/>
    <mergeCell ref="A1:AY1"/>
    <mergeCell ref="A2:AY2"/>
    <mergeCell ref="A3:AY3"/>
    <mergeCell ref="T10:T12"/>
    <mergeCell ref="U10:W10"/>
    <mergeCell ref="AM10:AT10"/>
    <mergeCell ref="AX10:AY11"/>
    <mergeCell ref="A10:A12"/>
    <mergeCell ref="B10:J12"/>
    <mergeCell ref="V11:V12"/>
    <mergeCell ref="AM317:AO317"/>
    <mergeCell ref="AM319:AO319"/>
    <mergeCell ref="AM318:AO318"/>
    <mergeCell ref="AA324:AD324"/>
    <mergeCell ref="AI320:AL320"/>
    <mergeCell ref="AI324:AL324"/>
    <mergeCell ref="AI323:AL323"/>
    <mergeCell ref="AE323:AH323"/>
    <mergeCell ref="AI339:AL339"/>
    <mergeCell ref="AE320:AH320"/>
    <mergeCell ref="AE317:AH317"/>
    <mergeCell ref="AE322:AH322"/>
    <mergeCell ref="AI337:AL337"/>
    <mergeCell ref="AE339:AH339"/>
    <mergeCell ref="W1093:AX1100"/>
    <mergeCell ref="AM11:AT11"/>
    <mergeCell ref="AA14:AD14"/>
    <mergeCell ref="AE14:AH14"/>
    <mergeCell ref="AI325:AL325"/>
    <mergeCell ref="W11:W12"/>
    <mergeCell ref="AA11:AI11"/>
    <mergeCell ref="AE332:AH332"/>
    <mergeCell ref="W14:Z14"/>
    <mergeCell ref="AM1092:AX1092"/>
    <mergeCell ref="B14:S14"/>
    <mergeCell ref="A1097:Q1097"/>
    <mergeCell ref="W339:Z339"/>
    <mergeCell ref="B354:S354"/>
    <mergeCell ref="B361:S361"/>
    <mergeCell ref="W356:Z356"/>
    <mergeCell ref="A1091:U1094"/>
    <mergeCell ref="W351:Z351"/>
    <mergeCell ref="W1006:Z1006"/>
    <mergeCell ref="W1002:Z1002"/>
    <mergeCell ref="AI341:AL341"/>
    <mergeCell ref="B358:S358"/>
    <mergeCell ref="B359:S359"/>
    <mergeCell ref="W1082:Z1082"/>
    <mergeCell ref="U11:U12"/>
    <mergeCell ref="A13:V13"/>
    <mergeCell ref="AE351:AH351"/>
    <mergeCell ref="AE350:AH350"/>
    <mergeCell ref="W352:Z352"/>
    <mergeCell ref="AA349:AD349"/>
    <mergeCell ref="W1092:AI1092"/>
    <mergeCell ref="AI14:AL14"/>
    <mergeCell ref="AI349:AL349"/>
    <mergeCell ref="AA348:AD348"/>
    <mergeCell ref="W348:Z348"/>
    <mergeCell ref="AI346:AL346"/>
    <mergeCell ref="AE348:AH348"/>
    <mergeCell ref="AA340:AD340"/>
    <mergeCell ref="AI353:AL353"/>
    <mergeCell ref="AI345:AL345"/>
    <mergeCell ref="AI348:AL348"/>
    <mergeCell ref="AI358:AL358"/>
    <mergeCell ref="AI356:AL356"/>
    <mergeCell ref="W354:Z354"/>
    <mergeCell ref="W355:Z355"/>
    <mergeCell ref="W358:Z358"/>
    <mergeCell ref="AI357:AL357"/>
    <mergeCell ref="AI354:AL354"/>
    <mergeCell ref="AI355:AL355"/>
    <mergeCell ref="AI351:AL351"/>
    <mergeCell ref="AA354:AD354"/>
    <mergeCell ref="AA353:AD353"/>
    <mergeCell ref="W349:Z349"/>
    <mergeCell ref="W350:Z350"/>
    <mergeCell ref="AI340:AL340"/>
    <mergeCell ref="AI326:AL326"/>
    <mergeCell ref="AA339:AD339"/>
    <mergeCell ref="W340:Z340"/>
    <mergeCell ref="W346:Z346"/>
    <mergeCell ref="W345:Z345"/>
    <mergeCell ref="W343:Z343"/>
    <mergeCell ref="W312:Z312"/>
    <mergeCell ref="W292:Z292"/>
    <mergeCell ref="W294:Z294"/>
    <mergeCell ref="W297:Z297"/>
    <mergeCell ref="W309:Z309"/>
    <mergeCell ref="AE321:AH321"/>
    <mergeCell ref="AE330:AH330"/>
    <mergeCell ref="AI327:AL327"/>
    <mergeCell ref="AE324:AH324"/>
    <mergeCell ref="AE327:AH327"/>
    <mergeCell ref="AE328:AH328"/>
    <mergeCell ref="AE326:AH326"/>
    <mergeCell ref="AE325:AH325"/>
    <mergeCell ref="AE319:AH319"/>
    <mergeCell ref="AE315:AH315"/>
    <mergeCell ref="AI319:AL319"/>
    <mergeCell ref="AE333:AH333"/>
    <mergeCell ref="AA304:AD304"/>
    <mergeCell ref="AE346:AH346"/>
    <mergeCell ref="AE296:AH296"/>
    <mergeCell ref="W341:Z341"/>
    <mergeCell ref="W342:Z342"/>
    <mergeCell ref="W329:Z329"/>
    <mergeCell ref="W332:Z332"/>
    <mergeCell ref="W902:Z902"/>
    <mergeCell ref="W903:Z903"/>
    <mergeCell ref="AA903:AD903"/>
    <mergeCell ref="W1017:Z1017"/>
    <mergeCell ref="W1016:Z1016"/>
    <mergeCell ref="W1000:Z1000"/>
    <mergeCell ref="W999:Z999"/>
    <mergeCell ref="W939:Z939"/>
    <mergeCell ref="W941:Z941"/>
    <mergeCell ref="W942:Z942"/>
    <mergeCell ref="W943:Z943"/>
    <mergeCell ref="W950:Z950"/>
    <mergeCell ref="B187:S187"/>
    <mergeCell ref="B188:S188"/>
    <mergeCell ref="W211:Z211"/>
    <mergeCell ref="W235:Z235"/>
    <mergeCell ref="W237:Z237"/>
    <mergeCell ref="W236:Z236"/>
    <mergeCell ref="W224:Z224"/>
    <mergeCell ref="W226:Z226"/>
    <mergeCell ref="W220:Z220"/>
    <mergeCell ref="AA326:AD326"/>
    <mergeCell ref="W221:Z221"/>
    <mergeCell ref="W230:Z230"/>
    <mergeCell ref="W231:Z231"/>
    <mergeCell ref="W223:Z223"/>
    <mergeCell ref="W222:Z222"/>
    <mergeCell ref="AA228:AD228"/>
    <mergeCell ref="W225:Z225"/>
    <mergeCell ref="W228:Z228"/>
    <mergeCell ref="AA226:AD226"/>
    <mergeCell ref="AA227:AD227"/>
    <mergeCell ref="AE1003:AH1003"/>
    <mergeCell ref="W907:Z907"/>
    <mergeCell ref="W910:Z910"/>
    <mergeCell ref="W918:Z918"/>
    <mergeCell ref="W920:Z920"/>
    <mergeCell ref="W919:Z919"/>
    <mergeCell ref="W921:Z921"/>
    <mergeCell ref="W922:Z922"/>
    <mergeCell ref="W938:Z938"/>
    <mergeCell ref="W933:Z933"/>
    <mergeCell ref="AI921:AL921"/>
    <mergeCell ref="AI923:AL923"/>
    <mergeCell ref="AA922:AD922"/>
    <mergeCell ref="AE930:AH930"/>
    <mergeCell ref="AI930:AL930"/>
    <mergeCell ref="AI924:AL924"/>
    <mergeCell ref="W923:Z923"/>
    <mergeCell ref="AA923:AD923"/>
    <mergeCell ref="AE925:AH925"/>
    <mergeCell ref="AI925:AL925"/>
    <mergeCell ref="AA924:AD924"/>
    <mergeCell ref="W924:Z924"/>
    <mergeCell ref="AE929:AH929"/>
    <mergeCell ref="AM1075:AO1075"/>
    <mergeCell ref="AM1074:AO1074"/>
    <mergeCell ref="AE1002:AH1002"/>
    <mergeCell ref="AI1002:AL1002"/>
    <mergeCell ref="AE1001:AH1001"/>
    <mergeCell ref="AA907:AD907"/>
    <mergeCell ref="AA910:AD910"/>
    <mergeCell ref="AA908:AD908"/>
    <mergeCell ref="AA909:AD909"/>
    <mergeCell ref="AA911:AD911"/>
    <mergeCell ref="AA897:AD897"/>
    <mergeCell ref="AA899:AD899"/>
    <mergeCell ref="AA898:AD898"/>
    <mergeCell ref="AA900:AD900"/>
    <mergeCell ref="AI937:AL937"/>
    <mergeCell ref="AE938:AH938"/>
    <mergeCell ref="AM1005:AO1005"/>
    <mergeCell ref="AE1000:AH1000"/>
    <mergeCell ref="AI999:AL999"/>
    <mergeCell ref="AE939:AH939"/>
    <mergeCell ref="AI939:AL939"/>
    <mergeCell ref="AI941:AL941"/>
    <mergeCell ref="AA941:AD941"/>
    <mergeCell ref="AA944:AD944"/>
    <mergeCell ref="AE944:AH944"/>
    <mergeCell ref="AI944:AL944"/>
    <mergeCell ref="AI1074:AL1074"/>
    <mergeCell ref="AI1073:AL1073"/>
    <mergeCell ref="AA943:AD943"/>
    <mergeCell ref="AE943:AH943"/>
    <mergeCell ref="AI945:AL945"/>
    <mergeCell ref="AI942:AL942"/>
    <mergeCell ref="AT1074:AW1074"/>
    <mergeCell ref="AP1074:AS1074"/>
    <mergeCell ref="AT1072:AW1072"/>
    <mergeCell ref="AT1073:AW1073"/>
    <mergeCell ref="AP1073:AS1073"/>
    <mergeCell ref="AP1072:AS1072"/>
    <mergeCell ref="AE1076:AH1076"/>
    <mergeCell ref="AI1076:AL1076"/>
    <mergeCell ref="AM1069:AO1069"/>
    <mergeCell ref="AI1071:AL1071"/>
    <mergeCell ref="W1072:Z1072"/>
    <mergeCell ref="AM1079:AO1079"/>
    <mergeCell ref="AM1076:AO1076"/>
    <mergeCell ref="AE1079:AH1079"/>
    <mergeCell ref="AE1072:AH1072"/>
    <mergeCell ref="AM1073:AO1073"/>
    <mergeCell ref="AI1077:AL1077"/>
    <mergeCell ref="AP1075:AS1075"/>
    <mergeCell ref="AP1076:AS1076"/>
    <mergeCell ref="AP1077:AS1077"/>
    <mergeCell ref="AI1079:AL1079"/>
    <mergeCell ref="W1075:Z1075"/>
    <mergeCell ref="W1074:Z1074"/>
    <mergeCell ref="AA1072:AD1072"/>
    <mergeCell ref="W1073:Z1073"/>
    <mergeCell ref="AE1074:AH1074"/>
    <mergeCell ref="AI1075:AL1075"/>
    <mergeCell ref="AI1072:AL1072"/>
    <mergeCell ref="AM1072:AO1072"/>
    <mergeCell ref="AI1078:AL1078"/>
    <mergeCell ref="AM1078:AO1078"/>
    <mergeCell ref="AM1077:AO1077"/>
    <mergeCell ref="AA1071:AD1071"/>
    <mergeCell ref="AP1071:AS1071"/>
    <mergeCell ref="AI1017:AL1017"/>
    <mergeCell ref="AI1003:AL1003"/>
    <mergeCell ref="AM1065:AO1065"/>
    <mergeCell ref="AE1029:AH1029"/>
    <mergeCell ref="AE1030:AH1030"/>
    <mergeCell ref="AM1024:AO1024"/>
    <mergeCell ref="AE1006:AH1006"/>
    <mergeCell ref="AE1009:AH1009"/>
    <mergeCell ref="AI1009:AL1009"/>
    <mergeCell ref="AM1006:AO1006"/>
    <mergeCell ref="AP1025:AS1025"/>
    <mergeCell ref="AT1021:AW1021"/>
    <mergeCell ref="AT1020:AW1020"/>
    <mergeCell ref="AP1020:AS1020"/>
    <mergeCell ref="AT1018:AW1018"/>
    <mergeCell ref="AP1018:AS1018"/>
    <mergeCell ref="AP1016:AS1016"/>
    <mergeCell ref="AT1016:AW1016"/>
    <mergeCell ref="AE1017:AH1017"/>
    <mergeCell ref="AM1019:AO1019"/>
    <mergeCell ref="AM1020:AO1020"/>
    <mergeCell ref="AE1020:AH1020"/>
    <mergeCell ref="AI1011:AL1011"/>
    <mergeCell ref="AE1018:AH1018"/>
    <mergeCell ref="AI1018:AL1018"/>
    <mergeCell ref="AM1018:AO1018"/>
    <mergeCell ref="AT1022:AW1022"/>
    <mergeCell ref="AE1021:AH1021"/>
    <mergeCell ref="AE1067:AH1067"/>
    <mergeCell ref="AE1016:AH1016"/>
    <mergeCell ref="AT899:AW899"/>
    <mergeCell ref="AE896:AH896"/>
    <mergeCell ref="AT896:AW896"/>
    <mergeCell ref="AI896:AL896"/>
    <mergeCell ref="AM896:AO896"/>
    <mergeCell ref="AP896:AS896"/>
    <mergeCell ref="AI898:AL898"/>
    <mergeCell ref="AI897:AL897"/>
    <mergeCell ref="AT897:AW897"/>
    <mergeCell ref="AM897:AO897"/>
    <mergeCell ref="AP897:AS897"/>
    <mergeCell ref="AE898:AH898"/>
    <mergeCell ref="AE897:AH897"/>
    <mergeCell ref="AE899:AH899"/>
    <mergeCell ref="AE903:AH903"/>
    <mergeCell ref="AI903:AL903"/>
    <mergeCell ref="AI902:AL902"/>
    <mergeCell ref="W819:Z819"/>
    <mergeCell ref="AA819:AD819"/>
    <mergeCell ref="W824:Z824"/>
    <mergeCell ref="W823:Z823"/>
    <mergeCell ref="W821:Z821"/>
    <mergeCell ref="W820:Z820"/>
    <mergeCell ref="AE826:AH826"/>
    <mergeCell ref="W827:Z827"/>
    <mergeCell ref="AA827:AD827"/>
    <mergeCell ref="AE827:AH827"/>
    <mergeCell ref="AT908:AW908"/>
    <mergeCell ref="AT907:AW907"/>
    <mergeCell ref="AT906:AW906"/>
    <mergeCell ref="AE906:AH906"/>
    <mergeCell ref="AI906:AL906"/>
    <mergeCell ref="AM906:AO906"/>
    <mergeCell ref="AP907:AS907"/>
    <mergeCell ref="AT820:AW820"/>
    <mergeCell ref="AM820:AO820"/>
    <mergeCell ref="AP829:AS829"/>
    <mergeCell ref="AT829:AW829"/>
    <mergeCell ref="W828:Z828"/>
    <mergeCell ref="AT828:AW828"/>
    <mergeCell ref="W829:Z829"/>
    <mergeCell ref="AE829:AH829"/>
    <mergeCell ref="AI829:AL829"/>
    <mergeCell ref="AM829:AO829"/>
    <mergeCell ref="W830:Z830"/>
    <mergeCell ref="AM825:AO825"/>
    <mergeCell ref="AP825:AS825"/>
    <mergeCell ref="AI907:AL907"/>
    <mergeCell ref="AM898:AO898"/>
    <mergeCell ref="AE813:AH813"/>
    <mergeCell ref="AE834:AH834"/>
    <mergeCell ref="AE836:AH836"/>
    <mergeCell ref="AE852:AH852"/>
    <mergeCell ref="W857:Z857"/>
    <mergeCell ref="AA857:AD857"/>
    <mergeCell ref="AE857:AH857"/>
    <mergeCell ref="W861:Z861"/>
    <mergeCell ref="W901:Z901"/>
    <mergeCell ref="AA902:AD902"/>
    <mergeCell ref="AE902:AH902"/>
    <mergeCell ref="AE900:AH900"/>
    <mergeCell ref="AE901:AH901"/>
    <mergeCell ref="AA905:AD905"/>
    <mergeCell ref="AA904:AD904"/>
    <mergeCell ref="W822:Z822"/>
    <mergeCell ref="AA814:AD814"/>
    <mergeCell ref="AA822:AD822"/>
    <mergeCell ref="AA824:AD824"/>
    <mergeCell ref="AA821:AD821"/>
    <mergeCell ref="AA896:AD896"/>
    <mergeCell ref="AA816:AD816"/>
    <mergeCell ref="AA817:AD817"/>
    <mergeCell ref="AA861:AD861"/>
    <mergeCell ref="AE861:AH861"/>
    <mergeCell ref="W865:Z865"/>
    <mergeCell ref="AA865:AD865"/>
    <mergeCell ref="AE865:AH865"/>
    <mergeCell ref="W869:Z869"/>
    <mergeCell ref="AA869:AD869"/>
    <mergeCell ref="W825:Z825"/>
    <mergeCell ref="AA825:AD825"/>
    <mergeCell ref="W808:Z808"/>
    <mergeCell ref="AA808:AD808"/>
    <mergeCell ref="W807:Z807"/>
    <mergeCell ref="AA807:AD807"/>
    <mergeCell ref="AE807:AH807"/>
    <mergeCell ref="W806:Z806"/>
    <mergeCell ref="AE817:AH817"/>
    <mergeCell ref="AE825:AH825"/>
    <mergeCell ref="W817:Z817"/>
    <mergeCell ref="AA820:AD820"/>
    <mergeCell ref="AA818:AD818"/>
    <mergeCell ref="W818:Z818"/>
    <mergeCell ref="AE801:AH801"/>
    <mergeCell ref="AE802:AH802"/>
    <mergeCell ref="W905:Z905"/>
    <mergeCell ref="W904:Z904"/>
    <mergeCell ref="W815:Z815"/>
    <mergeCell ref="AE815:AH815"/>
    <mergeCell ref="W812:Z812"/>
    <mergeCell ref="AA812:AD812"/>
    <mergeCell ref="W814:Z814"/>
    <mergeCell ref="W816:Z816"/>
    <mergeCell ref="AA815:AD815"/>
    <mergeCell ref="AE810:AH810"/>
    <mergeCell ref="W810:Z810"/>
    <mergeCell ref="AA810:AD810"/>
    <mergeCell ref="AE814:AH814"/>
    <mergeCell ref="AE811:AH811"/>
    <mergeCell ref="W811:Z811"/>
    <mergeCell ref="AE812:AH812"/>
    <mergeCell ref="W813:Z813"/>
    <mergeCell ref="AA813:AD813"/>
    <mergeCell ref="W804:Z804"/>
    <mergeCell ref="AA801:AD801"/>
    <mergeCell ref="W801:Z801"/>
    <mergeCell ref="AA803:AD803"/>
    <mergeCell ref="W803:Z803"/>
    <mergeCell ref="W802:Z802"/>
    <mergeCell ref="AE806:AH806"/>
    <mergeCell ref="AE804:AH804"/>
    <mergeCell ref="AE803:AH803"/>
    <mergeCell ref="AI804:AL804"/>
    <mergeCell ref="AI805:AL805"/>
    <mergeCell ref="AA805:AD805"/>
    <mergeCell ref="AI806:AL806"/>
    <mergeCell ref="AA806:AD806"/>
    <mergeCell ref="W805:Z805"/>
    <mergeCell ref="AA802:AD802"/>
    <mergeCell ref="AA804:AD804"/>
    <mergeCell ref="AE805:AH805"/>
    <mergeCell ref="W800:Z800"/>
    <mergeCell ref="AA800:AD800"/>
    <mergeCell ref="AE796:AH796"/>
    <mergeCell ref="AI796:AL796"/>
    <mergeCell ref="AE797:AH797"/>
    <mergeCell ref="W799:Z799"/>
    <mergeCell ref="AA799:AD799"/>
    <mergeCell ref="AE800:AH800"/>
    <mergeCell ref="W797:Z797"/>
    <mergeCell ref="AA797:AD797"/>
    <mergeCell ref="AP704:AS704"/>
    <mergeCell ref="AP722:AS722"/>
    <mergeCell ref="AP736:AS736"/>
    <mergeCell ref="AP737:AS737"/>
    <mergeCell ref="AP788:AS788"/>
    <mergeCell ref="AP789:AS789"/>
    <mergeCell ref="AP787:AS787"/>
    <mergeCell ref="AP732:AS732"/>
    <mergeCell ref="AP743:AS743"/>
    <mergeCell ref="AP755:AS755"/>
    <mergeCell ref="AE795:AH795"/>
    <mergeCell ref="AM795:AO795"/>
    <mergeCell ref="AI722:AL722"/>
    <mergeCell ref="AE730:AH730"/>
    <mergeCell ref="AE729:AH729"/>
    <mergeCell ref="AI729:AL729"/>
    <mergeCell ref="AE740:AH740"/>
    <mergeCell ref="AM737:AO737"/>
    <mergeCell ref="AI791:AL791"/>
    <mergeCell ref="AM744:AO744"/>
    <mergeCell ref="AA718:AD718"/>
    <mergeCell ref="AM723:AO723"/>
    <mergeCell ref="AI720:AL720"/>
    <mergeCell ref="AM722:AO722"/>
    <mergeCell ref="AM728:AO728"/>
    <mergeCell ref="AA720:AD720"/>
    <mergeCell ref="AA722:AD722"/>
    <mergeCell ref="AA724:AD724"/>
    <mergeCell ref="AE724:AH724"/>
    <mergeCell ref="AT701:AW701"/>
    <mergeCell ref="AM701:AO701"/>
    <mergeCell ref="AE701:AH701"/>
    <mergeCell ref="AI701:AL701"/>
    <mergeCell ref="W704:Z704"/>
    <mergeCell ref="B793:S793"/>
    <mergeCell ref="AI793:AL793"/>
    <mergeCell ref="AM711:AO711"/>
    <mergeCell ref="AM712:AO712"/>
    <mergeCell ref="AM710:AO710"/>
    <mergeCell ref="AM704:AO704"/>
    <mergeCell ref="AM703:AO703"/>
    <mergeCell ref="W701:Z701"/>
    <mergeCell ref="W712:Z712"/>
    <mergeCell ref="AM720:AO720"/>
    <mergeCell ref="AI704:AL704"/>
    <mergeCell ref="W718:Z718"/>
    <mergeCell ref="W702:Z702"/>
    <mergeCell ref="AE702:AH702"/>
    <mergeCell ref="AE704:AH704"/>
    <mergeCell ref="AE706:AH706"/>
    <mergeCell ref="AE711:AH711"/>
    <mergeCell ref="AE703:AH703"/>
    <mergeCell ref="AI703:AL703"/>
    <mergeCell ref="AT704:AW704"/>
    <mergeCell ref="AT699:AW699"/>
    <mergeCell ref="W700:Z700"/>
    <mergeCell ref="AA700:AD700"/>
    <mergeCell ref="AE700:AH700"/>
    <mergeCell ref="AI700:AL700"/>
    <mergeCell ref="AT700:AW700"/>
    <mergeCell ref="AE699:AH699"/>
    <mergeCell ref="W699:Z699"/>
    <mergeCell ref="AA699:AD699"/>
    <mergeCell ref="AM700:AO700"/>
    <mergeCell ref="AT698:AW698"/>
    <mergeCell ref="AT691:AW691"/>
    <mergeCell ref="AM692:AO692"/>
    <mergeCell ref="AT692:AW692"/>
    <mergeCell ref="AT693:AW693"/>
    <mergeCell ref="AM697:AO697"/>
    <mergeCell ref="AT696:AW696"/>
    <mergeCell ref="AT697:AW697"/>
    <mergeCell ref="AP697:AS697"/>
    <mergeCell ref="AM691:AO691"/>
    <mergeCell ref="AP692:AS692"/>
    <mergeCell ref="W697:Z697"/>
    <mergeCell ref="AA697:AD697"/>
    <mergeCell ref="W696:Z696"/>
    <mergeCell ref="AE698:AH698"/>
    <mergeCell ref="AP694:AS694"/>
    <mergeCell ref="AE696:AH696"/>
    <mergeCell ref="AE697:AH697"/>
    <mergeCell ref="AI697:AL697"/>
    <mergeCell ref="AI696:AL696"/>
    <mergeCell ref="AP696:AS696"/>
    <mergeCell ref="AP699:AS699"/>
    <mergeCell ref="AI608:AL608"/>
    <mergeCell ref="AI600:AL600"/>
    <mergeCell ref="AT689:AW689"/>
    <mergeCell ref="AE600:AH600"/>
    <mergeCell ref="AM599:AO599"/>
    <mergeCell ref="AM607:AO607"/>
    <mergeCell ref="AP604:AS604"/>
    <mergeCell ref="AP602:AS602"/>
    <mergeCell ref="AP601:AS601"/>
    <mergeCell ref="AT615:AW615"/>
    <mergeCell ref="AP621:AS621"/>
    <mergeCell ref="W692:Z692"/>
    <mergeCell ref="AA692:AD692"/>
    <mergeCell ref="AT694:AW694"/>
    <mergeCell ref="AI690:AL690"/>
    <mergeCell ref="AM694:AO694"/>
    <mergeCell ref="AI692:AL692"/>
    <mergeCell ref="AP690:AS690"/>
    <mergeCell ref="AP691:AS691"/>
    <mergeCell ref="W690:Z690"/>
    <mergeCell ref="AP693:AS693"/>
    <mergeCell ref="AP617:AS617"/>
    <mergeCell ref="AP620:AS620"/>
    <mergeCell ref="AM626:AO626"/>
    <mergeCell ref="AP626:AS626"/>
    <mergeCell ref="AP622:AS622"/>
    <mergeCell ref="AP619:AS619"/>
    <mergeCell ref="AM620:AO620"/>
    <mergeCell ref="AA690:AD690"/>
    <mergeCell ref="W691:Z691"/>
    <mergeCell ref="W689:Z689"/>
    <mergeCell ref="AA691:AD691"/>
    <mergeCell ref="AI606:AL606"/>
    <mergeCell ref="AA607:AD607"/>
    <mergeCell ref="AI603:AL603"/>
    <mergeCell ref="AI607:AL607"/>
    <mergeCell ref="AE604:AH604"/>
    <mergeCell ref="AE603:AH603"/>
    <mergeCell ref="AE605:AH605"/>
    <mergeCell ref="AP614:AS614"/>
    <mergeCell ref="AA612:AD612"/>
    <mergeCell ref="W600:Z600"/>
    <mergeCell ref="AA600:AD600"/>
    <mergeCell ref="W603:Z603"/>
    <mergeCell ref="W604:Z604"/>
    <mergeCell ref="AA603:AD603"/>
    <mergeCell ref="W602:Z602"/>
    <mergeCell ref="AA601:AD601"/>
    <mergeCell ref="AA604:AD604"/>
    <mergeCell ref="W601:Z601"/>
    <mergeCell ref="AM611:AO611"/>
    <mergeCell ref="W607:Z607"/>
    <mergeCell ref="AA602:AD602"/>
    <mergeCell ref="W613:Z613"/>
    <mergeCell ref="W614:Z614"/>
    <mergeCell ref="W608:Z608"/>
    <mergeCell ref="W609:Z609"/>
    <mergeCell ref="W606:Z606"/>
    <mergeCell ref="AA609:AD609"/>
    <mergeCell ref="AA608:AD608"/>
    <mergeCell ref="AI602:AL602"/>
    <mergeCell ref="AE610:AH610"/>
    <mergeCell ref="AE607:AH607"/>
    <mergeCell ref="AE608:AH608"/>
    <mergeCell ref="AP493:AS493"/>
    <mergeCell ref="AM469:AO469"/>
    <mergeCell ref="AP612:AS612"/>
    <mergeCell ref="AP613:AS613"/>
    <mergeCell ref="W611:Z611"/>
    <mergeCell ref="AA613:AD613"/>
    <mergeCell ref="W612:Z612"/>
    <mergeCell ref="AA611:AD611"/>
    <mergeCell ref="AI611:AL611"/>
    <mergeCell ref="AM613:AO613"/>
    <mergeCell ref="AM612:AO612"/>
    <mergeCell ref="AI594:AL594"/>
    <mergeCell ref="AI595:AL595"/>
    <mergeCell ref="AI500:AL500"/>
    <mergeCell ref="AI498:AL498"/>
    <mergeCell ref="AI505:AL505"/>
    <mergeCell ref="AI592:AL592"/>
    <mergeCell ref="AI591:AL591"/>
    <mergeCell ref="AI593:AL593"/>
    <mergeCell ref="AI588:AL588"/>
    <mergeCell ref="AI589:AL589"/>
    <mergeCell ref="AP591:AS591"/>
    <mergeCell ref="AM592:AO592"/>
    <mergeCell ref="AI604:AL604"/>
    <mergeCell ref="AI558:AL558"/>
    <mergeCell ref="AI610:AL610"/>
    <mergeCell ref="AE601:AH601"/>
    <mergeCell ref="AE606:AH606"/>
    <mergeCell ref="AI609:AL609"/>
    <mergeCell ref="AI601:AL601"/>
    <mergeCell ref="AE612:AH612"/>
    <mergeCell ref="AE611:AH611"/>
    <mergeCell ref="W383:Z383"/>
    <mergeCell ref="W398:Z398"/>
    <mergeCell ref="W347:Z347"/>
    <mergeCell ref="W412:Z412"/>
    <mergeCell ref="AI494:AL494"/>
    <mergeCell ref="AM500:AO500"/>
    <mergeCell ref="AP498:AS498"/>
    <mergeCell ref="AM501:AO501"/>
    <mergeCell ref="AM496:AO496"/>
    <mergeCell ref="AM497:AO497"/>
    <mergeCell ref="AI538:AL538"/>
    <mergeCell ref="AM499:AO499"/>
    <mergeCell ref="AE464:AH464"/>
    <mergeCell ref="AE468:AH468"/>
    <mergeCell ref="AE466:AH466"/>
    <mergeCell ref="AE462:AH462"/>
    <mergeCell ref="AE477:AH477"/>
    <mergeCell ref="AE471:AH471"/>
    <mergeCell ref="AE463:AH463"/>
    <mergeCell ref="AE467:AH467"/>
    <mergeCell ref="AE469:AH469"/>
    <mergeCell ref="AI497:AL497"/>
    <mergeCell ref="AI501:AL501"/>
    <mergeCell ref="AI503:AL503"/>
    <mergeCell ref="AI499:AL499"/>
    <mergeCell ref="AI526:AL526"/>
    <mergeCell ref="AI510:AL510"/>
    <mergeCell ref="AI513:AL513"/>
    <mergeCell ref="AI517:AL517"/>
    <mergeCell ref="AI495:AL495"/>
    <mergeCell ref="AI493:AL493"/>
    <mergeCell ref="AI492:AL492"/>
    <mergeCell ref="W373:Z373"/>
    <mergeCell ref="AA342:AD342"/>
    <mergeCell ref="AA343:AD343"/>
    <mergeCell ref="AA344:AD344"/>
    <mergeCell ref="AA351:AD351"/>
    <mergeCell ref="AA341:AD341"/>
    <mergeCell ref="AA350:AD350"/>
    <mergeCell ref="AA370:AD370"/>
    <mergeCell ref="W377:Z377"/>
    <mergeCell ref="W376:Z376"/>
    <mergeCell ref="W381:Z381"/>
    <mergeCell ref="W382:Z382"/>
    <mergeCell ref="W374:Z374"/>
    <mergeCell ref="W359:Z359"/>
    <mergeCell ref="W360:Z360"/>
    <mergeCell ref="W353:Z353"/>
    <mergeCell ref="AA358:AD358"/>
    <mergeCell ref="AA357:AD357"/>
    <mergeCell ref="AA359:AD359"/>
    <mergeCell ref="AA352:AD352"/>
    <mergeCell ref="AA356:AD356"/>
    <mergeCell ref="W357:Z357"/>
    <mergeCell ref="AA382:AD382"/>
    <mergeCell ref="AA346:AD346"/>
    <mergeCell ref="AA347:AD347"/>
    <mergeCell ref="AA345:AD345"/>
    <mergeCell ref="AI187:AL187"/>
    <mergeCell ref="AE207:AH207"/>
    <mergeCell ref="AE236:AH236"/>
    <mergeCell ref="AA237:AD237"/>
    <mergeCell ref="AA285:AD285"/>
    <mergeCell ref="AE286:AH286"/>
    <mergeCell ref="AI277:AL277"/>
    <mergeCell ref="AI275:AL275"/>
    <mergeCell ref="AI274:AL274"/>
    <mergeCell ref="AI232:AL232"/>
    <mergeCell ref="AI224:AL224"/>
    <mergeCell ref="AI230:AL230"/>
    <mergeCell ref="AE287:AH287"/>
    <mergeCell ref="AE291:AH291"/>
    <mergeCell ref="AI284:AL284"/>
    <mergeCell ref="AI298:AL298"/>
    <mergeCell ref="AA425:AD425"/>
    <mergeCell ref="AI311:AL311"/>
    <mergeCell ref="AI313:AL313"/>
    <mergeCell ref="AI310:AL310"/>
    <mergeCell ref="AI309:AL309"/>
    <mergeCell ref="AA331:AD331"/>
    <mergeCell ref="AI322:AL322"/>
    <mergeCell ref="AI318:AL318"/>
    <mergeCell ref="AA248:AD248"/>
    <mergeCell ref="AE295:AH295"/>
    <mergeCell ref="AE292:AH292"/>
    <mergeCell ref="AA325:AD325"/>
    <mergeCell ref="AA333:AD333"/>
    <mergeCell ref="AA321:AD321"/>
    <mergeCell ref="AA322:AD322"/>
    <mergeCell ref="AE331:AH331"/>
    <mergeCell ref="AA208:AD208"/>
    <mergeCell ref="AA207:AD207"/>
    <mergeCell ref="AA201:AD201"/>
    <mergeCell ref="AA200:AD200"/>
    <mergeCell ref="AE201:AH201"/>
    <mergeCell ref="AE200:AH200"/>
    <mergeCell ref="AE209:AH209"/>
    <mergeCell ref="W302:Z302"/>
    <mergeCell ref="AA249:AD249"/>
    <mergeCell ref="W338:Z338"/>
    <mergeCell ref="W316:Z316"/>
    <mergeCell ref="W320:Z320"/>
    <mergeCell ref="W307:Z307"/>
    <mergeCell ref="AA310:AD310"/>
    <mergeCell ref="AA308:AD308"/>
    <mergeCell ref="AA307:AD307"/>
    <mergeCell ref="W314:Z314"/>
    <mergeCell ref="W311:Z311"/>
    <mergeCell ref="W310:Z310"/>
    <mergeCell ref="AA313:AD313"/>
    <mergeCell ref="W300:Z300"/>
    <mergeCell ref="W299:Z299"/>
    <mergeCell ref="AA329:AD329"/>
    <mergeCell ref="AA209:AD209"/>
    <mergeCell ref="AA221:AD221"/>
    <mergeCell ref="AA231:AD231"/>
    <mergeCell ref="W295:Z295"/>
    <mergeCell ref="W301:Z301"/>
    <mergeCell ref="W313:Z313"/>
    <mergeCell ref="W291:Z291"/>
    <mergeCell ref="AE329:AH329"/>
    <mergeCell ref="AE215:AH215"/>
    <mergeCell ref="W219:Z219"/>
    <mergeCell ref="AA219:AD219"/>
    <mergeCell ref="AE219:AH219"/>
    <mergeCell ref="AE218:AH218"/>
    <mergeCell ref="AE217:AH217"/>
    <mergeCell ref="W218:Z218"/>
    <mergeCell ref="AA211:AD211"/>
    <mergeCell ref="AA210:AD210"/>
    <mergeCell ref="W216:Z216"/>
    <mergeCell ref="W215:Z215"/>
    <mergeCell ref="W212:Z212"/>
    <mergeCell ref="W210:Z210"/>
    <mergeCell ref="AA213:AD213"/>
    <mergeCell ref="W213:Z213"/>
    <mergeCell ref="AA218:AD218"/>
    <mergeCell ref="W185:Z185"/>
    <mergeCell ref="W205:Z205"/>
    <mergeCell ref="AE185:AH185"/>
    <mergeCell ref="AA214:AD214"/>
    <mergeCell ref="AE203:AH203"/>
    <mergeCell ref="AE188:AH188"/>
    <mergeCell ref="AE210:AH210"/>
    <mergeCell ref="AE208:AH208"/>
    <mergeCell ref="AA205:AD205"/>
    <mergeCell ref="W204:Z204"/>
    <mergeCell ref="W206:Z206"/>
    <mergeCell ref="W207:Z207"/>
    <mergeCell ref="AE211:AH211"/>
    <mergeCell ref="AE202:AH202"/>
    <mergeCell ref="AE205:AH205"/>
    <mergeCell ref="W214:Z214"/>
    <mergeCell ref="AT213:AW213"/>
    <mergeCell ref="AP214:AS214"/>
    <mergeCell ref="AT203:AW203"/>
    <mergeCell ref="AP207:AS207"/>
    <mergeCell ref="AP197:AS197"/>
    <mergeCell ref="AP192:AS192"/>
    <mergeCell ref="AI206:AL206"/>
    <mergeCell ref="AP177:AS177"/>
    <mergeCell ref="AP185:AS185"/>
    <mergeCell ref="AP190:AS190"/>
    <mergeCell ref="AP184:AS184"/>
    <mergeCell ref="AP181:AS181"/>
    <mergeCell ref="AP178:AS178"/>
    <mergeCell ref="AP186:AS186"/>
    <mergeCell ref="AP189:AS189"/>
    <mergeCell ref="AP182:AS182"/>
    <mergeCell ref="AP183:AS183"/>
    <mergeCell ref="AI177:AL177"/>
    <mergeCell ref="AI178:AL178"/>
    <mergeCell ref="AM183:AO183"/>
    <mergeCell ref="AI180:AL180"/>
    <mergeCell ref="AM190:AO190"/>
    <mergeCell ref="AT204:AW204"/>
    <mergeCell ref="AT179:AW179"/>
    <mergeCell ref="AT178:AW178"/>
    <mergeCell ref="AT177:AW177"/>
    <mergeCell ref="AT182:AW182"/>
    <mergeCell ref="AT198:AW198"/>
    <mergeCell ref="AT189:AW189"/>
    <mergeCell ref="AT187:AW187"/>
    <mergeCell ref="AT188:AW188"/>
    <mergeCell ref="AM189:AO189"/>
    <mergeCell ref="AE65:AH65"/>
    <mergeCell ref="AE66:AH66"/>
    <mergeCell ref="AI67:AL67"/>
    <mergeCell ref="AM70:AO70"/>
    <mergeCell ref="AE67:AH67"/>
    <mergeCell ref="AE68:AH68"/>
    <mergeCell ref="AE70:AH70"/>
    <mergeCell ref="AE73:AH73"/>
    <mergeCell ref="W42:Z42"/>
    <mergeCell ref="AT72:AW72"/>
    <mergeCell ref="AP73:AS73"/>
    <mergeCell ref="AT73:AW73"/>
    <mergeCell ref="AT71:AW71"/>
    <mergeCell ref="AA48:AD48"/>
    <mergeCell ref="AA53:AD53"/>
    <mergeCell ref="W49:Z49"/>
    <mergeCell ref="AA62:AD62"/>
    <mergeCell ref="AE59:AH59"/>
    <mergeCell ref="AE60:AH60"/>
    <mergeCell ref="AE61:AH61"/>
    <mergeCell ref="AA52:AD52"/>
    <mergeCell ref="AE52:AH52"/>
    <mergeCell ref="AE50:AH50"/>
    <mergeCell ref="AA66:AD66"/>
    <mergeCell ref="AA65:AD65"/>
    <mergeCell ref="AI69:AL69"/>
    <mergeCell ref="AI64:AL64"/>
    <mergeCell ref="AA73:AD73"/>
    <mergeCell ref="AT67:AW67"/>
    <mergeCell ref="AP66:AS66"/>
    <mergeCell ref="AA61:AD61"/>
    <mergeCell ref="W64:Z64"/>
    <mergeCell ref="W30:Z30"/>
    <mergeCell ref="AE54:AH54"/>
    <mergeCell ref="AA55:AD55"/>
    <mergeCell ref="AE55:AH55"/>
    <mergeCell ref="AA57:AD57"/>
    <mergeCell ref="AE56:AH56"/>
    <mergeCell ref="AA56:AD56"/>
    <mergeCell ref="AA54:AD54"/>
    <mergeCell ref="W51:Z51"/>
    <mergeCell ref="W53:Z53"/>
    <mergeCell ref="W52:Z52"/>
    <mergeCell ref="AA44:AD44"/>
    <mergeCell ref="AA49:AD49"/>
    <mergeCell ref="W47:Z47"/>
    <mergeCell ref="AA50:AD50"/>
    <mergeCell ref="AA45:AD45"/>
    <mergeCell ref="AA51:AD51"/>
    <mergeCell ref="W44:Z44"/>
    <mergeCell ref="AE45:AH45"/>
    <mergeCell ref="AE47:AH47"/>
    <mergeCell ref="AE46:AH46"/>
    <mergeCell ref="W38:Z38"/>
    <mergeCell ref="W34:Z34"/>
    <mergeCell ref="W33:Z33"/>
    <mergeCell ref="AE51:AH51"/>
    <mergeCell ref="W15:Z15"/>
    <mergeCell ref="AA15:AD15"/>
    <mergeCell ref="W16:Z16"/>
    <mergeCell ref="AA16:AD16"/>
    <mergeCell ref="AE15:AH15"/>
    <mergeCell ref="W26:Z26"/>
    <mergeCell ref="W23:Z23"/>
    <mergeCell ref="W25:Z25"/>
    <mergeCell ref="AE16:AH16"/>
    <mergeCell ref="AE21:AH21"/>
    <mergeCell ref="B16:S16"/>
    <mergeCell ref="B15:S15"/>
    <mergeCell ref="W21:Z21"/>
    <mergeCell ref="W19:Z19"/>
    <mergeCell ref="W17:Z17"/>
    <mergeCell ref="W20:Z20"/>
    <mergeCell ref="W18:Z18"/>
    <mergeCell ref="B18:S18"/>
    <mergeCell ref="B17:S17"/>
    <mergeCell ref="B19:S19"/>
    <mergeCell ref="W24:Z24"/>
    <mergeCell ref="AE20:AH20"/>
    <mergeCell ref="B22:S22"/>
    <mergeCell ref="B21:S21"/>
    <mergeCell ref="B20:S20"/>
    <mergeCell ref="W27:Z27"/>
    <mergeCell ref="W31:Z31"/>
    <mergeCell ref="W29:Z29"/>
    <mergeCell ref="W50:Z50"/>
    <mergeCell ref="W46:Z46"/>
    <mergeCell ref="W45:Z45"/>
    <mergeCell ref="AE49:AH49"/>
    <mergeCell ref="W48:Z48"/>
    <mergeCell ref="W59:Z59"/>
    <mergeCell ref="AE58:AH58"/>
    <mergeCell ref="AE57:AH57"/>
    <mergeCell ref="AA58:AD58"/>
    <mergeCell ref="AA60:AD60"/>
    <mergeCell ref="AA59:AD59"/>
    <mergeCell ref="W22:Z22"/>
    <mergeCell ref="W56:Z56"/>
    <mergeCell ref="W43:Z43"/>
    <mergeCell ref="W54:Z54"/>
    <mergeCell ref="W55:Z55"/>
    <mergeCell ref="AE53:AH53"/>
    <mergeCell ref="W28:Z28"/>
    <mergeCell ref="W32:Z32"/>
    <mergeCell ref="W39:Z39"/>
    <mergeCell ref="W37:Z37"/>
    <mergeCell ref="W35:Z35"/>
    <mergeCell ref="W40:Z40"/>
    <mergeCell ref="AA47:AD47"/>
    <mergeCell ref="W36:Z36"/>
    <mergeCell ref="W41:Z41"/>
    <mergeCell ref="AA38:AD38"/>
    <mergeCell ref="AA40:AD40"/>
    <mergeCell ref="AA39:AD39"/>
    <mergeCell ref="W62:Z62"/>
    <mergeCell ref="W63:Z63"/>
    <mergeCell ref="AA63:AD63"/>
    <mergeCell ref="AA64:AD64"/>
    <mergeCell ref="W60:Z60"/>
    <mergeCell ref="W57:Z57"/>
    <mergeCell ref="W58:Z58"/>
    <mergeCell ref="AE40:AH40"/>
    <mergeCell ref="AA42:AD42"/>
    <mergeCell ref="AE42:AH42"/>
    <mergeCell ref="AE48:AH48"/>
    <mergeCell ref="AA41:AD41"/>
    <mergeCell ref="AE44:AH44"/>
    <mergeCell ref="AE63:AH63"/>
    <mergeCell ref="AE62:AH62"/>
    <mergeCell ref="AE64:AH64"/>
    <mergeCell ref="W98:Z98"/>
    <mergeCell ref="AA96:AD96"/>
    <mergeCell ref="AA77:AD77"/>
    <mergeCell ref="AA70:AD70"/>
    <mergeCell ref="AA69:AD69"/>
    <mergeCell ref="AA67:AD67"/>
    <mergeCell ref="AA76:AD76"/>
    <mergeCell ref="W75:Z75"/>
    <mergeCell ref="W69:Z69"/>
    <mergeCell ref="W76:Z76"/>
    <mergeCell ref="W81:Z81"/>
    <mergeCell ref="W79:Z79"/>
    <mergeCell ref="W77:Z77"/>
    <mergeCell ref="W65:Z65"/>
    <mergeCell ref="W71:Z71"/>
    <mergeCell ref="W73:Z73"/>
    <mergeCell ref="W66:Z66"/>
    <mergeCell ref="W74:Z74"/>
    <mergeCell ref="W67:Z67"/>
    <mergeCell ref="AA81:AD81"/>
    <mergeCell ref="AA75:AD75"/>
    <mergeCell ref="AA74:AD74"/>
    <mergeCell ref="AA68:AD68"/>
    <mergeCell ref="AA71:AD71"/>
    <mergeCell ref="AA72:AD72"/>
    <mergeCell ref="W68:Z68"/>
    <mergeCell ref="W70:Z70"/>
    <mergeCell ref="W72:Z72"/>
    <mergeCell ref="W123:Z123"/>
    <mergeCell ref="W182:Z182"/>
    <mergeCell ref="W155:Z155"/>
    <mergeCell ref="W148:Z148"/>
    <mergeCell ref="W130:Z130"/>
    <mergeCell ref="AA115:AD115"/>
    <mergeCell ref="AA110:AD110"/>
    <mergeCell ref="AA109:AD109"/>
    <mergeCell ref="AA101:AD101"/>
    <mergeCell ref="AA80:AD80"/>
    <mergeCell ref="AA79:AD79"/>
    <mergeCell ref="AA78:AD78"/>
    <mergeCell ref="W78:Z78"/>
    <mergeCell ref="W80:Z80"/>
    <mergeCell ref="W161:Z161"/>
    <mergeCell ref="W160:Z160"/>
    <mergeCell ref="W159:Z159"/>
    <mergeCell ref="W156:Z156"/>
    <mergeCell ref="W157:Z157"/>
    <mergeCell ref="W174:Z174"/>
    <mergeCell ref="W84:Z84"/>
    <mergeCell ref="AA83:AD83"/>
    <mergeCell ref="AA90:AD90"/>
    <mergeCell ref="AA89:AD89"/>
    <mergeCell ref="AA87:AD87"/>
    <mergeCell ref="AA82:AD82"/>
    <mergeCell ref="AA85:AD85"/>
    <mergeCell ref="AA84:AD84"/>
    <mergeCell ref="AA86:AD86"/>
    <mergeCell ref="AA88:AD88"/>
    <mergeCell ref="W118:Z118"/>
    <mergeCell ref="W89:Z89"/>
    <mergeCell ref="W90:Z90"/>
    <mergeCell ref="W91:Z91"/>
    <mergeCell ref="W92:Z92"/>
    <mergeCell ref="W93:Z93"/>
    <mergeCell ref="AA112:AD112"/>
    <mergeCell ref="AA113:AD113"/>
    <mergeCell ref="AA114:AD114"/>
    <mergeCell ref="AA95:AD95"/>
    <mergeCell ref="AA111:AD111"/>
    <mergeCell ref="AA117:AD117"/>
    <mergeCell ref="AA116:AD116"/>
    <mergeCell ref="W106:Z106"/>
    <mergeCell ref="W115:Z115"/>
    <mergeCell ref="W116:Z116"/>
    <mergeCell ref="W111:Z111"/>
    <mergeCell ref="AA107:AD107"/>
    <mergeCell ref="AA99:AD99"/>
    <mergeCell ref="AA102:AD102"/>
    <mergeCell ref="AA106:AD106"/>
    <mergeCell ref="AA100:AD100"/>
    <mergeCell ref="W97:Z97"/>
    <mergeCell ref="W282:Z282"/>
    <mergeCell ref="W287:Z287"/>
    <mergeCell ref="W288:Z288"/>
    <mergeCell ref="W284:Z284"/>
    <mergeCell ref="W270:Z270"/>
    <mergeCell ref="W272:Z272"/>
    <mergeCell ref="W275:Z275"/>
    <mergeCell ref="W277:Z277"/>
    <mergeCell ref="W217:Z217"/>
    <mergeCell ref="W105:Z105"/>
    <mergeCell ref="W107:Z107"/>
    <mergeCell ref="W101:Z101"/>
    <mergeCell ref="W100:Z100"/>
    <mergeCell ref="W112:Z112"/>
    <mergeCell ref="W110:Z110"/>
    <mergeCell ref="W232:Z232"/>
    <mergeCell ref="W126:Z126"/>
    <mergeCell ref="W108:Z108"/>
    <mergeCell ref="W117:Z117"/>
    <mergeCell ref="W201:Z201"/>
    <mergeCell ref="W177:Z177"/>
    <mergeCell ref="W162:Z162"/>
    <mergeCell ref="W283:Z283"/>
    <mergeCell ref="W251:Z251"/>
    <mergeCell ref="W262:Z262"/>
    <mergeCell ref="W203:Z203"/>
    <mergeCell ref="W209:Z209"/>
    <mergeCell ref="W184:Z184"/>
    <mergeCell ref="W145:Z145"/>
    <mergeCell ref="AE235:AH235"/>
    <mergeCell ref="AE229:AH229"/>
    <mergeCell ref="AE270:AH270"/>
    <mergeCell ref="AE241:AH241"/>
    <mergeCell ref="AE272:AH272"/>
    <mergeCell ref="AE247:AH247"/>
    <mergeCell ref="AA288:AD288"/>
    <mergeCell ref="W113:Z113"/>
    <mergeCell ref="W94:Z94"/>
    <mergeCell ref="W96:Z96"/>
    <mergeCell ref="AE257:AH257"/>
    <mergeCell ref="AA251:AD251"/>
    <mergeCell ref="AE256:AH256"/>
    <mergeCell ref="W99:Z99"/>
    <mergeCell ref="W129:Z129"/>
    <mergeCell ref="W142:Z142"/>
    <mergeCell ref="AA279:AD279"/>
    <mergeCell ref="AA276:AD276"/>
    <mergeCell ref="AE278:AH278"/>
    <mergeCell ref="AE275:AH275"/>
    <mergeCell ref="AA263:AD263"/>
    <mergeCell ref="W102:Z102"/>
    <mergeCell ref="W103:Z103"/>
    <mergeCell ref="W104:Z104"/>
    <mergeCell ref="W114:Z114"/>
    <mergeCell ref="W172:Z172"/>
    <mergeCell ref="W121:Z121"/>
    <mergeCell ref="W124:Z124"/>
    <mergeCell ref="W109:Z109"/>
    <mergeCell ref="AA105:AD105"/>
    <mergeCell ref="W120:Z120"/>
    <mergeCell ref="W202:Z202"/>
    <mergeCell ref="AE179:AH179"/>
    <mergeCell ref="AI166:AL166"/>
    <mergeCell ref="AE183:AH183"/>
    <mergeCell ref="AE187:AH187"/>
    <mergeCell ref="AI197:AL197"/>
    <mergeCell ref="AE81:AH81"/>
    <mergeCell ref="AE87:AH87"/>
    <mergeCell ref="AE85:AH85"/>
    <mergeCell ref="AE88:AH88"/>
    <mergeCell ref="AE77:AH77"/>
    <mergeCell ref="AE80:AH80"/>
    <mergeCell ref="AE86:AH86"/>
    <mergeCell ref="AE78:AH78"/>
    <mergeCell ref="AI88:AL88"/>
    <mergeCell ref="AE79:AH79"/>
    <mergeCell ref="AI99:AL99"/>
    <mergeCell ref="AI96:AL96"/>
    <mergeCell ref="AI97:AL97"/>
    <mergeCell ref="AI91:AL91"/>
    <mergeCell ref="AI90:AL90"/>
    <mergeCell ref="AI89:AL89"/>
    <mergeCell ref="AI86:AL86"/>
    <mergeCell ref="AI85:AL85"/>
    <mergeCell ref="AI87:AL87"/>
    <mergeCell ref="AE82:AH82"/>
    <mergeCell ref="AI84:AL84"/>
    <mergeCell ref="AI83:AL83"/>
    <mergeCell ref="AE180:AH180"/>
    <mergeCell ref="AE177:AH177"/>
    <mergeCell ref="AE189:AH189"/>
    <mergeCell ref="AE178:AH178"/>
    <mergeCell ref="AE192:AH192"/>
    <mergeCell ref="AA103:AD103"/>
    <mergeCell ref="AE100:AH100"/>
    <mergeCell ref="AE106:AH106"/>
    <mergeCell ref="AA108:AD108"/>
    <mergeCell ref="B121:S121"/>
    <mergeCell ref="AI218:AL218"/>
    <mergeCell ref="AI217:AL217"/>
    <mergeCell ref="AE216:AH216"/>
    <mergeCell ref="AE220:AH220"/>
    <mergeCell ref="AI212:AL212"/>
    <mergeCell ref="AI213:AL213"/>
    <mergeCell ref="AE212:AH212"/>
    <mergeCell ref="AE174:AH174"/>
    <mergeCell ref="AE140:AH140"/>
    <mergeCell ref="AA175:AD175"/>
    <mergeCell ref="AI211:AL211"/>
    <mergeCell ref="AA181:AD181"/>
    <mergeCell ref="AE182:AH182"/>
    <mergeCell ref="AE184:AH184"/>
    <mergeCell ref="AA142:AD142"/>
    <mergeCell ref="AI144:AL144"/>
    <mergeCell ref="AA215:AD215"/>
    <mergeCell ref="AA195:AD195"/>
    <mergeCell ref="AA202:AD202"/>
    <mergeCell ref="AA203:AD203"/>
    <mergeCell ref="B123:S123"/>
    <mergeCell ref="AI189:AL189"/>
    <mergeCell ref="AI188:AL188"/>
    <mergeCell ref="AA178:AD178"/>
    <mergeCell ref="AI164:AL164"/>
    <mergeCell ref="AE172:AH172"/>
    <mergeCell ref="AE186:AH186"/>
    <mergeCell ref="B124:S124"/>
    <mergeCell ref="B113:S113"/>
    <mergeCell ref="B114:S114"/>
    <mergeCell ref="B115:S115"/>
    <mergeCell ref="B120:S120"/>
    <mergeCell ref="B118:S118"/>
    <mergeCell ref="B119:S119"/>
    <mergeCell ref="B116:S116"/>
    <mergeCell ref="AI174:AL174"/>
    <mergeCell ref="AA173:AD173"/>
    <mergeCell ref="AE163:AH163"/>
    <mergeCell ref="AI152:AL152"/>
    <mergeCell ref="AA155:AD155"/>
    <mergeCell ref="AI148:AL148"/>
    <mergeCell ref="AA156:AD156"/>
    <mergeCell ref="AE173:AH173"/>
    <mergeCell ref="AE123:AH123"/>
    <mergeCell ref="AE113:AH113"/>
    <mergeCell ref="B125:S125"/>
    <mergeCell ref="B122:S122"/>
    <mergeCell ref="AE117:AH117"/>
    <mergeCell ref="B117:S117"/>
    <mergeCell ref="AE133:AH133"/>
    <mergeCell ref="AE137:AH137"/>
    <mergeCell ref="AE136:AH136"/>
    <mergeCell ref="W136:Z136"/>
    <mergeCell ref="W138:Z138"/>
    <mergeCell ref="AA134:AD134"/>
    <mergeCell ref="AA148:AD148"/>
    <mergeCell ref="AE152:AH152"/>
    <mergeCell ref="AA123:AD123"/>
    <mergeCell ref="AE127:AH127"/>
    <mergeCell ref="AA180:AD180"/>
    <mergeCell ref="AE175:AH175"/>
    <mergeCell ref="AA179:AD179"/>
    <mergeCell ref="AE124:AH124"/>
    <mergeCell ref="AA137:AD137"/>
    <mergeCell ref="AI118:AL118"/>
    <mergeCell ref="AI122:AL122"/>
    <mergeCell ref="AI121:AL121"/>
    <mergeCell ref="AI119:AL119"/>
    <mergeCell ref="AI139:AL139"/>
    <mergeCell ref="AE165:AH165"/>
    <mergeCell ref="AE164:AH164"/>
    <mergeCell ref="AP175:AS175"/>
    <mergeCell ref="AP176:AS176"/>
    <mergeCell ref="W125:Z125"/>
    <mergeCell ref="AP174:AS174"/>
    <mergeCell ref="AE141:AH141"/>
    <mergeCell ref="AA125:AD125"/>
    <mergeCell ref="AA176:AD176"/>
    <mergeCell ref="AE151:AH151"/>
    <mergeCell ref="AE125:AH125"/>
    <mergeCell ref="AA122:AD122"/>
    <mergeCell ref="W119:Z119"/>
    <mergeCell ref="AE120:AH120"/>
    <mergeCell ref="AE119:AH119"/>
    <mergeCell ref="AE121:AH121"/>
    <mergeCell ref="W122:Z122"/>
    <mergeCell ref="AE122:AH122"/>
    <mergeCell ref="W141:Z141"/>
    <mergeCell ref="W139:Z139"/>
    <mergeCell ref="W140:Z140"/>
    <mergeCell ref="AA136:AD136"/>
    <mergeCell ref="AE118:AH118"/>
    <mergeCell ref="AA118:AD118"/>
    <mergeCell ref="AE139:AH139"/>
    <mergeCell ref="AI123:AL123"/>
    <mergeCell ref="AI125:AL125"/>
    <mergeCell ref="AI124:AL124"/>
    <mergeCell ref="AA121:AD121"/>
    <mergeCell ref="AA124:AD124"/>
    <mergeCell ref="AI120:AL120"/>
    <mergeCell ref="AI137:AL137"/>
    <mergeCell ref="AI138:AL138"/>
    <mergeCell ref="AI132:AL132"/>
    <mergeCell ref="AI126:AL126"/>
    <mergeCell ref="AI130:AL130"/>
    <mergeCell ref="AI127:AL127"/>
    <mergeCell ref="AI128:AL128"/>
    <mergeCell ref="AI129:AL129"/>
    <mergeCell ref="AI131:AL131"/>
    <mergeCell ref="AI136:AL136"/>
    <mergeCell ref="AI133:AL133"/>
    <mergeCell ref="AI135:AL135"/>
    <mergeCell ref="AI134:AL134"/>
    <mergeCell ref="AE135:AH135"/>
    <mergeCell ref="AE134:AH134"/>
    <mergeCell ref="AA135:AD135"/>
    <mergeCell ref="AE138:AH138"/>
    <mergeCell ref="AA120:AD120"/>
    <mergeCell ref="AA119:AD119"/>
    <mergeCell ref="AM268:AO268"/>
    <mergeCell ref="AM254:AO254"/>
    <mergeCell ref="AM257:AO257"/>
    <mergeCell ref="AM266:AO266"/>
    <mergeCell ref="AM264:AO264"/>
    <mergeCell ref="AM262:AO262"/>
    <mergeCell ref="AM261:AO261"/>
    <mergeCell ref="AM181:AO181"/>
    <mergeCell ref="AI181:AL181"/>
    <mergeCell ref="AM182:AO182"/>
    <mergeCell ref="AI184:AL184"/>
    <mergeCell ref="AI183:AL183"/>
    <mergeCell ref="AI239:AL239"/>
    <mergeCell ref="AI242:AL242"/>
    <mergeCell ref="AI223:AL223"/>
    <mergeCell ref="AI225:AL225"/>
    <mergeCell ref="AI228:AL228"/>
    <mergeCell ref="AI222:AL222"/>
    <mergeCell ref="AM267:AO267"/>
    <mergeCell ref="AM258:AO258"/>
    <mergeCell ref="AM260:AO260"/>
    <mergeCell ref="AM259:AO259"/>
    <mergeCell ref="AI233:AL233"/>
    <mergeCell ref="AI234:AL234"/>
    <mergeCell ref="AI219:AL219"/>
    <mergeCell ref="AI231:AL231"/>
    <mergeCell ref="AI263:AL263"/>
    <mergeCell ref="AM226:AO226"/>
    <mergeCell ref="AI194:AL194"/>
    <mergeCell ref="AI192:AL192"/>
    <mergeCell ref="AI214:AL214"/>
    <mergeCell ref="AI209:AL209"/>
    <mergeCell ref="AM231:AO231"/>
    <mergeCell ref="AM232:AO232"/>
    <mergeCell ref="AM250:AO250"/>
    <mergeCell ref="AM219:AO219"/>
    <mergeCell ref="AM263:AO263"/>
    <mergeCell ref="AM265:AO265"/>
    <mergeCell ref="AM173:AO173"/>
    <mergeCell ref="AI175:AL175"/>
    <mergeCell ref="AI173:AL173"/>
    <mergeCell ref="AI186:AL186"/>
    <mergeCell ref="AM185:AO185"/>
    <mergeCell ref="AI182:AL182"/>
    <mergeCell ref="AM178:AO178"/>
    <mergeCell ref="AM176:AO176"/>
    <mergeCell ref="AI179:AL179"/>
    <mergeCell ref="AM180:AO180"/>
    <mergeCell ref="AM256:AO256"/>
    <mergeCell ref="AM251:AO251"/>
    <mergeCell ref="AM245:AO245"/>
    <mergeCell ref="AM175:AO175"/>
    <mergeCell ref="AM174:AO174"/>
    <mergeCell ref="AM188:AO188"/>
    <mergeCell ref="AM187:AO187"/>
    <mergeCell ref="AM186:AO186"/>
    <mergeCell ref="AI220:AL220"/>
    <mergeCell ref="AI221:AL221"/>
    <mergeCell ref="AI237:AL237"/>
    <mergeCell ref="AI227:AL227"/>
    <mergeCell ref="AM244:AO244"/>
    <mergeCell ref="AM248:AO248"/>
    <mergeCell ref="AM247:AO247"/>
    <mergeCell ref="AM249:AO249"/>
    <mergeCell ref="AM368:AO368"/>
    <mergeCell ref="AE355:AH355"/>
    <mergeCell ref="AI347:AL347"/>
    <mergeCell ref="AI352:AL352"/>
    <mergeCell ref="AE352:AH352"/>
    <mergeCell ref="AE347:AH347"/>
    <mergeCell ref="AE349:AH349"/>
    <mergeCell ref="AM358:AO358"/>
    <mergeCell ref="AI350:AL350"/>
    <mergeCell ref="AM357:AO357"/>
    <mergeCell ref="AA317:AD317"/>
    <mergeCell ref="AM284:AO284"/>
    <mergeCell ref="AM285:AO285"/>
    <mergeCell ref="AM270:AO270"/>
    <mergeCell ref="AM274:AO274"/>
    <mergeCell ref="AM271:AO271"/>
    <mergeCell ref="AM272:AO272"/>
    <mergeCell ref="AM286:AO286"/>
    <mergeCell ref="AM273:AO273"/>
    <mergeCell ref="AM281:AO281"/>
    <mergeCell ref="AM280:AO280"/>
    <mergeCell ref="AM288:AO288"/>
    <mergeCell ref="AE274:AH274"/>
    <mergeCell ref="AE290:AH290"/>
    <mergeCell ref="AE289:AH289"/>
    <mergeCell ref="AE281:AH281"/>
    <mergeCell ref="AI329:AL329"/>
    <mergeCell ref="AI331:AL331"/>
    <mergeCell ref="AI333:AL333"/>
    <mergeCell ref="AE335:AH335"/>
    <mergeCell ref="AI276:AL276"/>
    <mergeCell ref="AI328:AL328"/>
    <mergeCell ref="AP382:AS382"/>
    <mergeCell ref="AM378:AO378"/>
    <mergeCell ref="AM379:AO379"/>
    <mergeCell ref="AP372:AS372"/>
    <mergeCell ref="AP378:AS378"/>
    <mergeCell ref="AI375:AL375"/>
    <mergeCell ref="AI373:AL373"/>
    <mergeCell ref="AI371:AL371"/>
    <mergeCell ref="AI370:AL370"/>
    <mergeCell ref="AI372:AL372"/>
    <mergeCell ref="AI381:AL381"/>
    <mergeCell ref="AI377:AL377"/>
    <mergeCell ref="AI379:AL379"/>
    <mergeCell ref="AI374:AL374"/>
    <mergeCell ref="AE383:AH383"/>
    <mergeCell ref="AE384:AH384"/>
    <mergeCell ref="AE376:AH376"/>
    <mergeCell ref="AE379:AH379"/>
    <mergeCell ref="AE381:AH381"/>
    <mergeCell ref="AE380:AH380"/>
    <mergeCell ref="AM381:AO381"/>
    <mergeCell ref="AM383:AO383"/>
    <mergeCell ref="AI605:AL605"/>
    <mergeCell ref="AM627:AO627"/>
    <mergeCell ref="AM609:AO609"/>
    <mergeCell ref="AM610:AO610"/>
    <mergeCell ref="AI615:AL615"/>
    <mergeCell ref="AP627:AS627"/>
    <mergeCell ref="AM628:AO628"/>
    <mergeCell ref="AP628:AS628"/>
    <mergeCell ref="AM625:AO625"/>
    <mergeCell ref="AM624:AO624"/>
    <mergeCell ref="AP624:AS624"/>
    <mergeCell ref="AP702:AS702"/>
    <mergeCell ref="AP701:AS701"/>
    <mergeCell ref="AI698:AL698"/>
    <mergeCell ref="AM699:AO699"/>
    <mergeCell ref="AI702:AL702"/>
    <mergeCell ref="AI699:AL699"/>
    <mergeCell ref="AP700:AS700"/>
    <mergeCell ref="AM696:AO696"/>
    <mergeCell ref="AM702:AO702"/>
    <mergeCell ref="AM698:AO698"/>
    <mergeCell ref="AM631:AO631"/>
    <mergeCell ref="AP631:AS631"/>
    <mergeCell ref="AM635:AO635"/>
    <mergeCell ref="AP635:AS635"/>
    <mergeCell ref="AI639:AL639"/>
    <mergeCell ref="AM639:AO639"/>
    <mergeCell ref="AP639:AS639"/>
    <mergeCell ref="AI643:AL643"/>
    <mergeCell ref="AM643:AO643"/>
    <mergeCell ref="AP643:AS643"/>
    <mergeCell ref="AI647:AL647"/>
    <mergeCell ref="AM594:AO594"/>
    <mergeCell ref="AM596:AO596"/>
    <mergeCell ref="AP517:AS517"/>
    <mergeCell ref="AP519:AS519"/>
    <mergeCell ref="AT518:AW518"/>
    <mergeCell ref="AT520:AW520"/>
    <mergeCell ref="AP520:AS520"/>
    <mergeCell ref="AP523:AS523"/>
    <mergeCell ref="AP492:AS492"/>
    <mergeCell ref="AP494:AS494"/>
    <mergeCell ref="AM590:AO590"/>
    <mergeCell ref="AM597:AO597"/>
    <mergeCell ref="AP521:AS521"/>
    <mergeCell ref="AP496:AS496"/>
    <mergeCell ref="AP497:AS497"/>
    <mergeCell ref="AM498:AO498"/>
    <mergeCell ref="AP500:AS500"/>
    <mergeCell ref="AP508:AS508"/>
    <mergeCell ref="AM494:AO494"/>
    <mergeCell ref="AM495:AO495"/>
    <mergeCell ref="AM493:AO493"/>
    <mergeCell ref="AM492:AO492"/>
    <mergeCell ref="AT492:AW492"/>
    <mergeCell ref="AM530:AO530"/>
    <mergeCell ref="AM534:AO534"/>
    <mergeCell ref="AM547:AO547"/>
    <mergeCell ref="AP558:AS558"/>
    <mergeCell ref="AT560:AW560"/>
    <mergeCell ref="AT568:AW568"/>
    <mergeCell ref="AP573:AS573"/>
    <mergeCell ref="AT517:AW517"/>
    <mergeCell ref="AP495:AS495"/>
    <mergeCell ref="AI431:AL431"/>
    <mergeCell ref="AM434:AO434"/>
    <mergeCell ref="AM432:AO432"/>
    <mergeCell ref="AM426:AO426"/>
    <mergeCell ref="AP451:AS451"/>
    <mergeCell ref="AI478:AL478"/>
    <mergeCell ref="AI476:AL476"/>
    <mergeCell ref="AI435:AL435"/>
    <mergeCell ref="AM435:AO435"/>
    <mergeCell ref="AM431:AO431"/>
    <mergeCell ref="AM430:AO430"/>
    <mergeCell ref="AI432:AL432"/>
    <mergeCell ref="AP439:AS439"/>
    <mergeCell ref="AP440:AS440"/>
    <mergeCell ref="AI471:AL471"/>
    <mergeCell ref="AM427:AO427"/>
    <mergeCell ref="AP441:AS441"/>
    <mergeCell ref="AP467:AS467"/>
    <mergeCell ref="AP432:AS432"/>
    <mergeCell ref="AP433:AS433"/>
    <mergeCell ref="AP457:AS457"/>
    <mergeCell ref="AP456:AS456"/>
    <mergeCell ref="AI437:AL437"/>
    <mergeCell ref="AM442:AO442"/>
    <mergeCell ref="AI443:AL443"/>
    <mergeCell ref="AI444:AL444"/>
    <mergeCell ref="AI438:AL438"/>
    <mergeCell ref="AM438:AO438"/>
    <mergeCell ref="AM437:AO437"/>
    <mergeCell ref="AI436:AL436"/>
    <mergeCell ref="AI433:AL433"/>
    <mergeCell ref="AM439:AO439"/>
    <mergeCell ref="AP357:AS357"/>
    <mergeCell ref="AM360:AO360"/>
    <mergeCell ref="AM359:AO359"/>
    <mergeCell ref="AP360:AS360"/>
    <mergeCell ref="AM377:AO377"/>
    <mergeCell ref="AP368:AS368"/>
    <mergeCell ref="AP367:AS367"/>
    <mergeCell ref="AP373:AS373"/>
    <mergeCell ref="AP366:AS366"/>
    <mergeCell ref="AP375:AS375"/>
    <mergeCell ref="AP376:AS376"/>
    <mergeCell ref="AP380:AS380"/>
    <mergeCell ref="AP383:AS383"/>
    <mergeCell ref="AM388:AO388"/>
    <mergeCell ref="AP388:AS388"/>
    <mergeCell ref="AP381:AS381"/>
    <mergeCell ref="AP387:AS387"/>
    <mergeCell ref="AP377:AS377"/>
    <mergeCell ref="AP379:AS379"/>
    <mergeCell ref="AM380:AO380"/>
    <mergeCell ref="AM375:AO375"/>
    <mergeCell ref="AP369:AS369"/>
    <mergeCell ref="AM370:AO370"/>
    <mergeCell ref="AM366:AO366"/>
    <mergeCell ref="AM364:AO364"/>
    <mergeCell ref="AM371:AO371"/>
    <mergeCell ref="AM369:AO369"/>
    <mergeCell ref="AM372:AO372"/>
    <mergeCell ref="AM373:AO373"/>
    <mergeCell ref="AP370:AS370"/>
    <mergeCell ref="AM386:AO386"/>
    <mergeCell ref="AM362:AO362"/>
    <mergeCell ref="AP390:AS390"/>
    <mergeCell ref="AM389:AO389"/>
    <mergeCell ref="AM390:AO390"/>
    <mergeCell ref="AM393:AO393"/>
    <mergeCell ref="W516:Z516"/>
    <mergeCell ref="AP384:AS384"/>
    <mergeCell ref="AP421:AS421"/>
    <mergeCell ref="AP428:AS428"/>
    <mergeCell ref="AM411:AO411"/>
    <mergeCell ref="AP405:AS405"/>
    <mergeCell ref="AP422:AS422"/>
    <mergeCell ref="AP385:AS385"/>
    <mergeCell ref="AI430:AL430"/>
    <mergeCell ref="AM429:AO429"/>
    <mergeCell ref="W501:Z501"/>
    <mergeCell ref="AE500:AH500"/>
    <mergeCell ref="AE496:AH496"/>
    <mergeCell ref="AE498:AH498"/>
    <mergeCell ref="AE499:AH499"/>
    <mergeCell ref="AE497:AH497"/>
    <mergeCell ref="AA394:AD394"/>
    <mergeCell ref="AA408:AD408"/>
    <mergeCell ref="AA392:AD392"/>
    <mergeCell ref="AA401:AD401"/>
    <mergeCell ref="AA409:AD409"/>
    <mergeCell ref="W499:Z499"/>
    <mergeCell ref="AM423:AO423"/>
    <mergeCell ref="AM436:AO436"/>
    <mergeCell ref="AM428:AO428"/>
    <mergeCell ref="AP426:AS426"/>
    <mergeCell ref="AM433:AO433"/>
    <mergeCell ref="AP436:AS436"/>
    <mergeCell ref="AI596:AL596"/>
    <mergeCell ref="AA598:AD598"/>
    <mergeCell ref="AA597:AD597"/>
    <mergeCell ref="AI597:AL597"/>
    <mergeCell ref="AE598:AH598"/>
    <mergeCell ref="AI598:AL598"/>
    <mergeCell ref="AE491:AH491"/>
    <mergeCell ref="AE505:AH505"/>
    <mergeCell ref="AE518:AH518"/>
    <mergeCell ref="AE512:AH512"/>
    <mergeCell ref="AI590:AL590"/>
    <mergeCell ref="AI525:AL525"/>
    <mergeCell ref="AI533:AL533"/>
    <mergeCell ref="AI542:AL542"/>
    <mergeCell ref="AI496:AL496"/>
    <mergeCell ref="AI491:AL491"/>
    <mergeCell ref="W522:Z522"/>
    <mergeCell ref="AE597:AH597"/>
    <mergeCell ref="AE596:AH596"/>
    <mergeCell ref="AE594:AH594"/>
    <mergeCell ref="AE523:AH523"/>
    <mergeCell ref="AE522:AH522"/>
    <mergeCell ref="W497:Z497"/>
    <mergeCell ref="W495:Z495"/>
    <mergeCell ref="W496:Z496"/>
    <mergeCell ref="W493:Z493"/>
    <mergeCell ref="W494:Z494"/>
    <mergeCell ref="AE524:AH524"/>
    <mergeCell ref="AE516:AH516"/>
    <mergeCell ref="AE591:AH591"/>
    <mergeCell ref="AE590:AH590"/>
    <mergeCell ref="W524:Z524"/>
    <mergeCell ref="AP698:AS698"/>
    <mergeCell ref="AM901:AO901"/>
    <mergeCell ref="AP901:AS901"/>
    <mergeCell ref="AI901:AL901"/>
    <mergeCell ref="AI900:AL900"/>
    <mergeCell ref="AP703:AS703"/>
    <mergeCell ref="AP794:AS794"/>
    <mergeCell ref="AP713:AS713"/>
    <mergeCell ref="AM693:AO693"/>
    <mergeCell ref="AI617:AL617"/>
    <mergeCell ref="AM617:AO617"/>
    <mergeCell ref="AI813:AL813"/>
    <mergeCell ref="AI816:AL816"/>
    <mergeCell ref="AM690:AO690"/>
    <mergeCell ref="AM794:AO794"/>
    <mergeCell ref="AM796:AO796"/>
    <mergeCell ref="AM763:AO763"/>
    <mergeCell ref="AM765:AO765"/>
    <mergeCell ref="AM900:AO900"/>
    <mergeCell ref="AM899:AO899"/>
    <mergeCell ref="AP796:AS796"/>
    <mergeCell ref="AP795:AS795"/>
    <mergeCell ref="AI812:AL812"/>
    <mergeCell ref="AI808:AL808"/>
    <mergeCell ref="AI899:AL899"/>
    <mergeCell ref="AI838:AL838"/>
    <mergeCell ref="AM812:AO812"/>
    <mergeCell ref="AM810:AO810"/>
    <mergeCell ref="AM736:AO736"/>
    <mergeCell ref="AM735:AO735"/>
    <mergeCell ref="AM733:AO733"/>
    <mergeCell ref="AP720:AS720"/>
    <mergeCell ref="AI599:AL599"/>
    <mergeCell ref="AT496:AW496"/>
    <mergeCell ref="AP499:AS499"/>
    <mergeCell ref="AT511:AW511"/>
    <mergeCell ref="AT507:AW507"/>
    <mergeCell ref="AP812:AS812"/>
    <mergeCell ref="AP530:AS530"/>
    <mergeCell ref="AT531:AW531"/>
    <mergeCell ref="AP534:AS534"/>
    <mergeCell ref="AP538:AS538"/>
    <mergeCell ref="AT541:AW541"/>
    <mergeCell ref="AP547:AS547"/>
    <mergeCell ref="AT547:AW547"/>
    <mergeCell ref="AM920:AO920"/>
    <mergeCell ref="AM919:AO919"/>
    <mergeCell ref="AM999:AO999"/>
    <mergeCell ref="AM1017:AO1017"/>
    <mergeCell ref="AM1016:AO1016"/>
    <mergeCell ref="AP1017:AS1017"/>
    <mergeCell ref="AM904:AO904"/>
    <mergeCell ref="AM1003:AO1003"/>
    <mergeCell ref="AT1003:AW1003"/>
    <mergeCell ref="AT1004:AW1004"/>
    <mergeCell ref="AT1005:AW1005"/>
    <mergeCell ref="AT1017:AW1017"/>
    <mergeCell ref="AM1008:AO1008"/>
    <mergeCell ref="AP1010:AS1010"/>
    <mergeCell ref="AP1009:AS1009"/>
    <mergeCell ref="AT911:AW911"/>
    <mergeCell ref="AM908:AO908"/>
    <mergeCell ref="AM907:AO907"/>
    <mergeCell ref="AM910:AO910"/>
    <mergeCell ref="AT506:AW506"/>
    <mergeCell ref="AT501:AW501"/>
    <mergeCell ref="AT502:AW502"/>
    <mergeCell ref="AT503:AW503"/>
    <mergeCell ref="AP504:AS504"/>
    <mergeCell ref="AT504:AW504"/>
    <mergeCell ref="AP503:AS503"/>
    <mergeCell ref="AP501:AS501"/>
    <mergeCell ref="AP506:AS506"/>
    <mergeCell ref="AT396:AW396"/>
    <mergeCell ref="AT495:AW495"/>
    <mergeCell ref="AT494:AW494"/>
    <mergeCell ref="AT500:AW500"/>
    <mergeCell ref="AT399:AW399"/>
    <mergeCell ref="AT408:AW408"/>
    <mergeCell ref="AT433:AW433"/>
    <mergeCell ref="AT489:AW489"/>
    <mergeCell ref="AP417:AS417"/>
    <mergeCell ref="AP409:AS409"/>
    <mergeCell ref="AP418:AS418"/>
    <mergeCell ref="AP430:AS430"/>
    <mergeCell ref="AP423:AS423"/>
    <mergeCell ref="AT445:AW445"/>
    <mergeCell ref="AP442:AS442"/>
    <mergeCell ref="AP443:AS443"/>
    <mergeCell ref="AT493:AW493"/>
    <mergeCell ref="AT499:AW499"/>
    <mergeCell ref="AT404:AW404"/>
    <mergeCell ref="AT432:AW432"/>
    <mergeCell ref="AP429:AS429"/>
    <mergeCell ref="AT436:AW436"/>
    <mergeCell ref="AT435:AW435"/>
    <mergeCell ref="AT519:AW519"/>
    <mergeCell ref="AP406:AS406"/>
    <mergeCell ref="AP518:AS518"/>
    <mergeCell ref="AT407:AW407"/>
    <mergeCell ref="AT505:AW505"/>
    <mergeCell ref="AP505:AS505"/>
    <mergeCell ref="AT394:AW394"/>
    <mergeCell ref="AP397:AS397"/>
    <mergeCell ref="AP400:AS400"/>
    <mergeCell ref="AP399:AS399"/>
    <mergeCell ref="AP396:AS396"/>
    <mergeCell ref="AP395:AS395"/>
    <mergeCell ref="AT395:AW395"/>
    <mergeCell ref="AT397:AW397"/>
    <mergeCell ref="AT398:AW398"/>
    <mergeCell ref="AP398:AS398"/>
    <mergeCell ref="AT419:AW419"/>
    <mergeCell ref="AT416:AW416"/>
    <mergeCell ref="AP413:AS413"/>
    <mergeCell ref="AT406:AW406"/>
    <mergeCell ref="AT401:AW401"/>
    <mergeCell ref="AP401:AS401"/>
    <mergeCell ref="AT402:AW402"/>
    <mergeCell ref="AP402:AS402"/>
    <mergeCell ref="AP403:AS403"/>
    <mergeCell ref="AP410:AS410"/>
    <mergeCell ref="AP452:AS452"/>
    <mergeCell ref="AT403:AW403"/>
    <mergeCell ref="AP411:AS411"/>
    <mergeCell ref="AT484:AW484"/>
    <mergeCell ref="AT409:AW409"/>
    <mergeCell ref="AP404:AS404"/>
    <mergeCell ref="AE599:AH599"/>
    <mergeCell ref="AE595:AH595"/>
    <mergeCell ref="AE521:AH521"/>
    <mergeCell ref="AT393:AW393"/>
    <mergeCell ref="AT812:AW812"/>
    <mergeCell ref="AT410:AW410"/>
    <mergeCell ref="AT411:AW411"/>
    <mergeCell ref="AT437:AW437"/>
    <mergeCell ref="AT413:AW413"/>
    <mergeCell ref="AT417:AW417"/>
    <mergeCell ref="AT405:AW405"/>
    <mergeCell ref="AT420:AW420"/>
    <mergeCell ref="AT418:AW418"/>
    <mergeCell ref="AE586:AH586"/>
    <mergeCell ref="AE692:AH692"/>
    <mergeCell ref="AE494:AH494"/>
    <mergeCell ref="AE455:AH455"/>
    <mergeCell ref="AE483:AH483"/>
    <mergeCell ref="AE460:AH460"/>
    <mergeCell ref="AE465:AH465"/>
    <mergeCell ref="AE493:AH493"/>
    <mergeCell ref="AE492:AH492"/>
    <mergeCell ref="AE486:AH486"/>
    <mergeCell ref="AE495:AH495"/>
    <mergeCell ref="AE425:AH425"/>
    <mergeCell ref="AP437:AS437"/>
    <mergeCell ref="AE435:AH435"/>
    <mergeCell ref="AE427:AH427"/>
    <mergeCell ref="AE430:AH430"/>
    <mergeCell ref="AP453:AS453"/>
    <mergeCell ref="AI427:AL427"/>
    <mergeCell ref="AM811:AO811"/>
    <mergeCell ref="AI612:AL612"/>
    <mergeCell ref="AI613:AL613"/>
    <mergeCell ref="W617:Z617"/>
    <mergeCell ref="AE622:AH622"/>
    <mergeCell ref="AI622:AL622"/>
    <mergeCell ref="AI631:AL631"/>
    <mergeCell ref="AE635:AH635"/>
    <mergeCell ref="AI635:AL635"/>
    <mergeCell ref="AE585:AH585"/>
    <mergeCell ref="AE589:AH589"/>
    <mergeCell ref="AE587:AH587"/>
    <mergeCell ref="AE519:AH519"/>
    <mergeCell ref="AE588:AH588"/>
    <mergeCell ref="AT423:AW423"/>
    <mergeCell ref="AT444:AW444"/>
    <mergeCell ref="AT443:AW443"/>
    <mergeCell ref="AE501:AH501"/>
    <mergeCell ref="AE503:AH503"/>
    <mergeCell ref="AE592:AH592"/>
    <mergeCell ref="AE428:AH428"/>
    <mergeCell ref="AE437:AH437"/>
    <mergeCell ref="AE436:AH436"/>
    <mergeCell ref="AE424:AH424"/>
    <mergeCell ref="AE426:AH426"/>
    <mergeCell ref="AE429:AH429"/>
    <mergeCell ref="AE433:AH433"/>
    <mergeCell ref="AE602:AH602"/>
    <mergeCell ref="AE593:AH593"/>
    <mergeCell ref="AE442:AH442"/>
    <mergeCell ref="AI450:AL450"/>
    <mergeCell ref="AP427:AS427"/>
    <mergeCell ref="AE582:AH582"/>
    <mergeCell ref="W610:Z610"/>
    <mergeCell ref="W622:Z622"/>
    <mergeCell ref="AA622:AD622"/>
    <mergeCell ref="W621:Z621"/>
    <mergeCell ref="AE822:AH822"/>
    <mergeCell ref="AE821:AH821"/>
    <mergeCell ref="W695:Z695"/>
    <mergeCell ref="AE691:AH691"/>
    <mergeCell ref="AE818:AH818"/>
    <mergeCell ref="AE816:AH816"/>
    <mergeCell ref="W605:Z605"/>
    <mergeCell ref="AE823:AH823"/>
    <mergeCell ref="AA610:AD610"/>
    <mergeCell ref="AA631:AD631"/>
    <mergeCell ref="AA633:AD633"/>
    <mergeCell ref="W698:Z698"/>
    <mergeCell ref="W693:Z693"/>
    <mergeCell ref="AE819:AH819"/>
    <mergeCell ref="AE820:AH820"/>
    <mergeCell ref="AE690:AH690"/>
    <mergeCell ref="AA689:AD689"/>
    <mergeCell ref="AE616:AH616"/>
    <mergeCell ref="AE689:AH689"/>
    <mergeCell ref="AA621:AD621"/>
    <mergeCell ref="AA614:AD614"/>
    <mergeCell ref="AE609:AH609"/>
    <mergeCell ref="AE614:AH614"/>
    <mergeCell ref="AA617:AD617"/>
    <mergeCell ref="AE615:AH615"/>
    <mergeCell ref="AE639:AH639"/>
    <mergeCell ref="AE643:AH643"/>
    <mergeCell ref="AE647:AH647"/>
    <mergeCell ref="W387:Z387"/>
    <mergeCell ref="AA421:AD421"/>
    <mergeCell ref="AA405:AD405"/>
    <mergeCell ref="AA403:AD403"/>
    <mergeCell ref="AA395:AD395"/>
    <mergeCell ref="AA398:AD398"/>
    <mergeCell ref="AA404:AD404"/>
    <mergeCell ref="AA391:AD391"/>
    <mergeCell ref="AA397:AD397"/>
    <mergeCell ref="AA411:AD411"/>
    <mergeCell ref="AA387:AD387"/>
    <mergeCell ref="W389:Z389"/>
    <mergeCell ref="W392:Z392"/>
    <mergeCell ref="W397:Z397"/>
    <mergeCell ref="W396:Z396"/>
    <mergeCell ref="W421:Z421"/>
    <mergeCell ref="W411:Z411"/>
    <mergeCell ref="W410:Z410"/>
    <mergeCell ref="W408:Z408"/>
    <mergeCell ref="W407:Z407"/>
    <mergeCell ref="AA413:AD413"/>
    <mergeCell ref="AA415:AD415"/>
    <mergeCell ref="W391:Z391"/>
    <mergeCell ref="W388:Z388"/>
    <mergeCell ref="AA522:AD522"/>
    <mergeCell ref="W520:Z520"/>
    <mergeCell ref="W521:Z521"/>
    <mergeCell ref="W523:Z523"/>
    <mergeCell ref="W518:Z518"/>
    <mergeCell ref="W506:Z506"/>
    <mergeCell ref="W510:Z510"/>
    <mergeCell ref="W439:Z439"/>
    <mergeCell ref="W380:Z380"/>
    <mergeCell ref="W375:Z375"/>
    <mergeCell ref="W379:Z379"/>
    <mergeCell ref="W378:Z378"/>
    <mergeCell ref="W386:Z386"/>
    <mergeCell ref="W367:Z367"/>
    <mergeCell ref="AA364:AD364"/>
    <mergeCell ref="W361:Z361"/>
    <mergeCell ref="AA361:AD361"/>
    <mergeCell ref="W364:Z364"/>
    <mergeCell ref="AA363:AD363"/>
    <mergeCell ref="AA362:AD362"/>
    <mergeCell ref="AA365:AD365"/>
    <mergeCell ref="W492:Z492"/>
    <mergeCell ref="W452:Z452"/>
    <mergeCell ref="W449:Z449"/>
    <mergeCell ref="W451:Z451"/>
    <mergeCell ref="W450:Z450"/>
    <mergeCell ref="AA523:AD523"/>
    <mergeCell ref="AA429:AD429"/>
    <mergeCell ref="AA376:AD376"/>
    <mergeCell ref="AA377:AD377"/>
    <mergeCell ref="W372:Z372"/>
    <mergeCell ref="W406:Z406"/>
    <mergeCell ref="AI797:AL797"/>
    <mergeCell ref="AP801:AS801"/>
    <mergeCell ref="AT793:AW793"/>
    <mergeCell ref="AM1090:AO1090"/>
    <mergeCell ref="AM817:AO817"/>
    <mergeCell ref="AE824:AH824"/>
    <mergeCell ref="AE1090:AH1090"/>
    <mergeCell ref="AM1082:AO1082"/>
    <mergeCell ref="AI1088:AL1088"/>
    <mergeCell ref="AM1083:AO1083"/>
    <mergeCell ref="AE1083:AH1083"/>
    <mergeCell ref="AI1083:AL1083"/>
    <mergeCell ref="AE1086:AH1086"/>
    <mergeCell ref="AI1084:AL1084"/>
    <mergeCell ref="AE1087:AH1087"/>
    <mergeCell ref="AE922:AH922"/>
    <mergeCell ref="AE921:AH921"/>
    <mergeCell ref="AE915:AH915"/>
    <mergeCell ref="AE912:AH912"/>
    <mergeCell ref="AI825:AL825"/>
    <mergeCell ref="AI824:AL824"/>
    <mergeCell ref="AE828:AH828"/>
    <mergeCell ref="AI828:AL828"/>
    <mergeCell ref="AI820:AL820"/>
    <mergeCell ref="AI822:AL822"/>
    <mergeCell ref="AI819:AL819"/>
    <mergeCell ref="AE799:AH799"/>
    <mergeCell ref="AI799:AL799"/>
    <mergeCell ref="AM827:AO827"/>
    <mergeCell ref="AI802:AL802"/>
    <mergeCell ref="AI803:AL803"/>
    <mergeCell ref="AE808:AH808"/>
    <mergeCell ref="AA524:AD524"/>
    <mergeCell ref="AA590:AD590"/>
    <mergeCell ref="AA591:AD591"/>
    <mergeCell ref="AA586:AD586"/>
    <mergeCell ref="AT1090:AW1090"/>
    <mergeCell ref="AP1090:AS1090"/>
    <mergeCell ref="AI1008:AL1008"/>
    <mergeCell ref="AT1008:AW1008"/>
    <mergeCell ref="AT1009:AW1009"/>
    <mergeCell ref="AT1011:AW1011"/>
    <mergeCell ref="AI1090:AL1090"/>
    <mergeCell ref="AI1081:AL1081"/>
    <mergeCell ref="AM802:AO802"/>
    <mergeCell ref="AM801:AO801"/>
    <mergeCell ref="AM790:AO790"/>
    <mergeCell ref="AM800:AO800"/>
    <mergeCell ref="AM799:AO799"/>
    <mergeCell ref="AM798:AO798"/>
    <mergeCell ref="AI916:AL916"/>
    <mergeCell ref="AI914:AL914"/>
    <mergeCell ref="AM793:AO793"/>
    <mergeCell ref="AM791:AO791"/>
    <mergeCell ref="AI915:AL915"/>
    <mergeCell ref="AI909:AL909"/>
    <mergeCell ref="AI823:AL823"/>
    <mergeCell ref="AP805:AS805"/>
    <mergeCell ref="AP799:AS799"/>
    <mergeCell ref="AT801:AW801"/>
    <mergeCell ref="AT802:AW802"/>
    <mergeCell ref="AT799:AW799"/>
    <mergeCell ref="AT797:AW797"/>
    <mergeCell ref="AA701:AD701"/>
    <mergeCell ref="AA704:AD704"/>
    <mergeCell ref="AA693:AD693"/>
    <mergeCell ref="AA596:AD596"/>
    <mergeCell ref="AA606:AD606"/>
    <mergeCell ref="AA605:AD605"/>
    <mergeCell ref="AA914:AD914"/>
    <mergeCell ref="AA906:AD906"/>
    <mergeCell ref="AA712:AD712"/>
    <mergeCell ref="AA698:AD698"/>
    <mergeCell ref="AA696:AD696"/>
    <mergeCell ref="AA702:AD702"/>
    <mergeCell ref="AA706:AD706"/>
    <mergeCell ref="AA703:AD703"/>
    <mergeCell ref="AA787:AD787"/>
    <mergeCell ref="AA811:AD811"/>
    <mergeCell ref="AA823:AD823"/>
    <mergeCell ref="AA742:AD742"/>
    <mergeCell ref="AA746:AD746"/>
    <mergeCell ref="AA754:AD754"/>
    <mergeCell ref="AA776:AD776"/>
    <mergeCell ref="AA828:AD828"/>
    <mergeCell ref="AA829:AD829"/>
    <mergeCell ref="AA830:AD830"/>
    <mergeCell ref="AA873:AD873"/>
    <mergeCell ref="AA1090:AD1090"/>
    <mergeCell ref="W1071:Z1071"/>
    <mergeCell ref="W1076:Z1076"/>
    <mergeCell ref="W1079:Z1079"/>
    <mergeCell ref="W1077:Z1077"/>
    <mergeCell ref="W1078:Z1078"/>
    <mergeCell ref="W1081:Z1081"/>
    <mergeCell ref="AA1074:AD1074"/>
    <mergeCell ref="W1090:Z1090"/>
    <mergeCell ref="AA91:AD91"/>
    <mergeCell ref="W1062:Z1062"/>
    <mergeCell ref="W1065:Z1065"/>
    <mergeCell ref="W1018:Z1018"/>
    <mergeCell ref="W1019:Z1019"/>
    <mergeCell ref="W1022:Z1022"/>
    <mergeCell ref="W1021:Z1021"/>
    <mergeCell ref="W1030:Z1030"/>
    <mergeCell ref="W1035:Z1035"/>
    <mergeCell ref="W1020:Z1020"/>
    <mergeCell ref="AA177:AD177"/>
    <mergeCell ref="AA183:AD183"/>
    <mergeCell ref="AA184:AD184"/>
    <mergeCell ref="AA236:AD236"/>
    <mergeCell ref="AA199:AD199"/>
    <mergeCell ref="AA191:AD191"/>
    <mergeCell ref="AA187:AD187"/>
    <mergeCell ref="AA186:AD186"/>
    <mergeCell ref="AA204:AD204"/>
    <mergeCell ref="W173:Z173"/>
    <mergeCell ref="W169:Z169"/>
    <mergeCell ref="W170:Z170"/>
    <mergeCell ref="AA912:AD912"/>
    <mergeCell ref="AI112:AL112"/>
    <mergeCell ref="AI109:AL109"/>
    <mergeCell ref="AI116:AL116"/>
    <mergeCell ref="AI110:AL110"/>
    <mergeCell ref="AI115:AL115"/>
    <mergeCell ref="AE115:AH115"/>
    <mergeCell ref="AI113:AL113"/>
    <mergeCell ref="AI114:AL114"/>
    <mergeCell ref="AE114:AH114"/>
    <mergeCell ref="AE110:AH110"/>
    <mergeCell ref="AI117:AL117"/>
    <mergeCell ref="AI111:AL111"/>
    <mergeCell ref="AE101:AH101"/>
    <mergeCell ref="AI100:AL100"/>
    <mergeCell ref="AI105:AL105"/>
    <mergeCell ref="AE111:AH111"/>
    <mergeCell ref="AI103:AL103"/>
    <mergeCell ref="AI102:AL102"/>
    <mergeCell ref="AI106:AL106"/>
    <mergeCell ref="AE112:AH112"/>
    <mergeCell ref="AI107:AL107"/>
    <mergeCell ref="AI108:AL108"/>
    <mergeCell ref="AI104:AL104"/>
    <mergeCell ref="AE108:AH108"/>
    <mergeCell ref="AE107:AH107"/>
    <mergeCell ref="AE116:AH116"/>
    <mergeCell ref="AI101:AL101"/>
    <mergeCell ref="AE102:AH102"/>
    <mergeCell ref="AE103:AH103"/>
    <mergeCell ref="AE104:AH104"/>
    <mergeCell ref="AE105:AH105"/>
    <mergeCell ref="AE109:AH109"/>
    <mergeCell ref="AT70:AW70"/>
    <mergeCell ref="AT68:AW68"/>
    <mergeCell ref="AP69:AS69"/>
    <mergeCell ref="AM69:AO69"/>
    <mergeCell ref="AI68:AL68"/>
    <mergeCell ref="AP70:AS70"/>
    <mergeCell ref="AT69:AW69"/>
    <mergeCell ref="AP68:AS68"/>
    <mergeCell ref="AT78:AW78"/>
    <mergeCell ref="AT79:AW79"/>
    <mergeCell ref="AT80:AW80"/>
    <mergeCell ref="AT74:AW74"/>
    <mergeCell ref="AT77:AW77"/>
    <mergeCell ref="AT76:AW76"/>
    <mergeCell ref="AT75:AW75"/>
    <mergeCell ref="AP72:AS72"/>
    <mergeCell ref="AP74:AS74"/>
    <mergeCell ref="AP75:AS75"/>
    <mergeCell ref="AM71:AO71"/>
    <mergeCell ref="AI73:AL73"/>
    <mergeCell ref="AM72:AO72"/>
    <mergeCell ref="AI71:AL71"/>
    <mergeCell ref="AM73:AO73"/>
    <mergeCell ref="AM74:AO74"/>
    <mergeCell ref="AM76:AO76"/>
    <mergeCell ref="AI75:AL75"/>
    <mergeCell ref="AI74:AL74"/>
    <mergeCell ref="AM75:AO75"/>
    <mergeCell ref="AI77:AL77"/>
    <mergeCell ref="AI76:AL76"/>
    <mergeCell ref="AI80:AL80"/>
    <mergeCell ref="AT63:AW63"/>
    <mergeCell ref="AT66:AW66"/>
    <mergeCell ref="AM66:AO66"/>
    <mergeCell ref="AT64:AW64"/>
    <mergeCell ref="AP65:AS65"/>
    <mergeCell ref="AT65:AW65"/>
    <mergeCell ref="AM65:AO65"/>
    <mergeCell ref="AP64:AS64"/>
    <mergeCell ref="AM63:AO63"/>
    <mergeCell ref="AM64:AO64"/>
    <mergeCell ref="AM68:AO68"/>
    <mergeCell ref="AT62:AW62"/>
    <mergeCell ref="AT58:AW58"/>
    <mergeCell ref="AP59:AS59"/>
    <mergeCell ref="AT59:AW59"/>
    <mergeCell ref="AP58:AS58"/>
    <mergeCell ref="AP61:AS61"/>
    <mergeCell ref="AP60:AS60"/>
    <mergeCell ref="AT61:AW61"/>
    <mergeCell ref="AT60:AW60"/>
    <mergeCell ref="AP62:AS62"/>
    <mergeCell ref="AT57:AW57"/>
    <mergeCell ref="AI57:AL57"/>
    <mergeCell ref="AM57:AO57"/>
    <mergeCell ref="AM61:AO61"/>
    <mergeCell ref="AM59:AO59"/>
    <mergeCell ref="AI58:AL58"/>
    <mergeCell ref="AM58:AO58"/>
    <mergeCell ref="AI60:AL60"/>
    <mergeCell ref="AM60:AO60"/>
    <mergeCell ref="AI61:AL61"/>
    <mergeCell ref="AI62:AL62"/>
    <mergeCell ref="AT54:AW54"/>
    <mergeCell ref="AP55:AS55"/>
    <mergeCell ref="AT55:AW55"/>
    <mergeCell ref="AP56:AS56"/>
    <mergeCell ref="AT56:AW56"/>
    <mergeCell ref="AM55:AO55"/>
    <mergeCell ref="AP54:AS54"/>
    <mergeCell ref="AT53:AW53"/>
    <mergeCell ref="AT49:AW49"/>
    <mergeCell ref="AT51:AW51"/>
    <mergeCell ref="AP51:AS51"/>
    <mergeCell ref="AT50:AW50"/>
    <mergeCell ref="AM52:AO52"/>
    <mergeCell ref="AM49:AO49"/>
    <mergeCell ref="AM50:AO50"/>
    <mergeCell ref="AT52:AW52"/>
    <mergeCell ref="AP49:AS49"/>
    <mergeCell ref="AM54:AO54"/>
    <mergeCell ref="AT48:AW48"/>
    <mergeCell ref="AT45:AW45"/>
    <mergeCell ref="AP45:AS45"/>
    <mergeCell ref="AT47:AW47"/>
    <mergeCell ref="AP48:AS48"/>
    <mergeCell ref="AP47:AS47"/>
    <mergeCell ref="AP46:AS46"/>
    <mergeCell ref="AM46:AO46"/>
    <mergeCell ref="AT43:AW43"/>
    <mergeCell ref="AP43:AS43"/>
    <mergeCell ref="AI43:AL43"/>
    <mergeCell ref="AE43:AH43"/>
    <mergeCell ref="AA43:AD43"/>
    <mergeCell ref="AM41:AO41"/>
    <mergeCell ref="AI41:AL41"/>
    <mergeCell ref="AP42:AS42"/>
    <mergeCell ref="AT42:AW42"/>
    <mergeCell ref="AE38:AH38"/>
    <mergeCell ref="AT41:AW41"/>
    <mergeCell ref="AP41:AS41"/>
    <mergeCell ref="AP40:AS40"/>
    <mergeCell ref="AI38:AL38"/>
    <mergeCell ref="AM40:AO40"/>
    <mergeCell ref="AT40:AW40"/>
    <mergeCell ref="AI40:AL40"/>
    <mergeCell ref="AE41:AH41"/>
    <mergeCell ref="AE39:AH39"/>
    <mergeCell ref="AM30:AO30"/>
    <mergeCell ref="AI30:AL30"/>
    <mergeCell ref="AM31:AO31"/>
    <mergeCell ref="AM37:AO37"/>
    <mergeCell ref="B90:S90"/>
    <mergeCell ref="B54:S54"/>
    <mergeCell ref="B65:S65"/>
    <mergeCell ref="B69:S69"/>
    <mergeCell ref="B74:S74"/>
    <mergeCell ref="B58:S58"/>
    <mergeCell ref="B78:S78"/>
    <mergeCell ref="B75:S75"/>
    <mergeCell ref="B76:S76"/>
    <mergeCell ref="B82:S82"/>
    <mergeCell ref="B57:S57"/>
    <mergeCell ref="B80:S80"/>
    <mergeCell ref="AM62:AO62"/>
    <mergeCell ref="B89:S89"/>
    <mergeCell ref="AI54:AL54"/>
    <mergeCell ref="AI59:AL59"/>
    <mergeCell ref="AE72:AH72"/>
    <mergeCell ref="AI72:AL72"/>
    <mergeCell ref="AE69:AH69"/>
    <mergeCell ref="AE71:AH71"/>
    <mergeCell ref="B77:S77"/>
    <mergeCell ref="AI33:AL33"/>
    <mergeCell ref="AM83:AO83"/>
    <mergeCell ref="AI56:AL56"/>
    <mergeCell ref="AI55:AL55"/>
    <mergeCell ref="AI70:AL70"/>
    <mergeCell ref="AE76:AH76"/>
    <mergeCell ref="AA32:AD32"/>
    <mergeCell ref="AI34:AL34"/>
    <mergeCell ref="AA37:AD37"/>
    <mergeCell ref="AA34:AD34"/>
    <mergeCell ref="AE33:AH33"/>
    <mergeCell ref="AE34:AH34"/>
    <mergeCell ref="AE36:AH36"/>
    <mergeCell ref="AE37:AH37"/>
    <mergeCell ref="AE24:AH24"/>
    <mergeCell ref="AI21:AL21"/>
    <mergeCell ref="AI22:AL22"/>
    <mergeCell ref="AI24:AL24"/>
    <mergeCell ref="AE23:AH23"/>
    <mergeCell ref="AE22:AH22"/>
    <mergeCell ref="AE29:AH29"/>
    <mergeCell ref="AA25:AD25"/>
    <mergeCell ref="AA27:AD27"/>
    <mergeCell ref="AE27:AH27"/>
    <mergeCell ref="AE25:AH25"/>
    <mergeCell ref="AE35:AH35"/>
    <mergeCell ref="AE28:AH28"/>
    <mergeCell ref="AE31:AH31"/>
    <mergeCell ref="AA29:AD29"/>
    <mergeCell ref="AA36:AD36"/>
    <mergeCell ref="AA30:AD30"/>
    <mergeCell ref="AA31:AD31"/>
    <mergeCell ref="AA22:AD22"/>
    <mergeCell ref="AE26:AH26"/>
    <mergeCell ref="AA23:AD23"/>
    <mergeCell ref="AI27:AL27"/>
    <mergeCell ref="AI31:AL31"/>
    <mergeCell ref="AI28:AL28"/>
    <mergeCell ref="AI53:AL53"/>
    <mergeCell ref="AP36:AS36"/>
    <mergeCell ref="AI49:AL49"/>
    <mergeCell ref="AI79:AL79"/>
    <mergeCell ref="AP79:AS79"/>
    <mergeCell ref="AP81:AS81"/>
    <mergeCell ref="AM80:AO80"/>
    <mergeCell ref="AM77:AO77"/>
    <mergeCell ref="AI37:AL37"/>
    <mergeCell ref="AI81:AL81"/>
    <mergeCell ref="AP63:AS63"/>
    <mergeCell ref="AP77:AS77"/>
    <mergeCell ref="AP80:AS80"/>
    <mergeCell ref="AP78:AS78"/>
    <mergeCell ref="AP76:AS76"/>
    <mergeCell ref="AM43:AO43"/>
    <mergeCell ref="AM53:AO53"/>
    <mergeCell ref="AP53:AS53"/>
    <mergeCell ref="AM56:AO56"/>
    <mergeCell ref="AI78:AL78"/>
    <mergeCell ref="AI47:AL47"/>
    <mergeCell ref="AP67:AS67"/>
    <mergeCell ref="AI51:AL51"/>
    <mergeCell ref="AI50:AL50"/>
    <mergeCell ref="AI44:AL44"/>
    <mergeCell ref="AM44:AO44"/>
    <mergeCell ref="AT30:AW30"/>
    <mergeCell ref="AM36:AO36"/>
    <mergeCell ref="AP35:AS35"/>
    <mergeCell ref="AP30:AS30"/>
    <mergeCell ref="AP34:AS34"/>
    <mergeCell ref="AT31:AW31"/>
    <mergeCell ref="AI46:AL46"/>
    <mergeCell ref="AM39:AO39"/>
    <mergeCell ref="AT37:AW37"/>
    <mergeCell ref="AT36:AW36"/>
    <mergeCell ref="AM42:AO42"/>
    <mergeCell ref="AM27:AO27"/>
    <mergeCell ref="AM29:AO29"/>
    <mergeCell ref="AT32:AW32"/>
    <mergeCell ref="AT34:AW34"/>
    <mergeCell ref="AM28:AO28"/>
    <mergeCell ref="AT33:AW33"/>
    <mergeCell ref="AP33:AS33"/>
    <mergeCell ref="AP44:AS44"/>
    <mergeCell ref="AT44:AW44"/>
    <mergeCell ref="AI45:AL45"/>
    <mergeCell ref="AT46:AW46"/>
    <mergeCell ref="AT39:AW39"/>
    <mergeCell ref="AT38:AW38"/>
    <mergeCell ref="AI42:AL42"/>
    <mergeCell ref="AT35:AW35"/>
    <mergeCell ref="AI35:AL35"/>
    <mergeCell ref="AI39:AL39"/>
    <mergeCell ref="AP37:AS37"/>
    <mergeCell ref="AI32:AL32"/>
    <mergeCell ref="AM32:AO32"/>
    <mergeCell ref="AI29:AL29"/>
    <mergeCell ref="AP15:AS15"/>
    <mergeCell ref="AT15:AW15"/>
    <mergeCell ref="AI16:AL16"/>
    <mergeCell ref="AM15:AO15"/>
    <mergeCell ref="AI15:AL15"/>
    <mergeCell ref="AM16:AO16"/>
    <mergeCell ref="AA17:AD17"/>
    <mergeCell ref="AA18:AD18"/>
    <mergeCell ref="AE17:AH17"/>
    <mergeCell ref="AE18:AH18"/>
    <mergeCell ref="AI17:AL17"/>
    <mergeCell ref="AI18:AL18"/>
    <mergeCell ref="AA19:AD19"/>
    <mergeCell ref="AP24:AS24"/>
    <mergeCell ref="AP23:AS23"/>
    <mergeCell ref="AP26:AS26"/>
    <mergeCell ref="AT24:AW24"/>
    <mergeCell ref="AT22:AW22"/>
    <mergeCell ref="AP20:AS20"/>
    <mergeCell ref="AT21:AW21"/>
    <mergeCell ref="AT25:AW25"/>
    <mergeCell ref="AP25:AS25"/>
    <mergeCell ref="AT23:AW23"/>
    <mergeCell ref="AP22:AS22"/>
    <mergeCell ref="AT26:AW26"/>
    <mergeCell ref="AP21:AS21"/>
    <mergeCell ref="AT20:AW20"/>
    <mergeCell ref="AA24:AD24"/>
    <mergeCell ref="AA26:AD26"/>
    <mergeCell ref="AI25:AL25"/>
    <mergeCell ref="AE19:AH19"/>
    <mergeCell ref="AM20:AO20"/>
    <mergeCell ref="AI19:AL19"/>
    <mergeCell ref="AI20:AL20"/>
    <mergeCell ref="AM25:AO25"/>
    <mergeCell ref="AM24:AO24"/>
    <mergeCell ref="AI23:AL23"/>
    <mergeCell ref="AP39:AS39"/>
    <mergeCell ref="AP38:AS38"/>
    <mergeCell ref="AM51:AO51"/>
    <mergeCell ref="AP50:AS50"/>
    <mergeCell ref="AP27:AS27"/>
    <mergeCell ref="AM34:AO34"/>
    <mergeCell ref="AP31:AS31"/>
    <mergeCell ref="AT17:AW17"/>
    <mergeCell ref="AT16:AW16"/>
    <mergeCell ref="AP17:AS17"/>
    <mergeCell ref="AT18:AW18"/>
    <mergeCell ref="AP16:AS16"/>
    <mergeCell ref="AP18:AS18"/>
    <mergeCell ref="AP19:AS19"/>
    <mergeCell ref="AT19:AW19"/>
    <mergeCell ref="AT27:AW27"/>
    <mergeCell ref="AP29:AS29"/>
    <mergeCell ref="AP28:AS28"/>
    <mergeCell ref="AT28:AW28"/>
    <mergeCell ref="AT29:AW29"/>
    <mergeCell ref="AP32:AS32"/>
    <mergeCell ref="AI36:AL36"/>
    <mergeCell ref="AM33:AO33"/>
    <mergeCell ref="AM38:AO38"/>
    <mergeCell ref="AM17:AO17"/>
    <mergeCell ref="AM19:AO19"/>
    <mergeCell ref="AM21:AO21"/>
    <mergeCell ref="AM114:AO114"/>
    <mergeCell ref="AM123:AO123"/>
    <mergeCell ref="AM130:AO130"/>
    <mergeCell ref="AP104:AS104"/>
    <mergeCell ref="AP105:AS105"/>
    <mergeCell ref="AP106:AS106"/>
    <mergeCell ref="AP108:AS108"/>
    <mergeCell ref="AP107:AS107"/>
    <mergeCell ref="AP110:AS110"/>
    <mergeCell ref="AM92:AO92"/>
    <mergeCell ref="AM93:AO93"/>
    <mergeCell ref="AM96:AO96"/>
    <mergeCell ref="AM94:AO94"/>
    <mergeCell ref="AM91:AO91"/>
    <mergeCell ref="AP91:AS91"/>
    <mergeCell ref="AA20:AD20"/>
    <mergeCell ref="AA21:AD21"/>
    <mergeCell ref="AP52:AS52"/>
    <mergeCell ref="AI26:AL26"/>
    <mergeCell ref="AI63:AL63"/>
    <mergeCell ref="AI66:AL66"/>
    <mergeCell ref="AM47:AO47"/>
    <mergeCell ref="AI48:AL48"/>
    <mergeCell ref="AM48:AO48"/>
    <mergeCell ref="AI52:AL52"/>
    <mergeCell ref="AP83:AS83"/>
    <mergeCell ref="AA28:AD28"/>
    <mergeCell ref="AA35:AD35"/>
    <mergeCell ref="AA33:AD33"/>
    <mergeCell ref="AE32:AH32"/>
    <mergeCell ref="AE30:AH30"/>
    <mergeCell ref="AI65:AL65"/>
    <mergeCell ref="AM18:AO18"/>
    <mergeCell ref="AM121:AO121"/>
    <mergeCell ref="AM26:AO26"/>
    <mergeCell ref="AM23:AO23"/>
    <mergeCell ref="AM22:AO22"/>
    <mergeCell ref="AM45:AO45"/>
    <mergeCell ref="AP157:AS157"/>
    <mergeCell ref="AM157:AO157"/>
    <mergeCell ref="AM135:AO135"/>
    <mergeCell ref="AM129:AO129"/>
    <mergeCell ref="AM116:AO116"/>
    <mergeCell ref="AM122:AO122"/>
    <mergeCell ref="AM124:AO124"/>
    <mergeCell ref="AM117:AO117"/>
    <mergeCell ref="AM136:AO136"/>
    <mergeCell ref="AP150:AS150"/>
    <mergeCell ref="AP147:AS147"/>
    <mergeCell ref="AM35:AO35"/>
    <mergeCell ref="AM100:AO100"/>
    <mergeCell ref="AM143:AO143"/>
    <mergeCell ref="AM120:AO120"/>
    <mergeCell ref="AP57:AS57"/>
    <mergeCell ref="AM85:AO85"/>
    <mergeCell ref="AM81:AO81"/>
    <mergeCell ref="AM149:AO149"/>
    <mergeCell ref="AM67:AO67"/>
    <mergeCell ref="AM113:AO113"/>
    <mergeCell ref="AM78:AO78"/>
    <mergeCell ref="AM79:AO79"/>
    <mergeCell ref="AM97:AO97"/>
    <mergeCell ref="AP97:AS97"/>
    <mergeCell ref="AM137:AO137"/>
    <mergeCell ref="AM353:AO353"/>
    <mergeCell ref="AP351:AS351"/>
    <mergeCell ref="AM344:AO344"/>
    <mergeCell ref="AM352:AO352"/>
    <mergeCell ref="AM351:AO351"/>
    <mergeCell ref="AM350:AO350"/>
    <mergeCell ref="AM345:AO345"/>
    <mergeCell ref="AM348:AO348"/>
    <mergeCell ref="AM349:AO349"/>
    <mergeCell ref="AM347:AO347"/>
    <mergeCell ref="AM311:AO311"/>
    <mergeCell ref="AM315:AO315"/>
    <mergeCell ref="AM314:AO314"/>
    <mergeCell ref="AM324:AO324"/>
    <mergeCell ref="AM346:AO346"/>
    <mergeCell ref="AM340:AO340"/>
    <mergeCell ref="AM298:AO298"/>
    <mergeCell ref="AM342:AO342"/>
    <mergeCell ref="AM343:AO343"/>
    <mergeCell ref="AM339:AO339"/>
    <mergeCell ref="AP310:AS310"/>
    <mergeCell ref="AP311:AS311"/>
    <mergeCell ref="AP313:AS313"/>
    <mergeCell ref="AM341:AO341"/>
    <mergeCell ref="AM326:AO326"/>
    <mergeCell ref="AM300:AO300"/>
    <mergeCell ref="AM338:AO338"/>
    <mergeCell ref="AP302:AS302"/>
    <mergeCell ref="AT315:AW315"/>
    <mergeCell ref="AT334:AW334"/>
    <mergeCell ref="AP321:AS321"/>
    <mergeCell ref="AM335:AO335"/>
    <mergeCell ref="AM323:AO323"/>
    <mergeCell ref="AP327:AS327"/>
    <mergeCell ref="AT323:AW323"/>
    <mergeCell ref="AT325:AW325"/>
    <mergeCell ref="AP335:AS335"/>
    <mergeCell ref="AT324:AW324"/>
    <mergeCell ref="AT319:AW319"/>
    <mergeCell ref="AP334:AS334"/>
    <mergeCell ref="AM330:AO330"/>
    <mergeCell ref="AP319:AS319"/>
    <mergeCell ref="AT335:AW335"/>
    <mergeCell ref="AT332:AW332"/>
    <mergeCell ref="AM325:AO325"/>
    <mergeCell ref="AM316:AO316"/>
    <mergeCell ref="AM321:AO321"/>
    <mergeCell ref="AM322:AO322"/>
    <mergeCell ref="AM320:AO320"/>
    <mergeCell ref="AP317:AS317"/>
    <mergeCell ref="AP315:AS315"/>
    <mergeCell ref="AP316:AS316"/>
    <mergeCell ref="AP323:AS323"/>
    <mergeCell ref="AM294:AO294"/>
    <mergeCell ref="AM287:AO287"/>
    <mergeCell ref="AT326:AW326"/>
    <mergeCell ref="AM327:AO327"/>
    <mergeCell ref="AP331:AS331"/>
    <mergeCell ref="AT331:AW331"/>
    <mergeCell ref="AM331:AO331"/>
    <mergeCell ref="AP329:AS329"/>
    <mergeCell ref="AP326:AS326"/>
    <mergeCell ref="AM328:AO328"/>
    <mergeCell ref="AT327:AW327"/>
    <mergeCell ref="AT329:AW329"/>
    <mergeCell ref="AP333:AS333"/>
    <mergeCell ref="AM308:AO308"/>
    <mergeCell ref="AM310:AO310"/>
    <mergeCell ref="AM307:AO307"/>
    <mergeCell ref="AM312:AO312"/>
    <mergeCell ref="AM313:AO313"/>
    <mergeCell ref="AM309:AO309"/>
    <mergeCell ref="AT289:AW289"/>
    <mergeCell ref="AT292:AW292"/>
    <mergeCell ref="AT291:AW291"/>
    <mergeCell ref="AT290:AW290"/>
    <mergeCell ref="AT287:AW287"/>
    <mergeCell ref="AT288:AW288"/>
    <mergeCell ref="AT312:AW312"/>
    <mergeCell ref="AM291:AO291"/>
    <mergeCell ref="AP314:AS314"/>
    <mergeCell ref="AP322:AS322"/>
    <mergeCell ref="AP320:AS320"/>
    <mergeCell ref="AM296:AO296"/>
    <mergeCell ref="AM297:AO297"/>
    <mergeCell ref="AM283:AO283"/>
    <mergeCell ref="AM275:AO275"/>
    <mergeCell ref="AP282:AS282"/>
    <mergeCell ref="AM276:AO276"/>
    <mergeCell ref="AP283:AS283"/>
    <mergeCell ref="AP280:AS280"/>
    <mergeCell ref="AT305:AW305"/>
    <mergeCell ref="AT302:AW302"/>
    <mergeCell ref="AP300:AS300"/>
    <mergeCell ref="AP308:AS308"/>
    <mergeCell ref="AP287:AS287"/>
    <mergeCell ref="AP309:AS309"/>
    <mergeCell ref="AM293:AO293"/>
    <mergeCell ref="AM306:AO306"/>
    <mergeCell ref="AM303:AO303"/>
    <mergeCell ref="AM304:AO304"/>
    <mergeCell ref="AM302:AO302"/>
    <mergeCell ref="AM305:AO305"/>
    <mergeCell ref="AP301:AS301"/>
    <mergeCell ref="AM289:AO289"/>
    <mergeCell ref="AM292:AO292"/>
    <mergeCell ref="AP297:AS297"/>
    <mergeCell ref="AP296:AS296"/>
    <mergeCell ref="AP299:AS299"/>
    <mergeCell ref="AP298:AS298"/>
    <mergeCell ref="AT293:AW293"/>
    <mergeCell ref="AP288:AS288"/>
    <mergeCell ref="AP295:AS295"/>
    <mergeCell ref="AM301:AO301"/>
    <mergeCell ref="AM290:AO290"/>
    <mergeCell ref="AM299:AO299"/>
    <mergeCell ref="AM295:AO295"/>
    <mergeCell ref="AT283:AW283"/>
    <mergeCell ref="AT281:AW281"/>
    <mergeCell ref="AT280:AW280"/>
    <mergeCell ref="AT279:AW279"/>
    <mergeCell ref="AT284:AW284"/>
    <mergeCell ref="AT286:AW286"/>
    <mergeCell ref="AT285:AW285"/>
    <mergeCell ref="AP281:AS281"/>
    <mergeCell ref="AP292:AS292"/>
    <mergeCell ref="AP293:AS293"/>
    <mergeCell ref="AP290:AS290"/>
    <mergeCell ref="AT311:AW311"/>
    <mergeCell ref="AT306:AW306"/>
    <mergeCell ref="AT303:AW303"/>
    <mergeCell ref="AT300:AW300"/>
    <mergeCell ref="AT296:AW296"/>
    <mergeCell ref="AT297:AW297"/>
    <mergeCell ref="AT294:AW294"/>
    <mergeCell ref="AT295:AW295"/>
    <mergeCell ref="AT298:AW298"/>
    <mergeCell ref="AT299:AW299"/>
    <mergeCell ref="AT304:AW304"/>
    <mergeCell ref="AT301:AW301"/>
    <mergeCell ref="AT308:AW308"/>
    <mergeCell ref="AT309:AW309"/>
    <mergeCell ref="AT307:AW307"/>
    <mergeCell ref="AT310:AW310"/>
    <mergeCell ref="AT282:AW282"/>
    <mergeCell ref="AP284:AS284"/>
    <mergeCell ref="AP304:AS304"/>
    <mergeCell ref="AP307:AS307"/>
    <mergeCell ref="AP294:AS294"/>
    <mergeCell ref="AT170:AW170"/>
    <mergeCell ref="AP169:AS169"/>
    <mergeCell ref="AP163:AS163"/>
    <mergeCell ref="AM168:AO168"/>
    <mergeCell ref="AM165:AO165"/>
    <mergeCell ref="AP168:AS168"/>
    <mergeCell ref="AP170:AS170"/>
    <mergeCell ref="AT164:AW164"/>
    <mergeCell ref="AT269:AW269"/>
    <mergeCell ref="AT272:AW272"/>
    <mergeCell ref="AT271:AW271"/>
    <mergeCell ref="AP180:AS180"/>
    <mergeCell ref="AP187:AS187"/>
    <mergeCell ref="AT210:AW210"/>
    <mergeCell ref="AP194:AS194"/>
    <mergeCell ref="AP196:AS196"/>
    <mergeCell ref="AP204:AS204"/>
    <mergeCell ref="AP195:AS195"/>
    <mergeCell ref="AM234:AO234"/>
    <mergeCell ref="AM238:AO238"/>
    <mergeCell ref="AT185:AW185"/>
    <mergeCell ref="AT200:AW200"/>
    <mergeCell ref="AT227:AW227"/>
    <mergeCell ref="AT241:AW241"/>
    <mergeCell ref="AT250:AW250"/>
    <mergeCell ref="AT165:AW165"/>
    <mergeCell ref="AT166:AW166"/>
    <mergeCell ref="AT167:AW167"/>
    <mergeCell ref="AT180:AW180"/>
    <mergeCell ref="AP238:AS238"/>
    <mergeCell ref="AM269:AO269"/>
    <mergeCell ref="AP218:AS218"/>
    <mergeCell ref="AM279:AO279"/>
    <mergeCell ref="AM278:AO278"/>
    <mergeCell ref="AM277:AO277"/>
    <mergeCell ref="AM282:AO282"/>
    <mergeCell ref="AM240:AO240"/>
    <mergeCell ref="AM246:AO246"/>
    <mergeCell ref="AT232:AW232"/>
    <mergeCell ref="AT235:AW235"/>
    <mergeCell ref="AT208:AW208"/>
    <mergeCell ref="AT211:AW211"/>
    <mergeCell ref="AT168:AW168"/>
    <mergeCell ref="AT173:AW173"/>
    <mergeCell ref="AT314:AW314"/>
    <mergeCell ref="AT322:AW322"/>
    <mergeCell ref="AT317:AW317"/>
    <mergeCell ref="AT318:AW318"/>
    <mergeCell ref="AT320:AW320"/>
    <mergeCell ref="AT316:AW316"/>
    <mergeCell ref="AT321:AW321"/>
    <mergeCell ref="AT172:AW172"/>
    <mergeCell ref="AT169:AW169"/>
    <mergeCell ref="AT171:AW171"/>
    <mergeCell ref="AT192:AW192"/>
    <mergeCell ref="AT190:AW190"/>
    <mergeCell ref="AT191:AW191"/>
    <mergeCell ref="AT175:AW175"/>
    <mergeCell ref="AT174:AW174"/>
    <mergeCell ref="AT193:AW193"/>
    <mergeCell ref="AT201:AW201"/>
    <mergeCell ref="AT194:AW194"/>
    <mergeCell ref="AT199:AW199"/>
    <mergeCell ref="AT195:AW195"/>
    <mergeCell ref="AP232:AS232"/>
    <mergeCell ref="AP258:AS258"/>
    <mergeCell ref="AP259:AS259"/>
    <mergeCell ref="AP191:AS191"/>
    <mergeCell ref="AP206:AS206"/>
    <mergeCell ref="AP208:AS208"/>
    <mergeCell ref="AP209:AS209"/>
    <mergeCell ref="AP179:AS179"/>
    <mergeCell ref="AP188:AS188"/>
    <mergeCell ref="AP213:AS213"/>
    <mergeCell ref="AM204:AO204"/>
    <mergeCell ref="AM202:AO202"/>
    <mergeCell ref="AM223:AO223"/>
    <mergeCell ref="AM235:AO235"/>
    <mergeCell ref="AM239:AO239"/>
    <mergeCell ref="AM242:AO242"/>
    <mergeCell ref="AP224:AS224"/>
    <mergeCell ref="AP241:AS241"/>
    <mergeCell ref="AM228:AO228"/>
    <mergeCell ref="AM229:AO229"/>
    <mergeCell ref="AP212:AS212"/>
    <mergeCell ref="AM212:AO212"/>
    <mergeCell ref="AM215:AO215"/>
    <mergeCell ref="AM241:AO241"/>
    <mergeCell ref="AP193:AS193"/>
    <mergeCell ref="AM193:AO193"/>
    <mergeCell ref="AM191:AO191"/>
    <mergeCell ref="AM253:AO253"/>
    <mergeCell ref="AM184:AO184"/>
    <mergeCell ref="AM216:AO216"/>
    <mergeCell ref="AP240:AS240"/>
    <mergeCell ref="AP211:AS211"/>
    <mergeCell ref="AP267:AS267"/>
    <mergeCell ref="AT273:AW273"/>
    <mergeCell ref="AT268:AW268"/>
    <mergeCell ref="AT275:AW275"/>
    <mergeCell ref="AT276:AW276"/>
    <mergeCell ref="AT278:AW278"/>
    <mergeCell ref="AT270:AW270"/>
    <mergeCell ref="AT274:AW274"/>
    <mergeCell ref="AT277:AW277"/>
    <mergeCell ref="AT258:AW258"/>
    <mergeCell ref="AT242:AW242"/>
    <mergeCell ref="AT266:AW266"/>
    <mergeCell ref="AT243:AW243"/>
    <mergeCell ref="AT245:AW245"/>
    <mergeCell ref="AP266:AS266"/>
    <mergeCell ref="AP274:AS274"/>
    <mergeCell ref="AP249:AS249"/>
    <mergeCell ref="AP273:AS273"/>
    <mergeCell ref="AT267:AW267"/>
    <mergeCell ref="AP265:AS265"/>
    <mergeCell ref="AP278:AS278"/>
    <mergeCell ref="AP276:AS276"/>
    <mergeCell ref="AT263:AW263"/>
    <mergeCell ref="AP264:AS264"/>
    <mergeCell ref="AP263:AS263"/>
    <mergeCell ref="AP246:AS246"/>
    <mergeCell ref="AP277:AS277"/>
    <mergeCell ref="AE238:AH238"/>
    <mergeCell ref="AE273:AH273"/>
    <mergeCell ref="AI264:AL264"/>
    <mergeCell ref="AI267:AL267"/>
    <mergeCell ref="AE259:AH259"/>
    <mergeCell ref="AI278:AL278"/>
    <mergeCell ref="AE276:AH276"/>
    <mergeCell ref="AE294:AH294"/>
    <mergeCell ref="AI273:AL273"/>
    <mergeCell ref="AI279:AL279"/>
    <mergeCell ref="AI281:AL281"/>
    <mergeCell ref="AI280:AL280"/>
    <mergeCell ref="AE253:AH253"/>
    <mergeCell ref="AI271:AL271"/>
    <mergeCell ref="AI270:AL270"/>
    <mergeCell ref="AE258:AH258"/>
    <mergeCell ref="AE267:AH267"/>
    <mergeCell ref="AI260:AL260"/>
    <mergeCell ref="AI261:AL261"/>
    <mergeCell ref="AI266:AL266"/>
    <mergeCell ref="AI257:AL257"/>
    <mergeCell ref="AI258:AL258"/>
    <mergeCell ref="AI293:AL293"/>
    <mergeCell ref="AI292:AL292"/>
    <mergeCell ref="AI269:AL269"/>
    <mergeCell ref="AI272:AL272"/>
    <mergeCell ref="AE265:AH265"/>
    <mergeCell ref="AE263:AH263"/>
    <mergeCell ref="AE269:AH269"/>
    <mergeCell ref="AE266:AH266"/>
    <mergeCell ref="AE268:AH268"/>
    <mergeCell ref="AE271:AH271"/>
    <mergeCell ref="AE264:AH264"/>
    <mergeCell ref="AI201:AL201"/>
    <mergeCell ref="AI198:AL198"/>
    <mergeCell ref="AI207:AL207"/>
    <mergeCell ref="AI200:AL200"/>
    <mergeCell ref="AE181:AH181"/>
    <mergeCell ref="W191:Z191"/>
    <mergeCell ref="AA193:AD193"/>
    <mergeCell ref="W190:Z190"/>
    <mergeCell ref="W193:Z193"/>
    <mergeCell ref="W196:Z196"/>
    <mergeCell ref="W188:Z188"/>
    <mergeCell ref="AI249:AL249"/>
    <mergeCell ref="AI255:AL255"/>
    <mergeCell ref="AI252:AL252"/>
    <mergeCell ref="AI254:AL254"/>
    <mergeCell ref="AI245:AL245"/>
    <mergeCell ref="AI235:AL235"/>
    <mergeCell ref="AI251:AL251"/>
    <mergeCell ref="AI247:AL247"/>
    <mergeCell ref="AI241:AL241"/>
    <mergeCell ref="AI246:AL246"/>
    <mergeCell ref="W181:Z181"/>
    <mergeCell ref="W198:Z198"/>
    <mergeCell ref="W197:Z197"/>
    <mergeCell ref="AA245:AD245"/>
    <mergeCell ref="AA252:AD252"/>
    <mergeCell ref="AA246:AD246"/>
    <mergeCell ref="W200:Z200"/>
    <mergeCell ref="W199:Z199"/>
    <mergeCell ref="AE261:AH261"/>
    <mergeCell ref="AA212:AD212"/>
    <mergeCell ref="AE226:AH226"/>
    <mergeCell ref="AE223:AH223"/>
    <mergeCell ref="AE222:AH222"/>
    <mergeCell ref="AE224:AH224"/>
    <mergeCell ref="AE213:AH213"/>
    <mergeCell ref="AA222:AD222"/>
    <mergeCell ref="AT157:AW157"/>
    <mergeCell ref="AT186:AW186"/>
    <mergeCell ref="AT224:AW224"/>
    <mergeCell ref="AT223:AW223"/>
    <mergeCell ref="AT206:AW206"/>
    <mergeCell ref="AT207:AW207"/>
    <mergeCell ref="AT218:AW218"/>
    <mergeCell ref="AA162:AD162"/>
    <mergeCell ref="AA188:AD188"/>
    <mergeCell ref="AE194:AH194"/>
    <mergeCell ref="AE196:AH196"/>
    <mergeCell ref="AE195:AH195"/>
    <mergeCell ref="AE199:AH199"/>
    <mergeCell ref="AE225:AH225"/>
    <mergeCell ref="AE206:AH206"/>
    <mergeCell ref="AE204:AH204"/>
    <mergeCell ref="AI202:AL202"/>
    <mergeCell ref="AT160:AW160"/>
    <mergeCell ref="AT161:AW161"/>
    <mergeCell ref="AT162:AW162"/>
    <mergeCell ref="AT205:AW205"/>
    <mergeCell ref="AT196:AW196"/>
    <mergeCell ref="AT214:AW214"/>
    <mergeCell ref="AT158:AW158"/>
    <mergeCell ref="AT183:AW183"/>
    <mergeCell ref="AP171:AS171"/>
    <mergeCell ref="AT156:AW156"/>
    <mergeCell ref="AE191:AH191"/>
    <mergeCell ref="AA182:AD182"/>
    <mergeCell ref="AA189:AD189"/>
    <mergeCell ref="AA185:AD185"/>
    <mergeCell ref="AA198:AD198"/>
    <mergeCell ref="AI229:AL229"/>
    <mergeCell ref="AI216:AL216"/>
    <mergeCell ref="AI215:AL215"/>
    <mergeCell ref="W186:Z186"/>
    <mergeCell ref="AI193:AL193"/>
    <mergeCell ref="AI195:AL195"/>
    <mergeCell ref="AI191:AL191"/>
    <mergeCell ref="AI190:AL190"/>
    <mergeCell ref="W183:Z183"/>
    <mergeCell ref="W187:Z187"/>
    <mergeCell ref="AI185:AL185"/>
    <mergeCell ref="W192:Z192"/>
    <mergeCell ref="W194:Z194"/>
    <mergeCell ref="AI203:AL203"/>
    <mergeCell ref="AI205:AL205"/>
    <mergeCell ref="AE193:AH193"/>
    <mergeCell ref="W195:Z195"/>
    <mergeCell ref="W189:Z189"/>
    <mergeCell ref="AA190:AD190"/>
    <mergeCell ref="AE190:AH190"/>
    <mergeCell ref="AA194:AD194"/>
    <mergeCell ref="AT176:AW176"/>
    <mergeCell ref="AI165:AL165"/>
    <mergeCell ref="AI208:AL208"/>
    <mergeCell ref="AA225:AD225"/>
    <mergeCell ref="AT221:AW221"/>
    <mergeCell ref="AT151:AW151"/>
    <mergeCell ref="AI151:AL151"/>
    <mergeCell ref="AI153:AL153"/>
    <mergeCell ref="AI154:AL154"/>
    <mergeCell ref="AM154:AO154"/>
    <mergeCell ref="AM155:AO155"/>
    <mergeCell ref="AM152:AO152"/>
    <mergeCell ref="AI155:AL155"/>
    <mergeCell ref="AM153:AO153"/>
    <mergeCell ref="AT154:AW154"/>
    <mergeCell ref="AT142:AW142"/>
    <mergeCell ref="AT153:AW153"/>
    <mergeCell ref="AT144:AW144"/>
    <mergeCell ref="AT145:AW145"/>
    <mergeCell ref="AT146:AW146"/>
    <mergeCell ref="AT147:AW147"/>
    <mergeCell ref="AT148:AW148"/>
    <mergeCell ref="AT149:AW149"/>
    <mergeCell ref="AT152:AW152"/>
    <mergeCell ref="AT150:AW150"/>
    <mergeCell ref="AM151:AO151"/>
    <mergeCell ref="AP151:AS151"/>
    <mergeCell ref="AP155:AS155"/>
    <mergeCell ref="AP154:AS154"/>
    <mergeCell ref="AP152:AS152"/>
    <mergeCell ref="AP146:AS146"/>
    <mergeCell ref="AM144:AO144"/>
    <mergeCell ref="AM146:AO146"/>
    <mergeCell ref="AI147:AL147"/>
    <mergeCell ref="AI150:AL150"/>
    <mergeCell ref="AI149:AL149"/>
    <mergeCell ref="AT155:AW155"/>
    <mergeCell ref="AT231:AW231"/>
    <mergeCell ref="AT222:AW222"/>
    <mergeCell ref="AT184:AW184"/>
    <mergeCell ref="AT257:AW257"/>
    <mergeCell ref="AT256:AW256"/>
    <mergeCell ref="AT253:AW253"/>
    <mergeCell ref="AT265:AW265"/>
    <mergeCell ref="AT217:AW217"/>
    <mergeCell ref="AT216:AW216"/>
    <mergeCell ref="AT202:AW202"/>
    <mergeCell ref="AT197:AW197"/>
    <mergeCell ref="AT209:AW209"/>
    <mergeCell ref="AT163:AW163"/>
    <mergeCell ref="AT348:AW348"/>
    <mergeCell ref="AT349:AW349"/>
    <mergeCell ref="AT361:AW361"/>
    <mergeCell ref="AT360:AW360"/>
    <mergeCell ref="AT328:AW328"/>
    <mergeCell ref="AT347:AW347"/>
    <mergeCell ref="AT346:AW346"/>
    <mergeCell ref="AT336:AW336"/>
    <mergeCell ref="AT342:AW342"/>
    <mergeCell ref="AT343:AW343"/>
    <mergeCell ref="AT255:AW255"/>
    <mergeCell ref="AT252:AW252"/>
    <mergeCell ref="AT228:AW228"/>
    <mergeCell ref="AT244:AW244"/>
    <mergeCell ref="AT236:AW236"/>
    <mergeCell ref="AT181:AW181"/>
    <mergeCell ref="AT313:AW313"/>
    <mergeCell ref="AT226:AW226"/>
    <mergeCell ref="AT212:AW212"/>
    <mergeCell ref="AT370:AW370"/>
    <mergeCell ref="AT362:AW362"/>
    <mergeCell ref="AT354:AW354"/>
    <mergeCell ref="AT355:AW355"/>
    <mergeCell ref="AT356:AW356"/>
    <mergeCell ref="AT357:AW357"/>
    <mergeCell ref="AT371:AW371"/>
    <mergeCell ref="AT350:AW350"/>
    <mergeCell ref="AT352:AW352"/>
    <mergeCell ref="AT351:AW351"/>
    <mergeCell ref="AT353:AW353"/>
    <mergeCell ref="AT363:AW363"/>
    <mergeCell ref="AT340:AW340"/>
    <mergeCell ref="AT330:AW330"/>
    <mergeCell ref="AT339:AW339"/>
    <mergeCell ref="AT333:AW333"/>
    <mergeCell ref="AT366:AW366"/>
    <mergeCell ref="AT364:AW364"/>
    <mergeCell ref="AT337:AW337"/>
    <mergeCell ref="AT338:AW338"/>
    <mergeCell ref="AT373:AW373"/>
    <mergeCell ref="AT341:AW341"/>
    <mergeCell ref="AP340:AS340"/>
    <mergeCell ref="AP339:AS339"/>
    <mergeCell ref="AP356:AS356"/>
    <mergeCell ref="AT358:AW358"/>
    <mergeCell ref="AT359:AW359"/>
    <mergeCell ref="AP359:AS359"/>
    <mergeCell ref="AP358:AS358"/>
    <mergeCell ref="AT344:AW344"/>
    <mergeCell ref="AT345:AW345"/>
    <mergeCell ref="W166:Z166"/>
    <mergeCell ref="W167:Z167"/>
    <mergeCell ref="W171:Z171"/>
    <mergeCell ref="W180:Z180"/>
    <mergeCell ref="W178:Z178"/>
    <mergeCell ref="W179:Z179"/>
    <mergeCell ref="W175:Z175"/>
    <mergeCell ref="W168:Z168"/>
    <mergeCell ref="W176:Z176"/>
    <mergeCell ref="AI210:AL210"/>
    <mergeCell ref="AM200:AO200"/>
    <mergeCell ref="AI196:AL196"/>
    <mergeCell ref="AI199:AL199"/>
    <mergeCell ref="AM196:AO196"/>
    <mergeCell ref="AM198:AO198"/>
    <mergeCell ref="AM197:AO197"/>
    <mergeCell ref="AI204:AL204"/>
    <mergeCell ref="AT367:AW367"/>
    <mergeCell ref="AT372:AW372"/>
    <mergeCell ref="AT368:AW368"/>
    <mergeCell ref="AT264:AW264"/>
    <mergeCell ref="AE176:AH176"/>
    <mergeCell ref="AI176:AL176"/>
    <mergeCell ref="AI168:AL168"/>
    <mergeCell ref="AI169:AL169"/>
    <mergeCell ref="W165:Z165"/>
    <mergeCell ref="AI156:AL156"/>
    <mergeCell ref="AI159:AL159"/>
    <mergeCell ref="AE156:AH156"/>
    <mergeCell ref="AE154:AH154"/>
    <mergeCell ref="W152:Z152"/>
    <mergeCell ref="AA163:AD163"/>
    <mergeCell ref="W163:Z163"/>
    <mergeCell ref="AA157:AD157"/>
    <mergeCell ref="AA158:AD158"/>
    <mergeCell ref="AA153:AD153"/>
    <mergeCell ref="W154:Z154"/>
    <mergeCell ref="AA152:AD152"/>
    <mergeCell ref="AE153:AH153"/>
    <mergeCell ref="W158:Z158"/>
    <mergeCell ref="AA159:AD159"/>
    <mergeCell ref="AA160:AD160"/>
    <mergeCell ref="AI172:AL172"/>
    <mergeCell ref="AA174:AD174"/>
    <mergeCell ref="AI167:AL167"/>
    <mergeCell ref="AA170:AD170"/>
    <mergeCell ref="AE170:AH170"/>
    <mergeCell ref="AI170:AL170"/>
    <mergeCell ref="AE171:AH171"/>
    <mergeCell ref="AE149:AH149"/>
    <mergeCell ref="AE148:AH148"/>
    <mergeCell ref="AE147:AH147"/>
    <mergeCell ref="AI141:AL141"/>
    <mergeCell ref="AI142:AL142"/>
    <mergeCell ref="AE142:AH142"/>
    <mergeCell ref="AI143:AL143"/>
    <mergeCell ref="AE145:AH145"/>
    <mergeCell ref="AI145:AL145"/>
    <mergeCell ref="AI140:AL140"/>
    <mergeCell ref="AE143:AH143"/>
    <mergeCell ref="AE144:AH144"/>
    <mergeCell ref="AI146:AL146"/>
    <mergeCell ref="AE146:AH146"/>
    <mergeCell ref="AM139:AO139"/>
    <mergeCell ref="AA151:AD151"/>
    <mergeCell ref="W164:Z164"/>
    <mergeCell ref="AA164:AD164"/>
    <mergeCell ref="AA161:AD161"/>
    <mergeCell ref="W128:Z128"/>
    <mergeCell ref="W131:Z131"/>
    <mergeCell ref="B131:S131"/>
    <mergeCell ref="B130:S130"/>
    <mergeCell ref="AA131:AD131"/>
    <mergeCell ref="AE132:AH132"/>
    <mergeCell ref="AA130:AD130"/>
    <mergeCell ref="AE131:AH131"/>
    <mergeCell ref="AE130:AH130"/>
    <mergeCell ref="W133:Z133"/>
    <mergeCell ref="AM163:AO163"/>
    <mergeCell ref="AM160:AO160"/>
    <mergeCell ref="AI163:AL163"/>
    <mergeCell ref="AI161:AL161"/>
    <mergeCell ref="AI160:AL160"/>
    <mergeCell ref="AM161:AO161"/>
    <mergeCell ref="AM162:AO162"/>
    <mergeCell ref="W147:Z147"/>
    <mergeCell ref="AA147:AD147"/>
    <mergeCell ref="AM133:AO133"/>
    <mergeCell ref="AA145:AD145"/>
    <mergeCell ref="AA149:AD149"/>
    <mergeCell ref="W149:Z149"/>
    <mergeCell ref="AA141:AD141"/>
    <mergeCell ref="AA140:AD140"/>
    <mergeCell ref="AA139:AD139"/>
    <mergeCell ref="W137:Z137"/>
    <mergeCell ref="AA138:AD138"/>
    <mergeCell ref="W144:Z144"/>
    <mergeCell ref="AA143:AD143"/>
    <mergeCell ref="AA146:AD146"/>
    <mergeCell ref="W143:Z143"/>
    <mergeCell ref="AM355:AO355"/>
    <mergeCell ref="AM237:AO237"/>
    <mergeCell ref="AM243:AO243"/>
    <mergeCell ref="AE285:AH285"/>
    <mergeCell ref="AE293:AH293"/>
    <mergeCell ref="AP269:AS269"/>
    <mergeCell ref="AE198:AH198"/>
    <mergeCell ref="AE304:AH304"/>
    <mergeCell ref="AE308:AH308"/>
    <mergeCell ref="AM218:AO218"/>
    <mergeCell ref="AM214:AO214"/>
    <mergeCell ref="AP227:AS227"/>
    <mergeCell ref="AP343:AS343"/>
    <mergeCell ref="AP341:AS341"/>
    <mergeCell ref="AP202:AS202"/>
    <mergeCell ref="AP203:AS203"/>
    <mergeCell ref="AM207:AO207"/>
    <mergeCell ref="AP344:AS344"/>
    <mergeCell ref="AP324:AS324"/>
    <mergeCell ref="AP325:AS325"/>
    <mergeCell ref="AP345:AS345"/>
    <mergeCell ref="AP260:AS260"/>
    <mergeCell ref="AP261:AS261"/>
    <mergeCell ref="AP270:AS270"/>
    <mergeCell ref="AP272:AS272"/>
    <mergeCell ref="AP291:AS291"/>
    <mergeCell ref="AP275:AS275"/>
    <mergeCell ref="AP286:AS286"/>
    <mergeCell ref="AM201:AO201"/>
    <mergeCell ref="AI335:AL335"/>
    <mergeCell ref="AI336:AL336"/>
    <mergeCell ref="AI342:AL342"/>
    <mergeCell ref="AI171:AL171"/>
    <mergeCell ref="AA169:AD169"/>
    <mergeCell ref="AE169:AH169"/>
    <mergeCell ref="AE168:AH168"/>
    <mergeCell ref="AE166:AH166"/>
    <mergeCell ref="AA167:AD167"/>
    <mergeCell ref="AE167:AH167"/>
    <mergeCell ref="AP354:AS354"/>
    <mergeCell ref="AP338:AS338"/>
    <mergeCell ref="AA192:AD192"/>
    <mergeCell ref="AP257:AS257"/>
    <mergeCell ref="AP268:AS268"/>
    <mergeCell ref="AP353:AS353"/>
    <mergeCell ref="AA196:AD196"/>
    <mergeCell ref="AA197:AD197"/>
    <mergeCell ref="AP306:AS306"/>
    <mergeCell ref="AP305:AS305"/>
    <mergeCell ref="AP312:AS312"/>
    <mergeCell ref="AP318:AS318"/>
    <mergeCell ref="AP349:AS349"/>
    <mergeCell ref="AP350:AS350"/>
    <mergeCell ref="AP337:AS337"/>
    <mergeCell ref="AE197:AH197"/>
    <mergeCell ref="AI238:AL238"/>
    <mergeCell ref="AI240:AL240"/>
    <mergeCell ref="AI236:AL236"/>
    <mergeCell ref="AM329:AO329"/>
    <mergeCell ref="AE252:AH252"/>
    <mergeCell ref="AE246:AH246"/>
    <mergeCell ref="AE249:AH249"/>
    <mergeCell ref="AE239:AH239"/>
    <mergeCell ref="AA229:AD229"/>
    <mergeCell ref="AA168:AD168"/>
    <mergeCell ref="AA166:AD166"/>
    <mergeCell ref="AA172:AD172"/>
    <mergeCell ref="B147:S147"/>
    <mergeCell ref="B148:S148"/>
    <mergeCell ref="W146:Z146"/>
    <mergeCell ref="B132:S132"/>
    <mergeCell ref="AE155:AH155"/>
    <mergeCell ref="W153:Z153"/>
    <mergeCell ref="AA171:AD171"/>
    <mergeCell ref="W151:Z151"/>
    <mergeCell ref="AA154:AD154"/>
    <mergeCell ref="AM125:AO125"/>
    <mergeCell ref="AM126:AO126"/>
    <mergeCell ref="AM127:AO127"/>
    <mergeCell ref="AP127:AS127"/>
    <mergeCell ref="AP126:AS126"/>
    <mergeCell ref="AP125:AS125"/>
    <mergeCell ref="AE162:AH162"/>
    <mergeCell ref="AE160:AH160"/>
    <mergeCell ref="AE157:AH157"/>
    <mergeCell ref="AE158:AH158"/>
    <mergeCell ref="AE161:AH161"/>
    <mergeCell ref="AI158:AL158"/>
    <mergeCell ref="AI162:AL162"/>
    <mergeCell ref="AI157:AL157"/>
    <mergeCell ref="AE159:AH159"/>
    <mergeCell ref="AM128:AO128"/>
    <mergeCell ref="B145:S145"/>
    <mergeCell ref="B143:S143"/>
    <mergeCell ref="B138:S138"/>
    <mergeCell ref="B144:S144"/>
    <mergeCell ref="B126:S126"/>
    <mergeCell ref="AA129:AD129"/>
    <mergeCell ref="AE129:AH129"/>
    <mergeCell ref="AA126:AD126"/>
    <mergeCell ref="AE126:AH126"/>
    <mergeCell ref="AA127:AD127"/>
    <mergeCell ref="AE128:AH128"/>
    <mergeCell ref="B128:S128"/>
    <mergeCell ref="B129:S129"/>
    <mergeCell ref="AA128:AD128"/>
    <mergeCell ref="AA144:AD144"/>
    <mergeCell ref="B137:S137"/>
    <mergeCell ref="B146:S146"/>
    <mergeCell ref="B141:S141"/>
    <mergeCell ref="AA132:AD132"/>
    <mergeCell ref="B142:S142"/>
    <mergeCell ref="AA165:AD165"/>
    <mergeCell ref="B140:S140"/>
    <mergeCell ref="B139:S139"/>
    <mergeCell ref="AE150:AH150"/>
    <mergeCell ref="B133:S133"/>
    <mergeCell ref="B135:S135"/>
    <mergeCell ref="B134:S134"/>
    <mergeCell ref="W134:Z134"/>
    <mergeCell ref="W135:Z135"/>
    <mergeCell ref="AA133:AD133"/>
    <mergeCell ref="B136:S136"/>
    <mergeCell ref="W150:Z150"/>
    <mergeCell ref="AA150:AD150"/>
    <mergeCell ref="B127:S127"/>
    <mergeCell ref="W127:Z127"/>
    <mergeCell ref="W132:Z132"/>
    <mergeCell ref="W274:Z274"/>
    <mergeCell ref="W280:Z280"/>
    <mergeCell ref="AA250:AD250"/>
    <mergeCell ref="AA260:AD260"/>
    <mergeCell ref="AA230:AD230"/>
    <mergeCell ref="AA235:AD235"/>
    <mergeCell ref="AA242:AD242"/>
    <mergeCell ref="AA240:AD240"/>
    <mergeCell ref="AA238:AD238"/>
    <mergeCell ref="AA233:AD233"/>
    <mergeCell ref="W248:Z248"/>
    <mergeCell ref="W254:Z254"/>
    <mergeCell ref="AA255:AD255"/>
    <mergeCell ref="AA241:AD241"/>
    <mergeCell ref="W286:Z286"/>
    <mergeCell ref="W263:Z263"/>
    <mergeCell ref="AA280:AD280"/>
    <mergeCell ref="W369:Z369"/>
    <mergeCell ref="W324:Z324"/>
    <mergeCell ref="W368:Z368"/>
    <mergeCell ref="W362:Z362"/>
    <mergeCell ref="W365:Z365"/>
    <mergeCell ref="W336:Z336"/>
    <mergeCell ref="AE277:AH277"/>
    <mergeCell ref="AE297:AH297"/>
    <mergeCell ref="AE284:AH284"/>
    <mergeCell ref="AE300:AH300"/>
    <mergeCell ref="AE299:AH299"/>
    <mergeCell ref="AE279:AH279"/>
    <mergeCell ref="W304:Z304"/>
    <mergeCell ref="W305:Z305"/>
    <mergeCell ref="AA295:AD295"/>
    <mergeCell ref="W366:Z366"/>
    <mergeCell ref="W363:Z363"/>
    <mergeCell ref="W315:Z315"/>
    <mergeCell ref="W318:Z318"/>
    <mergeCell ref="W335:Z335"/>
    <mergeCell ref="W321:Z321"/>
    <mergeCell ref="W319:Z319"/>
    <mergeCell ref="W323:Z323"/>
    <mergeCell ref="AE360:AH360"/>
    <mergeCell ref="AA312:AD312"/>
    <mergeCell ref="W293:Z293"/>
    <mergeCell ref="W279:Z279"/>
    <mergeCell ref="W290:Z290"/>
    <mergeCell ref="AA287:AD287"/>
    <mergeCell ref="AA289:AD289"/>
    <mergeCell ref="W281:Z281"/>
    <mergeCell ref="AA368:AD368"/>
    <mergeCell ref="AA206:AD206"/>
    <mergeCell ref="W271:Z271"/>
    <mergeCell ref="W268:Z268"/>
    <mergeCell ref="AE240:AH240"/>
    <mergeCell ref="AE244:AH244"/>
    <mergeCell ref="AE243:AH243"/>
    <mergeCell ref="AE232:AH232"/>
    <mergeCell ref="AE237:AH237"/>
    <mergeCell ref="AE242:AH242"/>
    <mergeCell ref="AE234:AH234"/>
    <mergeCell ref="AE245:AH245"/>
    <mergeCell ref="AE248:AH248"/>
    <mergeCell ref="AE250:AH250"/>
    <mergeCell ref="AA220:AD220"/>
    <mergeCell ref="AE221:AH221"/>
    <mergeCell ref="AE214:AH214"/>
    <mergeCell ref="AA216:AD216"/>
    <mergeCell ref="AA217:AD217"/>
    <mergeCell ref="AA254:AD254"/>
    <mergeCell ref="AA253:AD253"/>
    <mergeCell ref="AA247:AD247"/>
    <mergeCell ref="W208:Z208"/>
    <mergeCell ref="W269:Z269"/>
    <mergeCell ref="W259:Z259"/>
    <mergeCell ref="W258:Z258"/>
    <mergeCell ref="W255:Z255"/>
    <mergeCell ref="W260:Z260"/>
    <mergeCell ref="W256:Z256"/>
    <mergeCell ref="W257:Z257"/>
    <mergeCell ref="W266:Z266"/>
    <mergeCell ref="AA223:AD223"/>
    <mergeCell ref="AA224:AD224"/>
    <mergeCell ref="AP173:AS173"/>
    <mergeCell ref="AP158:AS158"/>
    <mergeCell ref="AP162:AS162"/>
    <mergeCell ref="AP164:AS164"/>
    <mergeCell ref="AP156:AS156"/>
    <mergeCell ref="AP166:AS166"/>
    <mergeCell ref="AP159:AS159"/>
    <mergeCell ref="AP160:AS160"/>
    <mergeCell ref="AM177:AO177"/>
    <mergeCell ref="AP149:AS149"/>
    <mergeCell ref="AP148:AS148"/>
    <mergeCell ref="AM158:AO158"/>
    <mergeCell ref="AP144:AS144"/>
    <mergeCell ref="AP140:AS140"/>
    <mergeCell ref="AM142:AO142"/>
    <mergeCell ref="AM140:AO140"/>
    <mergeCell ref="AP142:AS142"/>
    <mergeCell ref="AM141:AO141"/>
    <mergeCell ref="AM145:AO145"/>
    <mergeCell ref="AM156:AO156"/>
    <mergeCell ref="AP167:AS167"/>
    <mergeCell ref="AP153:AS153"/>
    <mergeCell ref="AM166:AO166"/>
    <mergeCell ref="AM150:AO150"/>
    <mergeCell ref="AP143:AS143"/>
    <mergeCell ref="AP165:AS165"/>
    <mergeCell ref="AP161:AS161"/>
    <mergeCell ref="AM147:AO147"/>
    <mergeCell ref="AA320:AD320"/>
    <mergeCell ref="AA283:AD283"/>
    <mergeCell ref="AA290:AD290"/>
    <mergeCell ref="AA291:AD291"/>
    <mergeCell ref="AA302:AD302"/>
    <mergeCell ref="AA309:AD309"/>
    <mergeCell ref="AE260:AH260"/>
    <mergeCell ref="AE233:AH233"/>
    <mergeCell ref="AE230:AH230"/>
    <mergeCell ref="W325:Z325"/>
    <mergeCell ref="W244:Z244"/>
    <mergeCell ref="W243:Z243"/>
    <mergeCell ref="AA232:AD232"/>
    <mergeCell ref="AE311:AH311"/>
    <mergeCell ref="AE312:AH312"/>
    <mergeCell ref="AA298:AD298"/>
    <mergeCell ref="W233:Z233"/>
    <mergeCell ref="AE251:AH251"/>
    <mergeCell ref="W250:Z250"/>
    <mergeCell ref="W246:Z246"/>
    <mergeCell ref="AA284:AD284"/>
    <mergeCell ref="W303:Z303"/>
    <mergeCell ref="W253:Z253"/>
    <mergeCell ref="W261:Z261"/>
    <mergeCell ref="W267:Z267"/>
    <mergeCell ref="W265:Z265"/>
    <mergeCell ref="W276:Z276"/>
    <mergeCell ref="W289:Z289"/>
    <mergeCell ref="AE301:AH301"/>
    <mergeCell ref="AA301:AD301"/>
    <mergeCell ref="W308:Z308"/>
    <mergeCell ref="W306:Z306"/>
    <mergeCell ref="AM397:AO397"/>
    <mergeCell ref="AM407:AO407"/>
    <mergeCell ref="AM401:AO401"/>
    <mergeCell ref="AM398:AO398"/>
    <mergeCell ref="AM405:AO405"/>
    <mergeCell ref="AM387:AO387"/>
    <mergeCell ref="AP415:AS415"/>
    <mergeCell ref="AM414:AO414"/>
    <mergeCell ref="AT414:AW414"/>
    <mergeCell ref="AP407:AS407"/>
    <mergeCell ref="AT389:AW389"/>
    <mergeCell ref="AT388:AW388"/>
    <mergeCell ref="AT387:AW387"/>
    <mergeCell ref="AT392:AW392"/>
    <mergeCell ref="AM391:AO391"/>
    <mergeCell ref="AE231:AH231"/>
    <mergeCell ref="AE228:AH228"/>
    <mergeCell ref="AE262:AH262"/>
    <mergeCell ref="AE254:AH254"/>
    <mergeCell ref="AT380:AW380"/>
    <mergeCell ref="AT379:AW379"/>
    <mergeCell ref="AT376:AW376"/>
    <mergeCell ref="AT385:AW385"/>
    <mergeCell ref="AT382:AW382"/>
    <mergeCell ref="AT381:AW381"/>
    <mergeCell ref="AM367:AO367"/>
    <mergeCell ref="AT384:AW384"/>
    <mergeCell ref="AP248:AS248"/>
    <mergeCell ref="AP352:AS352"/>
    <mergeCell ref="AP346:AS346"/>
    <mergeCell ref="AP347:AS347"/>
    <mergeCell ref="AP285:AS285"/>
    <mergeCell ref="AM392:AO392"/>
    <mergeCell ref="AM394:AO394"/>
    <mergeCell ref="AP112:AS112"/>
    <mergeCell ref="AP114:AS114"/>
    <mergeCell ref="AT112:AW112"/>
    <mergeCell ref="AP116:AS116"/>
    <mergeCell ref="AM337:AO337"/>
    <mergeCell ref="AM332:AO332"/>
    <mergeCell ref="AT123:AW123"/>
    <mergeCell ref="AT129:AW129"/>
    <mergeCell ref="AP131:AS131"/>
    <mergeCell ref="AT125:AW125"/>
    <mergeCell ref="AT134:AW134"/>
    <mergeCell ref="AT136:AW136"/>
    <mergeCell ref="AT132:AW132"/>
    <mergeCell ref="AP124:AS124"/>
    <mergeCell ref="AP128:AS128"/>
    <mergeCell ref="AP129:AS129"/>
    <mergeCell ref="AT135:AW135"/>
    <mergeCell ref="AP121:AS121"/>
    <mergeCell ref="AP122:AS122"/>
    <mergeCell ref="AT122:AW122"/>
    <mergeCell ref="AP123:AS123"/>
    <mergeCell ref="AP139:AS139"/>
    <mergeCell ref="AP138:AS138"/>
    <mergeCell ref="AT127:AW127"/>
    <mergeCell ref="AM170:AO170"/>
    <mergeCell ref="AM167:AO167"/>
    <mergeCell ref="AM172:AO172"/>
    <mergeCell ref="AM210:AO210"/>
    <mergeCell ref="AM169:AO169"/>
    <mergeCell ref="AM179:AO179"/>
    <mergeCell ref="AP254:AS254"/>
    <mergeCell ref="AP330:AS330"/>
    <mergeCell ref="AM336:AO336"/>
    <mergeCell ref="AM334:AO334"/>
    <mergeCell ref="AP236:AS236"/>
    <mergeCell ref="AP328:AS328"/>
    <mergeCell ref="AP336:AS336"/>
    <mergeCell ref="AP303:AS303"/>
    <mergeCell ref="AP342:AS342"/>
    <mergeCell ref="AT116:AW116"/>
    <mergeCell ref="AM333:AO333"/>
    <mergeCell ref="AP118:AS118"/>
    <mergeCell ref="AT246:AW246"/>
    <mergeCell ref="AP120:AS120"/>
    <mergeCell ref="AT133:AW133"/>
    <mergeCell ref="AP223:AS223"/>
    <mergeCell ref="AP215:AS215"/>
    <mergeCell ref="AP221:AS221"/>
    <mergeCell ref="AP216:AS216"/>
    <mergeCell ref="AP222:AS222"/>
    <mergeCell ref="AP226:AS226"/>
    <mergeCell ref="AP242:AS242"/>
    <mergeCell ref="AP244:AS244"/>
    <mergeCell ref="AP243:AS243"/>
    <mergeCell ref="AP219:AS219"/>
    <mergeCell ref="AM134:AO134"/>
    <mergeCell ref="AM148:AO148"/>
    <mergeCell ref="AM192:AO192"/>
    <mergeCell ref="AP200:AS200"/>
    <mergeCell ref="AP199:AS199"/>
    <mergeCell ref="AP201:AS201"/>
    <mergeCell ref="AP172:AS172"/>
    <mergeCell ref="AT119:AW119"/>
    <mergeCell ref="AP245:AS245"/>
    <mergeCell ref="AP237:AS237"/>
    <mergeCell ref="AM132:AO132"/>
    <mergeCell ref="AP198:AS198"/>
    <mergeCell ref="AP217:AS217"/>
    <mergeCell ref="AP205:AS205"/>
    <mergeCell ref="AT143:AW143"/>
    <mergeCell ref="AM194:AO194"/>
    <mergeCell ref="AM195:AO195"/>
    <mergeCell ref="AM138:AO138"/>
    <mergeCell ref="AP133:AS133"/>
    <mergeCell ref="AP136:AS136"/>
    <mergeCell ref="AM164:AO164"/>
    <mergeCell ref="AM159:AO159"/>
    <mergeCell ref="AT237:AW237"/>
    <mergeCell ref="AT120:AW120"/>
    <mergeCell ref="AT124:AW124"/>
    <mergeCell ref="AT121:AW121"/>
    <mergeCell ref="AT234:AW234"/>
    <mergeCell ref="AT230:AW230"/>
    <mergeCell ref="AP230:AS230"/>
    <mergeCell ref="AT128:AW128"/>
    <mergeCell ref="AP132:AS132"/>
    <mergeCell ref="AP137:AS137"/>
    <mergeCell ref="AT137:AW137"/>
    <mergeCell ref="AT126:AW126"/>
    <mergeCell ref="AT139:AW139"/>
    <mergeCell ref="AT130:AW130"/>
    <mergeCell ref="AM227:AO227"/>
    <mergeCell ref="AP228:AS228"/>
    <mergeCell ref="AT138:AW138"/>
    <mergeCell ref="AT452:AW452"/>
    <mergeCell ref="AT451:AW451"/>
    <mergeCell ref="AP450:AS450"/>
    <mergeCell ref="AP371:AS371"/>
    <mergeCell ref="AT391:AW391"/>
    <mergeCell ref="AP374:AS374"/>
    <mergeCell ref="AT431:AW431"/>
    <mergeCell ref="AT422:AW422"/>
    <mergeCell ref="AT421:AW421"/>
    <mergeCell ref="AT415:AW415"/>
    <mergeCell ref="AP355:AS355"/>
    <mergeCell ref="AT449:AW449"/>
    <mergeCell ref="AP449:AS449"/>
    <mergeCell ref="AT429:AW429"/>
    <mergeCell ref="AT430:AW430"/>
    <mergeCell ref="AT425:AW425"/>
    <mergeCell ref="AT428:AW428"/>
    <mergeCell ref="AP393:AS393"/>
    <mergeCell ref="AT412:AW412"/>
    <mergeCell ref="AT400:AW400"/>
    <mergeCell ref="AT427:AW427"/>
    <mergeCell ref="AT426:AW426"/>
    <mergeCell ref="AP425:AS425"/>
    <mergeCell ref="AT386:AW386"/>
    <mergeCell ref="AP394:AS394"/>
    <mergeCell ref="AP391:AS391"/>
    <mergeCell ref="AP389:AS389"/>
    <mergeCell ref="AT390:AW390"/>
    <mergeCell ref="AP392:AS392"/>
    <mergeCell ref="AT374:AW374"/>
    <mergeCell ref="AT365:AW365"/>
    <mergeCell ref="AT369:AW369"/>
    <mergeCell ref="AP419:AS419"/>
    <mergeCell ref="AP412:AS412"/>
    <mergeCell ref="AT424:AW424"/>
    <mergeCell ref="AP434:AS434"/>
    <mergeCell ref="AP435:AS435"/>
    <mergeCell ref="AT434:AW434"/>
    <mergeCell ref="AT238:AW238"/>
    <mergeCell ref="AP247:AS247"/>
    <mergeCell ref="AT249:AW249"/>
    <mergeCell ref="AT247:AW247"/>
    <mergeCell ref="AT239:AW239"/>
    <mergeCell ref="AT441:AW441"/>
    <mergeCell ref="AP420:AS420"/>
    <mergeCell ref="AP416:AS416"/>
    <mergeCell ref="AP424:AS424"/>
    <mergeCell ref="AP438:AS438"/>
    <mergeCell ref="AI259:AL259"/>
    <mergeCell ref="AP250:AS250"/>
    <mergeCell ref="AT248:AW248"/>
    <mergeCell ref="AI256:AL256"/>
    <mergeCell ref="AI250:AL250"/>
    <mergeCell ref="AI253:AL253"/>
    <mergeCell ref="AI248:AL248"/>
    <mergeCell ref="AI287:AL287"/>
    <mergeCell ref="AI268:AL268"/>
    <mergeCell ref="AI262:AL262"/>
    <mergeCell ref="AP252:AS252"/>
    <mergeCell ref="AP365:AS365"/>
    <mergeCell ref="AP364:AS364"/>
    <mergeCell ref="AP361:AS361"/>
    <mergeCell ref="AP362:AS362"/>
    <mergeCell ref="AP363:AS363"/>
    <mergeCell ref="AM400:AO400"/>
    <mergeCell ref="AI368:AL368"/>
    <mergeCell ref="AT375:AW375"/>
    <mergeCell ref="AT378:AW378"/>
    <mergeCell ref="AT377:AW377"/>
    <mergeCell ref="AI332:AL332"/>
    <mergeCell ref="AI359:AL359"/>
    <mergeCell ref="AI314:AL314"/>
    <mergeCell ref="AI304:AL304"/>
    <mergeCell ref="AE306:AH306"/>
    <mergeCell ref="AI307:AL307"/>
    <mergeCell ref="AI308:AL308"/>
    <mergeCell ref="AI305:AL305"/>
    <mergeCell ref="AI316:AL316"/>
    <mergeCell ref="AI315:AL315"/>
    <mergeCell ref="AI321:AL321"/>
    <mergeCell ref="AI317:AL317"/>
    <mergeCell ref="AE357:AH357"/>
    <mergeCell ref="AE309:AH309"/>
    <mergeCell ref="AE316:AH316"/>
    <mergeCell ref="AE310:AH310"/>
    <mergeCell ref="AE313:AH313"/>
    <mergeCell ref="AE305:AH305"/>
    <mergeCell ref="AI306:AL306"/>
    <mergeCell ref="AE354:AH354"/>
    <mergeCell ref="AE353:AH353"/>
    <mergeCell ref="AE314:AH314"/>
    <mergeCell ref="AE318:AH318"/>
    <mergeCell ref="AI344:AL344"/>
    <mergeCell ref="AI343:AL343"/>
    <mergeCell ref="AI312:AL312"/>
    <mergeCell ref="AT383:AW383"/>
    <mergeCell ref="AE439:AH439"/>
    <mergeCell ref="W441:Z441"/>
    <mergeCell ref="W440:Z440"/>
    <mergeCell ref="AE438:AH438"/>
    <mergeCell ref="AE422:AH422"/>
    <mergeCell ref="AE395:AH395"/>
    <mergeCell ref="AE407:AH407"/>
    <mergeCell ref="W423:Z423"/>
    <mergeCell ref="W422:Z422"/>
    <mergeCell ref="W428:Z428"/>
    <mergeCell ref="W432:Z432"/>
    <mergeCell ref="W414:Z414"/>
    <mergeCell ref="W415:Z415"/>
    <mergeCell ref="W419:Z419"/>
    <mergeCell ref="W426:Z426"/>
    <mergeCell ref="W395:Z395"/>
    <mergeCell ref="W399:Z399"/>
    <mergeCell ref="W427:Z427"/>
    <mergeCell ref="W400:Z400"/>
    <mergeCell ref="W417:Z417"/>
    <mergeCell ref="W424:Z424"/>
    <mergeCell ref="W409:Z409"/>
    <mergeCell ref="AA427:AD427"/>
    <mergeCell ref="W437:Z437"/>
    <mergeCell ref="W438:Z438"/>
    <mergeCell ref="AE410:AH410"/>
    <mergeCell ref="AI391:AL391"/>
    <mergeCell ref="AI398:AL398"/>
    <mergeCell ref="AI408:AL408"/>
    <mergeCell ref="AI412:AL412"/>
    <mergeCell ref="AI422:AL422"/>
    <mergeCell ref="AI420:AL420"/>
    <mergeCell ref="AI409:AL409"/>
    <mergeCell ref="AI410:AL410"/>
    <mergeCell ref="AI421:AL421"/>
    <mergeCell ref="AI390:AL390"/>
    <mergeCell ref="AI407:AL407"/>
    <mergeCell ref="AI413:AL413"/>
    <mergeCell ref="AI411:AL411"/>
    <mergeCell ref="AI395:AL395"/>
    <mergeCell ref="AI392:AL392"/>
    <mergeCell ref="AI399:AL399"/>
    <mergeCell ref="AI397:AL397"/>
    <mergeCell ref="AI396:AL396"/>
    <mergeCell ref="AI393:AL393"/>
    <mergeCell ref="AE390:AH390"/>
    <mergeCell ref="AE393:AH393"/>
    <mergeCell ref="AE397:AH397"/>
    <mergeCell ref="AE400:AH400"/>
    <mergeCell ref="AE420:AH420"/>
    <mergeCell ref="AE421:AH421"/>
    <mergeCell ref="AI424:AL424"/>
    <mergeCell ref="AM415:AO415"/>
    <mergeCell ref="AI415:AL415"/>
    <mergeCell ref="AM416:AO416"/>
    <mergeCell ref="AM421:AO421"/>
    <mergeCell ref="AM419:AO419"/>
    <mergeCell ref="AI419:AL419"/>
    <mergeCell ref="AI418:AL418"/>
    <mergeCell ref="AM417:AO417"/>
    <mergeCell ref="AI414:AL414"/>
    <mergeCell ref="AM410:AO410"/>
    <mergeCell ref="AI417:AL417"/>
    <mergeCell ref="AI406:AL406"/>
    <mergeCell ref="AI401:AL401"/>
    <mergeCell ref="AI403:AL403"/>
    <mergeCell ref="AM412:AO412"/>
    <mergeCell ref="AM424:AO424"/>
    <mergeCell ref="AM420:AO420"/>
    <mergeCell ref="AM413:AO413"/>
    <mergeCell ref="AM409:AO409"/>
    <mergeCell ref="AM406:AO406"/>
    <mergeCell ref="AM403:AO403"/>
    <mergeCell ref="AM402:AO402"/>
    <mergeCell ref="AM408:AO408"/>
    <mergeCell ref="AM404:AO404"/>
    <mergeCell ref="AI416:AL416"/>
    <mergeCell ref="AM395:AO395"/>
    <mergeCell ref="AM396:AO396"/>
    <mergeCell ref="AM399:AO399"/>
    <mergeCell ref="AI423:AL423"/>
    <mergeCell ref="AI382:AL382"/>
    <mergeCell ref="AI380:AL380"/>
    <mergeCell ref="AE378:AH378"/>
    <mergeCell ref="AI378:AL378"/>
    <mergeCell ref="AI376:AL376"/>
    <mergeCell ref="AE382:AH382"/>
    <mergeCell ref="AI383:AL383"/>
    <mergeCell ref="AI384:AL384"/>
    <mergeCell ref="AE406:AH406"/>
    <mergeCell ref="AE405:AH405"/>
    <mergeCell ref="AE391:AH391"/>
    <mergeCell ref="AE388:AH388"/>
    <mergeCell ref="AE385:AH385"/>
    <mergeCell ref="AE419:AH419"/>
    <mergeCell ref="AE392:AH392"/>
    <mergeCell ref="AE404:AH404"/>
    <mergeCell ref="AE399:AH399"/>
    <mergeCell ref="AE409:AH409"/>
    <mergeCell ref="AE416:AH416"/>
    <mergeCell ref="AE396:AH396"/>
    <mergeCell ref="AE414:AH414"/>
    <mergeCell ref="AE418:AH418"/>
    <mergeCell ref="AE413:AH413"/>
    <mergeCell ref="AM422:AO422"/>
    <mergeCell ref="AI389:AL389"/>
    <mergeCell ref="AE408:AH408"/>
    <mergeCell ref="AE417:AH417"/>
    <mergeCell ref="AE415:AH415"/>
    <mergeCell ref="AE373:AH373"/>
    <mergeCell ref="AE362:AH362"/>
    <mergeCell ref="AE358:AH358"/>
    <mergeCell ref="AE359:AH359"/>
    <mergeCell ref="AI360:AL360"/>
    <mergeCell ref="AI365:AL365"/>
    <mergeCell ref="AE372:AH372"/>
    <mergeCell ref="AI361:AL361"/>
    <mergeCell ref="AI364:AL364"/>
    <mergeCell ref="AI362:AL362"/>
    <mergeCell ref="AI363:AL363"/>
    <mergeCell ref="AI369:AL369"/>
    <mergeCell ref="AI366:AL366"/>
    <mergeCell ref="AI367:AL367"/>
    <mergeCell ref="AI400:AL400"/>
    <mergeCell ref="AI405:AL405"/>
    <mergeCell ref="AI394:AL394"/>
    <mergeCell ref="AI404:AL404"/>
    <mergeCell ref="AI402:AL402"/>
    <mergeCell ref="AE389:AH389"/>
    <mergeCell ref="AI385:AL385"/>
    <mergeCell ref="AI386:AL386"/>
    <mergeCell ref="AE387:AH387"/>
    <mergeCell ref="AI387:AL387"/>
    <mergeCell ref="AI388:AL388"/>
    <mergeCell ref="AE386:AH386"/>
    <mergeCell ref="AP235:AS235"/>
    <mergeCell ref="AE227:AH227"/>
    <mergeCell ref="AP289:AS289"/>
    <mergeCell ref="AP279:AS279"/>
    <mergeCell ref="AP332:AS332"/>
    <mergeCell ref="AE255:AH255"/>
    <mergeCell ref="AM356:AO356"/>
    <mergeCell ref="AM354:AO354"/>
    <mergeCell ref="AI226:AL226"/>
    <mergeCell ref="AM220:AO220"/>
    <mergeCell ref="AP220:AS220"/>
    <mergeCell ref="AP210:AS210"/>
    <mergeCell ref="AP113:AS113"/>
    <mergeCell ref="AT106:AW106"/>
    <mergeCell ref="AM107:AO107"/>
    <mergeCell ref="AT108:AW108"/>
    <mergeCell ref="AP109:AS109"/>
    <mergeCell ref="AT109:AW109"/>
    <mergeCell ref="AM108:AO108"/>
    <mergeCell ref="AT107:AW107"/>
    <mergeCell ref="AM109:AO109"/>
    <mergeCell ref="AM224:AO224"/>
    <mergeCell ref="AM230:AO230"/>
    <mergeCell ref="AM211:AO211"/>
    <mergeCell ref="AM206:AO206"/>
    <mergeCell ref="AM217:AO217"/>
    <mergeCell ref="AM205:AO205"/>
    <mergeCell ref="AM213:AO213"/>
    <mergeCell ref="AM222:AO222"/>
    <mergeCell ref="AT113:AW113"/>
    <mergeCell ref="AT114:AW114"/>
    <mergeCell ref="AT118:AW118"/>
    <mergeCell ref="AT115:AW115"/>
    <mergeCell ref="AT111:AW111"/>
    <mergeCell ref="AM209:AO209"/>
    <mergeCell ref="AM115:AO115"/>
    <mergeCell ref="AT117:AW117"/>
    <mergeCell ref="AM110:AO110"/>
    <mergeCell ref="AM171:AO171"/>
    <mergeCell ref="AE282:AH282"/>
    <mergeCell ref="AI300:AL300"/>
    <mergeCell ref="AM119:AO119"/>
    <mergeCell ref="AM112:AO112"/>
    <mergeCell ref="AM418:AO418"/>
    <mergeCell ref="AM233:AO233"/>
    <mergeCell ref="AM131:AO131"/>
    <mergeCell ref="AM361:AO361"/>
    <mergeCell ref="AM101:AO101"/>
    <mergeCell ref="AM103:AO103"/>
    <mergeCell ref="AM252:AO252"/>
    <mergeCell ref="AM255:AO255"/>
    <mergeCell ref="AM203:AO203"/>
    <mergeCell ref="AM225:AO225"/>
    <mergeCell ref="AM111:AO111"/>
    <mergeCell ref="AM102:AO102"/>
    <mergeCell ref="AM104:AO104"/>
    <mergeCell ref="AM106:AO106"/>
    <mergeCell ref="AM105:AO105"/>
    <mergeCell ref="AM374:AO374"/>
    <mergeCell ref="AM385:AO385"/>
    <mergeCell ref="AM384:AO384"/>
    <mergeCell ref="AM382:AO382"/>
    <mergeCell ref="AM208:AO208"/>
    <mergeCell ref="AM199:AO199"/>
    <mergeCell ref="AM118:AO118"/>
    <mergeCell ref="AM236:AO236"/>
    <mergeCell ref="W298:Z298"/>
    <mergeCell ref="AA292:AD292"/>
    <mergeCell ref="AI265:AL265"/>
    <mergeCell ref="AI291:AL291"/>
    <mergeCell ref="AI296:AL296"/>
    <mergeCell ref="AI295:AL295"/>
    <mergeCell ref="AI294:AL294"/>
    <mergeCell ref="AE345:AH345"/>
    <mergeCell ref="AI289:AL289"/>
    <mergeCell ref="AI286:AL286"/>
    <mergeCell ref="AE283:AH283"/>
    <mergeCell ref="AE302:AH302"/>
    <mergeCell ref="AI290:AL290"/>
    <mergeCell ref="AI299:AL299"/>
    <mergeCell ref="AE343:AH343"/>
    <mergeCell ref="AE344:AH344"/>
    <mergeCell ref="AE336:AH336"/>
    <mergeCell ref="AE342:AH342"/>
    <mergeCell ref="AE337:AH337"/>
    <mergeCell ref="AI297:AL297"/>
    <mergeCell ref="AI302:AL302"/>
    <mergeCell ref="AE307:AH307"/>
    <mergeCell ref="AE298:AH298"/>
    <mergeCell ref="AE288:AH288"/>
    <mergeCell ref="AE280:AH280"/>
    <mergeCell ref="AE303:AH303"/>
    <mergeCell ref="AI303:AL303"/>
    <mergeCell ref="AI301:AL301"/>
    <mergeCell ref="AA282:AD282"/>
    <mergeCell ref="AA327:AD327"/>
    <mergeCell ref="AI283:AL283"/>
    <mergeCell ref="AT462:AW462"/>
    <mergeCell ref="AT461:AW461"/>
    <mergeCell ref="AT460:AW460"/>
    <mergeCell ref="W370:Z370"/>
    <mergeCell ref="AA371:AD371"/>
    <mergeCell ref="W460:Z460"/>
    <mergeCell ref="W459:Z459"/>
    <mergeCell ref="W463:Z463"/>
    <mergeCell ref="W273:Z273"/>
    <mergeCell ref="AA286:AD286"/>
    <mergeCell ref="W447:Z447"/>
    <mergeCell ref="W446:Z446"/>
    <mergeCell ref="W457:Z457"/>
    <mergeCell ref="W445:Z445"/>
    <mergeCell ref="AA316:AD316"/>
    <mergeCell ref="AA428:AD428"/>
    <mergeCell ref="AA424:AD424"/>
    <mergeCell ref="AA393:AD393"/>
    <mergeCell ref="W330:Z330"/>
    <mergeCell ref="AA360:AD360"/>
    <mergeCell ref="AA336:AD336"/>
    <mergeCell ref="W384:Z384"/>
    <mergeCell ref="W390:Z390"/>
    <mergeCell ref="AA275:AD275"/>
    <mergeCell ref="AA278:AD278"/>
    <mergeCell ref="AA277:AD277"/>
    <mergeCell ref="W278:Z278"/>
    <mergeCell ref="AA380:AD380"/>
    <mergeCell ref="AM363:AO363"/>
    <mergeCell ref="AM365:AO365"/>
    <mergeCell ref="AM376:AO376"/>
    <mergeCell ref="AT233:AW233"/>
    <mergeCell ref="AT259:AW259"/>
    <mergeCell ref="AT464:AW464"/>
    <mergeCell ref="AT453:AW453"/>
    <mergeCell ref="AM455:AO455"/>
    <mergeCell ref="AM457:AO457"/>
    <mergeCell ref="AP455:AS455"/>
    <mergeCell ref="W454:Z454"/>
    <mergeCell ref="W455:Z455"/>
    <mergeCell ref="AE454:AH454"/>
    <mergeCell ref="W453:Z453"/>
    <mergeCell ref="AE453:AH453"/>
    <mergeCell ref="AI458:AL458"/>
    <mergeCell ref="AM460:AO460"/>
    <mergeCell ref="AI464:AL464"/>
    <mergeCell ref="AI463:AL463"/>
    <mergeCell ref="W461:Z461"/>
    <mergeCell ref="AE459:AH459"/>
    <mergeCell ref="AE461:AH461"/>
    <mergeCell ref="AT457:AW457"/>
    <mergeCell ref="AT455:AW455"/>
    <mergeCell ref="AT454:AW454"/>
    <mergeCell ref="AP460:AS460"/>
    <mergeCell ref="AP461:AS461"/>
    <mergeCell ref="AP463:AS463"/>
    <mergeCell ref="AP459:AS459"/>
    <mergeCell ref="AT456:AW456"/>
    <mergeCell ref="AT458:AW458"/>
    <mergeCell ref="AA305:AD305"/>
    <mergeCell ref="AI282:AL282"/>
    <mergeCell ref="AI288:AL288"/>
    <mergeCell ref="AI285:AL285"/>
    <mergeCell ref="AP119:AS119"/>
    <mergeCell ref="AT447:AW447"/>
    <mergeCell ref="AP445:AS445"/>
    <mergeCell ref="AT442:AW442"/>
    <mergeCell ref="AT463:AW463"/>
    <mergeCell ref="AT459:AW459"/>
    <mergeCell ref="AT448:AW448"/>
    <mergeCell ref="AP447:AS447"/>
    <mergeCell ref="AT446:AW446"/>
    <mergeCell ref="AT104:AW104"/>
    <mergeCell ref="AT229:AW229"/>
    <mergeCell ref="AT105:AW105"/>
    <mergeCell ref="AT450:AW450"/>
    <mergeCell ref="AT440:AW440"/>
    <mergeCell ref="AT438:AW438"/>
    <mergeCell ref="AT439:AW439"/>
    <mergeCell ref="AT240:AW240"/>
    <mergeCell ref="AT251:AW251"/>
    <mergeCell ref="AT254:AW254"/>
    <mergeCell ref="AP111:AS111"/>
    <mergeCell ref="AP117:AS117"/>
    <mergeCell ref="AP414:AS414"/>
    <mergeCell ref="AP239:AS239"/>
    <mergeCell ref="AP234:AS234"/>
    <mergeCell ref="AP231:AS231"/>
    <mergeCell ref="AP229:AS229"/>
    <mergeCell ref="AP386:AS386"/>
    <mergeCell ref="AP408:AS408"/>
    <mergeCell ref="AP348:AS348"/>
    <mergeCell ref="AP271:AS271"/>
    <mergeCell ref="AP431:AS431"/>
    <mergeCell ref="AP448:AS448"/>
    <mergeCell ref="AT99:AW99"/>
    <mergeCell ref="AT220:AW220"/>
    <mergeCell ref="AP102:AS102"/>
    <mergeCell ref="AT102:AW102"/>
    <mergeCell ref="AT103:AW103"/>
    <mergeCell ref="AP100:AS100"/>
    <mergeCell ref="AT100:AW100"/>
    <mergeCell ref="AP101:AS101"/>
    <mergeCell ref="AT101:AW101"/>
    <mergeCell ref="AP103:AS103"/>
    <mergeCell ref="AT261:AW261"/>
    <mergeCell ref="AT260:AW260"/>
    <mergeCell ref="AP253:AS253"/>
    <mergeCell ref="AT262:AW262"/>
    <mergeCell ref="AP255:AS255"/>
    <mergeCell ref="AP262:AS262"/>
    <mergeCell ref="AP233:AS233"/>
    <mergeCell ref="AT110:AW110"/>
    <mergeCell ref="AP251:AS251"/>
    <mergeCell ref="AT159:AW159"/>
    <mergeCell ref="AT225:AW225"/>
    <mergeCell ref="AT215:AW215"/>
    <mergeCell ref="AP130:AS130"/>
    <mergeCell ref="AP225:AS225"/>
    <mergeCell ref="AP145:AS145"/>
    <mergeCell ref="AP141:AS141"/>
    <mergeCell ref="AP115:AS115"/>
    <mergeCell ref="AP134:AS134"/>
    <mergeCell ref="AP135:AS135"/>
    <mergeCell ref="AT131:AW131"/>
    <mergeCell ref="AT141:AW141"/>
    <mergeCell ref="AT140:AW140"/>
    <mergeCell ref="AT97:AW97"/>
    <mergeCell ref="AI244:AL244"/>
    <mergeCell ref="AI243:AL243"/>
    <mergeCell ref="AM221:AO221"/>
    <mergeCell ref="AM98:AO98"/>
    <mergeCell ref="AT219:AW219"/>
    <mergeCell ref="AP98:AS98"/>
    <mergeCell ref="AT98:AW98"/>
    <mergeCell ref="AM99:AO99"/>
    <mergeCell ref="AP99:AS99"/>
    <mergeCell ref="AA264:AD264"/>
    <mergeCell ref="AA272:AD272"/>
    <mergeCell ref="AA274:AD274"/>
    <mergeCell ref="AA273:AD273"/>
    <mergeCell ref="AA268:AD268"/>
    <mergeCell ref="AA270:AD270"/>
    <mergeCell ref="AA267:AD267"/>
    <mergeCell ref="AA265:AD265"/>
    <mergeCell ref="AA261:AD261"/>
    <mergeCell ref="AA262:AD262"/>
    <mergeCell ref="AA259:AD259"/>
    <mergeCell ref="AA256:AD256"/>
    <mergeCell ref="AA271:AD271"/>
    <mergeCell ref="AA269:AD269"/>
    <mergeCell ref="AA257:AD257"/>
    <mergeCell ref="AA266:AD266"/>
    <mergeCell ref="AA258:AD258"/>
    <mergeCell ref="AA97:AD97"/>
    <mergeCell ref="AA98:AD98"/>
    <mergeCell ref="AI98:AL98"/>
    <mergeCell ref="AE97:AH97"/>
    <mergeCell ref="AE98:AH98"/>
    <mergeCell ref="AA315:AD315"/>
    <mergeCell ref="AA306:AD306"/>
    <mergeCell ref="AA375:AD375"/>
    <mergeCell ref="AA419:AD419"/>
    <mergeCell ref="W434:Z434"/>
    <mergeCell ref="W420:Z420"/>
    <mergeCell ref="W413:Z413"/>
    <mergeCell ref="W418:Z418"/>
    <mergeCell ref="W429:Z429"/>
    <mergeCell ref="W425:Z425"/>
    <mergeCell ref="W430:Z430"/>
    <mergeCell ref="W322:Z322"/>
    <mergeCell ref="W317:Z317"/>
    <mergeCell ref="AA422:AD422"/>
    <mergeCell ref="AA423:AD423"/>
    <mergeCell ref="W326:Z326"/>
    <mergeCell ref="W328:Z328"/>
    <mergeCell ref="W327:Z327"/>
    <mergeCell ref="W333:Z333"/>
    <mergeCell ref="W331:Z331"/>
    <mergeCell ref="W334:Z334"/>
    <mergeCell ref="W344:Z344"/>
    <mergeCell ref="W337:Z337"/>
    <mergeCell ref="AA373:AD373"/>
    <mergeCell ref="AA381:AD381"/>
    <mergeCell ref="AA311:AD311"/>
    <mergeCell ref="W416:Z416"/>
    <mergeCell ref="AA416:AD416"/>
    <mergeCell ref="AA418:AD418"/>
    <mergeCell ref="AA426:AD426"/>
    <mergeCell ref="AA430:AD430"/>
    <mergeCell ref="AA367:AD367"/>
    <mergeCell ref="AE370:AH370"/>
    <mergeCell ref="AE356:AH356"/>
    <mergeCell ref="AE369:AH369"/>
    <mergeCell ref="AE367:AH367"/>
    <mergeCell ref="AE365:AH365"/>
    <mergeCell ref="AE364:AH364"/>
    <mergeCell ref="AE366:AH366"/>
    <mergeCell ref="AE340:AH340"/>
    <mergeCell ref="AE334:AH334"/>
    <mergeCell ref="W436:Z436"/>
    <mergeCell ref="W431:Z431"/>
    <mergeCell ref="W433:Z433"/>
    <mergeCell ref="W435:Z435"/>
    <mergeCell ref="AA374:AD374"/>
    <mergeCell ref="AE431:AH431"/>
    <mergeCell ref="AE423:AH423"/>
    <mergeCell ref="AE394:AH394"/>
    <mergeCell ref="AE411:AH411"/>
    <mergeCell ref="AA420:AD420"/>
    <mergeCell ref="AA410:AD410"/>
    <mergeCell ref="AA412:AD412"/>
    <mergeCell ref="W371:Z371"/>
    <mergeCell ref="W385:Z385"/>
    <mergeCell ref="W394:Z394"/>
    <mergeCell ref="W393:Z393"/>
    <mergeCell ref="AA417:AD417"/>
    <mergeCell ref="AE432:AH432"/>
    <mergeCell ref="AE361:AH361"/>
    <mergeCell ref="AE377:AH377"/>
    <mergeCell ref="AE374:AH374"/>
    <mergeCell ref="AE368:AH368"/>
    <mergeCell ref="AE375:AH375"/>
    <mergeCell ref="AE434:AH434"/>
    <mergeCell ref="AA296:AD296"/>
    <mergeCell ref="AA299:AD299"/>
    <mergeCell ref="AA414:AD414"/>
    <mergeCell ref="AA384:AD384"/>
    <mergeCell ref="AA390:AD390"/>
    <mergeCell ref="AA388:AD388"/>
    <mergeCell ref="AA399:AD399"/>
    <mergeCell ref="AA407:AD407"/>
    <mergeCell ref="AA402:AD402"/>
    <mergeCell ref="AA389:AD389"/>
    <mergeCell ref="AA406:AD406"/>
    <mergeCell ref="AA400:AD400"/>
    <mergeCell ref="AA396:AD396"/>
    <mergeCell ref="AA383:AD383"/>
    <mergeCell ref="AA372:AD372"/>
    <mergeCell ref="AA385:AD385"/>
    <mergeCell ref="AA386:AD386"/>
    <mergeCell ref="AA330:AD330"/>
    <mergeCell ref="AA337:AD337"/>
    <mergeCell ref="AA335:AD335"/>
    <mergeCell ref="AA332:AD332"/>
    <mergeCell ref="AA328:AD328"/>
    <mergeCell ref="AA334:AD334"/>
    <mergeCell ref="AA379:AD379"/>
    <mergeCell ref="AA378:AD378"/>
    <mergeCell ref="AA300:AD300"/>
    <mergeCell ref="AA355:AD355"/>
    <mergeCell ref="AA314:AD314"/>
    <mergeCell ref="AA323:AD323"/>
    <mergeCell ref="AA366:AD366"/>
    <mergeCell ref="AA369:AD369"/>
    <mergeCell ref="AE412:AH412"/>
    <mergeCell ref="AE398:AH398"/>
    <mergeCell ref="AE402:AH402"/>
    <mergeCell ref="AE401:AH401"/>
    <mergeCell ref="AE403:AH403"/>
    <mergeCell ref="W245:Z245"/>
    <mergeCell ref="W234:Z234"/>
    <mergeCell ref="AA234:AD234"/>
    <mergeCell ref="W285:Z285"/>
    <mergeCell ref="W240:Z240"/>
    <mergeCell ref="W239:Z239"/>
    <mergeCell ref="W264:Z264"/>
    <mergeCell ref="W249:Z249"/>
    <mergeCell ref="W252:Z252"/>
    <mergeCell ref="AA239:AD239"/>
    <mergeCell ref="W238:Z238"/>
    <mergeCell ref="W401:Z401"/>
    <mergeCell ref="W402:Z402"/>
    <mergeCell ref="W404:Z404"/>
    <mergeCell ref="AA318:AD318"/>
    <mergeCell ref="AA319:AD319"/>
    <mergeCell ref="AA281:AD281"/>
    <mergeCell ref="AA293:AD293"/>
    <mergeCell ref="AA297:AD297"/>
    <mergeCell ref="AA294:AD294"/>
    <mergeCell ref="AA303:AD303"/>
    <mergeCell ref="W405:Z405"/>
    <mergeCell ref="W403:Z403"/>
    <mergeCell ref="W296:Z296"/>
    <mergeCell ref="AA338:AD338"/>
    <mergeCell ref="AE363:AH363"/>
    <mergeCell ref="AE371:AH371"/>
    <mergeCell ref="AM440:AO440"/>
    <mergeCell ref="AE440:AH440"/>
    <mergeCell ref="AM441:AO441"/>
    <mergeCell ref="AE441:AH441"/>
    <mergeCell ref="AI448:AL448"/>
    <mergeCell ref="AI447:AL447"/>
    <mergeCell ref="AM451:AO451"/>
    <mergeCell ref="AM446:AO446"/>
    <mergeCell ref="AM448:AO448"/>
    <mergeCell ref="AM449:AO449"/>
    <mergeCell ref="AM450:AO450"/>
    <mergeCell ref="AM452:AO452"/>
    <mergeCell ref="AI445:AL445"/>
    <mergeCell ref="AI442:AL442"/>
    <mergeCell ref="AM445:AO445"/>
    <mergeCell ref="AE448:AH448"/>
    <mergeCell ref="AE449:AH449"/>
    <mergeCell ref="AE446:AH446"/>
    <mergeCell ref="AM443:AO443"/>
    <mergeCell ref="AE443:AH443"/>
    <mergeCell ref="AE444:AH444"/>
    <mergeCell ref="AI425:AL425"/>
    <mergeCell ref="AI429:AL429"/>
    <mergeCell ref="AM425:AO425"/>
    <mergeCell ref="AI439:AL439"/>
    <mergeCell ref="AI428:AL428"/>
    <mergeCell ref="AI434:AL434"/>
    <mergeCell ref="AI426:AL426"/>
    <mergeCell ref="W442:Z442"/>
    <mergeCell ref="W443:Z443"/>
    <mergeCell ref="AM463:AO463"/>
    <mergeCell ref="AP464:AS464"/>
    <mergeCell ref="AM464:AO464"/>
    <mergeCell ref="W458:Z458"/>
    <mergeCell ref="W456:Z456"/>
    <mergeCell ref="AE456:AH456"/>
    <mergeCell ref="AE457:AH457"/>
    <mergeCell ref="AE458:AH458"/>
    <mergeCell ref="AI455:AL455"/>
    <mergeCell ref="AM444:AO444"/>
    <mergeCell ref="AI446:AL446"/>
    <mergeCell ref="AI440:AL440"/>
    <mergeCell ref="AI441:AL441"/>
    <mergeCell ref="AM447:AO447"/>
    <mergeCell ref="AI451:AL451"/>
    <mergeCell ref="AI449:AL449"/>
    <mergeCell ref="AM456:AO456"/>
    <mergeCell ref="AI457:AL457"/>
    <mergeCell ref="AI460:AL460"/>
    <mergeCell ref="AM454:AO454"/>
    <mergeCell ref="AM458:AO458"/>
    <mergeCell ref="AI461:AL461"/>
    <mergeCell ref="AI454:AL454"/>
    <mergeCell ref="AM462:AO462"/>
    <mergeCell ref="AM453:AO453"/>
    <mergeCell ref="AM459:AO459"/>
    <mergeCell ref="AM461:AO461"/>
    <mergeCell ref="AI456:AL456"/>
    <mergeCell ref="AI462:AL462"/>
    <mergeCell ref="AI453:AL453"/>
    <mergeCell ref="W462:Z462"/>
    <mergeCell ref="W464:Z464"/>
    <mergeCell ref="AP462:AS462"/>
    <mergeCell ref="AM467:AO467"/>
    <mergeCell ref="AP468:AS468"/>
    <mergeCell ref="W467:Z467"/>
    <mergeCell ref="AP465:AS465"/>
    <mergeCell ref="AP458:AS458"/>
    <mergeCell ref="W444:Z444"/>
    <mergeCell ref="W448:Z448"/>
    <mergeCell ref="W468:Z468"/>
    <mergeCell ref="AI459:AL459"/>
    <mergeCell ref="AE447:AH447"/>
    <mergeCell ref="AE450:AH450"/>
    <mergeCell ref="AI452:AL452"/>
    <mergeCell ref="AE451:AH451"/>
    <mergeCell ref="AE445:AH445"/>
    <mergeCell ref="AE452:AH452"/>
    <mergeCell ref="AP454:AS454"/>
    <mergeCell ref="AP446:AS446"/>
    <mergeCell ref="AI467:AL467"/>
    <mergeCell ref="AM466:AO466"/>
    <mergeCell ref="AP444:AS444"/>
    <mergeCell ref="AT468:AW468"/>
    <mergeCell ref="AT469:AW469"/>
    <mergeCell ref="AT470:AW470"/>
    <mergeCell ref="AM468:AO468"/>
    <mergeCell ref="AI470:AL470"/>
    <mergeCell ref="AI468:AL468"/>
    <mergeCell ref="AP470:AS470"/>
    <mergeCell ref="AI475:AL475"/>
    <mergeCell ref="W466:Z466"/>
    <mergeCell ref="AI472:AL472"/>
    <mergeCell ref="AI465:AL465"/>
    <mergeCell ref="AM472:AO472"/>
    <mergeCell ref="AM471:AO471"/>
    <mergeCell ref="AI466:AL466"/>
    <mergeCell ref="AE472:AH472"/>
    <mergeCell ref="AM465:AO465"/>
    <mergeCell ref="W465:Z465"/>
    <mergeCell ref="AT465:AW465"/>
    <mergeCell ref="AP473:AS473"/>
    <mergeCell ref="AI469:AL469"/>
    <mergeCell ref="AT471:AW471"/>
    <mergeCell ref="AT472:AW472"/>
    <mergeCell ref="AT475:AW475"/>
    <mergeCell ref="AT473:AW473"/>
    <mergeCell ref="AI473:AL473"/>
    <mergeCell ref="AM473:AO473"/>
    <mergeCell ref="AM474:AO474"/>
    <mergeCell ref="AI474:AL474"/>
    <mergeCell ref="AP475:AS475"/>
    <mergeCell ref="AT467:AW467"/>
    <mergeCell ref="AT466:AW466"/>
    <mergeCell ref="AP466:AS466"/>
    <mergeCell ref="AT479:AW479"/>
    <mergeCell ref="AT478:AW478"/>
    <mergeCell ref="AP477:AS477"/>
    <mergeCell ref="AP478:AS478"/>
    <mergeCell ref="AP479:AS479"/>
    <mergeCell ref="AP476:AS476"/>
    <mergeCell ref="AM470:AO470"/>
    <mergeCell ref="AE470:AH470"/>
    <mergeCell ref="AT476:AW476"/>
    <mergeCell ref="AI479:AL479"/>
    <mergeCell ref="AI477:AL477"/>
    <mergeCell ref="AM476:AO476"/>
    <mergeCell ref="AE475:AH475"/>
    <mergeCell ref="W474:Z474"/>
    <mergeCell ref="W476:Z476"/>
    <mergeCell ref="W477:Z477"/>
    <mergeCell ref="W475:Z475"/>
    <mergeCell ref="AE474:AH474"/>
    <mergeCell ref="AE479:AH479"/>
    <mergeCell ref="AE478:AH478"/>
    <mergeCell ref="W479:Z479"/>
    <mergeCell ref="AM478:AO478"/>
    <mergeCell ref="AM477:AO477"/>
    <mergeCell ref="AM475:AO475"/>
    <mergeCell ref="AP474:AS474"/>
    <mergeCell ref="AP469:AS469"/>
    <mergeCell ref="AP472:AS472"/>
    <mergeCell ref="AP471:AS471"/>
    <mergeCell ref="AE473:AH473"/>
    <mergeCell ref="W478:Z478"/>
    <mergeCell ref="AM481:AO481"/>
    <mergeCell ref="AI480:AL480"/>
    <mergeCell ref="AI482:AL482"/>
    <mergeCell ref="AM488:AO488"/>
    <mergeCell ref="AI486:AL486"/>
    <mergeCell ref="AI485:AL485"/>
    <mergeCell ref="AM487:AO487"/>
    <mergeCell ref="AI488:AL488"/>
    <mergeCell ref="AM479:AO479"/>
    <mergeCell ref="AM486:AO486"/>
    <mergeCell ref="AT487:AW487"/>
    <mergeCell ref="AP480:AS480"/>
    <mergeCell ref="AT485:AW485"/>
    <mergeCell ref="AT486:AW486"/>
    <mergeCell ref="AT483:AW483"/>
    <mergeCell ref="AT482:AW482"/>
    <mergeCell ref="AT481:AW481"/>
    <mergeCell ref="AT480:AW480"/>
    <mergeCell ref="AT477:AW477"/>
    <mergeCell ref="AT474:AW474"/>
    <mergeCell ref="AE476:AH476"/>
    <mergeCell ref="W473:Z473"/>
    <mergeCell ref="W471:Z471"/>
    <mergeCell ref="W470:Z470"/>
    <mergeCell ref="W472:Z472"/>
    <mergeCell ref="W469:Z469"/>
    <mergeCell ref="W491:Z491"/>
    <mergeCell ref="AM489:AO489"/>
    <mergeCell ref="AI481:AL481"/>
    <mergeCell ref="AI484:AL484"/>
    <mergeCell ref="AM485:AO485"/>
    <mergeCell ref="AP485:AS485"/>
    <mergeCell ref="AM480:AO480"/>
    <mergeCell ref="W480:Z480"/>
    <mergeCell ref="AP481:AS481"/>
    <mergeCell ref="AE481:AH481"/>
    <mergeCell ref="W484:Z484"/>
    <mergeCell ref="AE480:AH480"/>
    <mergeCell ref="AE490:AH490"/>
    <mergeCell ref="AE485:AH485"/>
    <mergeCell ref="AE484:AH484"/>
    <mergeCell ref="AE487:AH487"/>
    <mergeCell ref="W481:Z481"/>
    <mergeCell ref="AE489:AH489"/>
    <mergeCell ref="AI483:AL483"/>
    <mergeCell ref="AI490:AL490"/>
    <mergeCell ref="AM491:AO491"/>
    <mergeCell ref="W500:Z500"/>
    <mergeCell ref="AT497:AW497"/>
    <mergeCell ref="W489:Z489"/>
    <mergeCell ref="W490:Z490"/>
    <mergeCell ref="AT491:AW491"/>
    <mergeCell ref="AP491:AS491"/>
    <mergeCell ref="AP490:AS490"/>
    <mergeCell ref="AT490:AW490"/>
    <mergeCell ref="AT488:AW488"/>
    <mergeCell ref="AP488:AS488"/>
    <mergeCell ref="AP486:AS486"/>
    <mergeCell ref="AP482:AS482"/>
    <mergeCell ref="AP487:AS487"/>
    <mergeCell ref="AP484:AS484"/>
    <mergeCell ref="AM484:AO484"/>
    <mergeCell ref="AP483:AS483"/>
    <mergeCell ref="AI489:AL489"/>
    <mergeCell ref="AM490:AO490"/>
    <mergeCell ref="AE488:AH488"/>
    <mergeCell ref="W488:Z488"/>
    <mergeCell ref="AM482:AO482"/>
    <mergeCell ref="AM483:AO483"/>
    <mergeCell ref="W485:Z485"/>
    <mergeCell ref="W483:Z483"/>
    <mergeCell ref="AE482:AH482"/>
    <mergeCell ref="W498:Z498"/>
    <mergeCell ref="W487:Z487"/>
    <mergeCell ref="W482:Z482"/>
    <mergeCell ref="W486:Z486"/>
    <mergeCell ref="AI487:AL487"/>
    <mergeCell ref="AP489:AS489"/>
    <mergeCell ref="AT498:AW498"/>
    <mergeCell ref="AM506:AO506"/>
    <mergeCell ref="AI507:AL507"/>
    <mergeCell ref="W503:Z503"/>
    <mergeCell ref="AP502:AS502"/>
    <mergeCell ref="AM502:AO502"/>
    <mergeCell ref="AM503:AO503"/>
    <mergeCell ref="AM504:AO504"/>
    <mergeCell ref="AI502:AL502"/>
    <mergeCell ref="W502:Z502"/>
    <mergeCell ref="W505:Z505"/>
    <mergeCell ref="AI504:AL504"/>
    <mergeCell ref="AM505:AO505"/>
    <mergeCell ref="W504:Z504"/>
    <mergeCell ref="AE508:AH508"/>
    <mergeCell ref="AI508:AL508"/>
    <mergeCell ref="AM507:AO507"/>
    <mergeCell ref="AE506:AH506"/>
    <mergeCell ref="AI506:AL506"/>
    <mergeCell ref="W507:Z507"/>
    <mergeCell ref="AP507:AS507"/>
    <mergeCell ref="AE504:AH504"/>
    <mergeCell ref="AE502:AH502"/>
    <mergeCell ref="AT509:AW509"/>
    <mergeCell ref="W508:Z508"/>
    <mergeCell ref="AM508:AO508"/>
    <mergeCell ref="AT508:AW508"/>
    <mergeCell ref="W509:Z509"/>
    <mergeCell ref="AE509:AH509"/>
    <mergeCell ref="W511:Z511"/>
    <mergeCell ref="AE511:AH511"/>
    <mergeCell ref="AI511:AL511"/>
    <mergeCell ref="AI509:AL509"/>
    <mergeCell ref="AT512:AW512"/>
    <mergeCell ref="AP511:AS511"/>
    <mergeCell ref="W512:Z512"/>
    <mergeCell ref="AE510:AH510"/>
    <mergeCell ref="AM509:AO509"/>
    <mergeCell ref="AP509:AS509"/>
    <mergeCell ref="AE507:AH507"/>
    <mergeCell ref="AT513:AW513"/>
    <mergeCell ref="AP510:AS510"/>
    <mergeCell ref="AM511:AO511"/>
    <mergeCell ref="AT510:AW510"/>
    <mergeCell ref="AM510:AO510"/>
    <mergeCell ref="AM512:AO512"/>
    <mergeCell ref="AP512:AS512"/>
    <mergeCell ref="AM513:AO513"/>
    <mergeCell ref="AP513:AS513"/>
    <mergeCell ref="AP515:AS515"/>
    <mergeCell ref="AT516:AW516"/>
    <mergeCell ref="AE514:AH514"/>
    <mergeCell ref="W515:Z515"/>
    <mergeCell ref="AE515:AH515"/>
    <mergeCell ref="W514:Z514"/>
    <mergeCell ref="AT514:AW514"/>
    <mergeCell ref="AT515:AW515"/>
    <mergeCell ref="AP514:AS514"/>
    <mergeCell ref="AP516:AS516"/>
    <mergeCell ref="AI512:AL512"/>
    <mergeCell ref="W517:Z517"/>
    <mergeCell ref="AM517:AO517"/>
    <mergeCell ref="AE517:AH517"/>
    <mergeCell ref="AE513:AH513"/>
    <mergeCell ref="AM516:AO516"/>
    <mergeCell ref="W513:Z513"/>
    <mergeCell ref="AI514:AL514"/>
    <mergeCell ref="AM514:AO514"/>
    <mergeCell ref="AI515:AL515"/>
    <mergeCell ref="AM515:AO515"/>
    <mergeCell ref="AM518:AO518"/>
    <mergeCell ref="AM520:AO520"/>
    <mergeCell ref="AE520:AH520"/>
    <mergeCell ref="AI520:AL520"/>
    <mergeCell ref="AM519:AO519"/>
    <mergeCell ref="AI519:AL519"/>
    <mergeCell ref="AI518:AL518"/>
    <mergeCell ref="AI516:AL516"/>
    <mergeCell ref="W519:Z519"/>
    <mergeCell ref="AI523:AL523"/>
    <mergeCell ref="AI524:AL524"/>
    <mergeCell ref="AM521:AO521"/>
    <mergeCell ref="AM523:AO523"/>
    <mergeCell ref="AM522:AO522"/>
    <mergeCell ref="AI522:AL522"/>
    <mergeCell ref="AI521:AL521"/>
    <mergeCell ref="AM524:AO524"/>
    <mergeCell ref="AP524:AS524"/>
    <mergeCell ref="AT524:AW524"/>
    <mergeCell ref="AM525:AO525"/>
    <mergeCell ref="AM527:AO527"/>
    <mergeCell ref="AP527:AS527"/>
    <mergeCell ref="AT527:AW527"/>
    <mergeCell ref="AP526:AS526"/>
    <mergeCell ref="AM526:AO526"/>
    <mergeCell ref="AP525:AS525"/>
    <mergeCell ref="AT521:AW521"/>
    <mergeCell ref="AT522:AW522"/>
    <mergeCell ref="AP522:AS522"/>
    <mergeCell ref="AT523:AW523"/>
    <mergeCell ref="W528:Z528"/>
    <mergeCell ref="AA528:AD528"/>
    <mergeCell ref="AE528:AH528"/>
    <mergeCell ref="AI528:AL528"/>
    <mergeCell ref="AE526:AH526"/>
    <mergeCell ref="W529:Z529"/>
    <mergeCell ref="AA529:AD529"/>
    <mergeCell ref="AE529:AH529"/>
    <mergeCell ref="AI529:AL529"/>
    <mergeCell ref="AE525:AH525"/>
    <mergeCell ref="AT526:AW526"/>
    <mergeCell ref="W527:Z527"/>
    <mergeCell ref="AA527:AD527"/>
    <mergeCell ref="AE527:AH527"/>
    <mergeCell ref="AI527:AL527"/>
    <mergeCell ref="AT525:AW525"/>
    <mergeCell ref="AT528:AW528"/>
    <mergeCell ref="AM529:AO529"/>
    <mergeCell ref="AP529:AS529"/>
    <mergeCell ref="AT529:AW529"/>
    <mergeCell ref="AM528:AO528"/>
    <mergeCell ref="AP528:AS528"/>
    <mergeCell ref="W526:Z526"/>
    <mergeCell ref="W525:Z525"/>
    <mergeCell ref="AA525:AD525"/>
    <mergeCell ref="AA526:AD526"/>
    <mergeCell ref="W530:Z530"/>
    <mergeCell ref="AA530:AD530"/>
    <mergeCell ref="W531:Z531"/>
    <mergeCell ref="AA531:AD531"/>
    <mergeCell ref="AE531:AH531"/>
    <mergeCell ref="AI531:AL531"/>
    <mergeCell ref="AT530:AW530"/>
    <mergeCell ref="AE530:AH530"/>
    <mergeCell ref="AI530:AL530"/>
    <mergeCell ref="W532:Z532"/>
    <mergeCell ref="AA532:AD532"/>
    <mergeCell ref="AM531:AO531"/>
    <mergeCell ref="AE532:AH532"/>
    <mergeCell ref="AP531:AS531"/>
    <mergeCell ref="AI532:AL532"/>
    <mergeCell ref="AT532:AW532"/>
    <mergeCell ref="AM533:AO533"/>
    <mergeCell ref="AP533:AS533"/>
    <mergeCell ref="AT533:AW533"/>
    <mergeCell ref="AM532:AO532"/>
    <mergeCell ref="AP532:AS532"/>
    <mergeCell ref="AE534:AH534"/>
    <mergeCell ref="W533:Z533"/>
    <mergeCell ref="AA533:AD533"/>
    <mergeCell ref="AE533:AH533"/>
    <mergeCell ref="AI534:AL534"/>
    <mergeCell ref="AT534:AW534"/>
    <mergeCell ref="W535:Z535"/>
    <mergeCell ref="AA535:AD535"/>
    <mergeCell ref="AE535:AH535"/>
    <mergeCell ref="AI535:AL535"/>
    <mergeCell ref="AM535:AO535"/>
    <mergeCell ref="AP535:AS535"/>
    <mergeCell ref="AT535:AW535"/>
    <mergeCell ref="W534:Z534"/>
    <mergeCell ref="AA534:AD534"/>
    <mergeCell ref="W537:Z537"/>
    <mergeCell ref="AA537:AD537"/>
    <mergeCell ref="AE537:AH537"/>
    <mergeCell ref="AI537:AL537"/>
    <mergeCell ref="AT537:AW537"/>
    <mergeCell ref="W536:Z536"/>
    <mergeCell ref="AA536:AD536"/>
    <mergeCell ref="AE538:AH538"/>
    <mergeCell ref="AT538:AW538"/>
    <mergeCell ref="AM536:AO536"/>
    <mergeCell ref="AP536:AS536"/>
    <mergeCell ref="AE536:AH536"/>
    <mergeCell ref="AI536:AL536"/>
    <mergeCell ref="AT536:AW536"/>
    <mergeCell ref="AM537:AO537"/>
    <mergeCell ref="AP537:AS537"/>
    <mergeCell ref="AM539:AO539"/>
    <mergeCell ref="AP539:AS539"/>
    <mergeCell ref="AT539:AW539"/>
    <mergeCell ref="AE539:AH539"/>
    <mergeCell ref="AI539:AL539"/>
    <mergeCell ref="W538:Z538"/>
    <mergeCell ref="AA538:AD538"/>
    <mergeCell ref="W539:Z539"/>
    <mergeCell ref="AA539:AD539"/>
    <mergeCell ref="AM538:AO538"/>
    <mergeCell ref="W540:Z540"/>
    <mergeCell ref="AA540:AD540"/>
    <mergeCell ref="W541:Z541"/>
    <mergeCell ref="AA541:AD541"/>
    <mergeCell ref="AT542:AW542"/>
    <mergeCell ref="AM540:AO540"/>
    <mergeCell ref="AP540:AS540"/>
    <mergeCell ref="AE542:AH542"/>
    <mergeCell ref="AI543:AL543"/>
    <mergeCell ref="AM542:AO542"/>
    <mergeCell ref="AE540:AH540"/>
    <mergeCell ref="AI540:AL540"/>
    <mergeCell ref="AT540:AW540"/>
    <mergeCell ref="AM541:AO541"/>
    <mergeCell ref="AP541:AS541"/>
    <mergeCell ref="AE541:AH541"/>
    <mergeCell ref="AI541:AL541"/>
    <mergeCell ref="AP542:AS542"/>
    <mergeCell ref="W544:Z544"/>
    <mergeCell ref="AA544:AD544"/>
    <mergeCell ref="AM543:AO543"/>
    <mergeCell ref="AP543:AS543"/>
    <mergeCell ref="AT543:AW543"/>
    <mergeCell ref="W542:Z542"/>
    <mergeCell ref="AA542:AD542"/>
    <mergeCell ref="W543:Z543"/>
    <mergeCell ref="AA543:AD543"/>
    <mergeCell ref="AE543:AH543"/>
    <mergeCell ref="W545:Z545"/>
    <mergeCell ref="AA545:AD545"/>
    <mergeCell ref="AE545:AH545"/>
    <mergeCell ref="AI545:AL545"/>
    <mergeCell ref="AM545:AO545"/>
    <mergeCell ref="AP545:AS545"/>
    <mergeCell ref="AP546:AS546"/>
    <mergeCell ref="AE546:AH546"/>
    <mergeCell ref="AT546:AW546"/>
    <mergeCell ref="AM544:AO544"/>
    <mergeCell ref="AP544:AS544"/>
    <mergeCell ref="AE544:AH544"/>
    <mergeCell ref="AI544:AL544"/>
    <mergeCell ref="AT544:AW544"/>
    <mergeCell ref="AT545:AW545"/>
    <mergeCell ref="AI546:AL546"/>
    <mergeCell ref="AE547:AH547"/>
    <mergeCell ref="AI547:AL547"/>
    <mergeCell ref="W546:Z546"/>
    <mergeCell ref="AA546:AD546"/>
    <mergeCell ref="W547:Z547"/>
    <mergeCell ref="AA547:AD547"/>
    <mergeCell ref="AM546:AO546"/>
    <mergeCell ref="AT549:AW549"/>
    <mergeCell ref="W548:Z548"/>
    <mergeCell ref="AA548:AD548"/>
    <mergeCell ref="W549:Z549"/>
    <mergeCell ref="AA549:AD549"/>
    <mergeCell ref="AT550:AW550"/>
    <mergeCell ref="AM548:AO548"/>
    <mergeCell ref="AP548:AS548"/>
    <mergeCell ref="AE550:AH550"/>
    <mergeCell ref="AI550:AL550"/>
    <mergeCell ref="AI551:AL551"/>
    <mergeCell ref="AM550:AO550"/>
    <mergeCell ref="AE548:AH548"/>
    <mergeCell ref="AI548:AL548"/>
    <mergeCell ref="AT548:AW548"/>
    <mergeCell ref="AM549:AO549"/>
    <mergeCell ref="AP549:AS549"/>
    <mergeCell ref="AE549:AH549"/>
    <mergeCell ref="AI549:AL549"/>
    <mergeCell ref="AP550:AS550"/>
    <mergeCell ref="W552:Z552"/>
    <mergeCell ref="AA552:AD552"/>
    <mergeCell ref="AM551:AO551"/>
    <mergeCell ref="AP551:AS551"/>
    <mergeCell ref="AT551:AW551"/>
    <mergeCell ref="W550:Z550"/>
    <mergeCell ref="AA550:AD550"/>
    <mergeCell ref="W551:Z551"/>
    <mergeCell ref="AA551:AD551"/>
    <mergeCell ref="AE551:AH551"/>
    <mergeCell ref="W553:Z553"/>
    <mergeCell ref="AA553:AD553"/>
    <mergeCell ref="AE553:AH553"/>
    <mergeCell ref="AI553:AL553"/>
    <mergeCell ref="AM553:AO553"/>
    <mergeCell ref="AP553:AS553"/>
    <mergeCell ref="AP554:AS554"/>
    <mergeCell ref="AE554:AH554"/>
    <mergeCell ref="AT554:AW554"/>
    <mergeCell ref="AM552:AO552"/>
    <mergeCell ref="AP552:AS552"/>
    <mergeCell ref="AE552:AH552"/>
    <mergeCell ref="AI552:AL552"/>
    <mergeCell ref="AT552:AW552"/>
    <mergeCell ref="AT553:AW553"/>
    <mergeCell ref="AI554:AL554"/>
    <mergeCell ref="AM555:AO555"/>
    <mergeCell ref="AP555:AS555"/>
    <mergeCell ref="AT555:AW555"/>
    <mergeCell ref="AE555:AH555"/>
    <mergeCell ref="AI555:AL555"/>
    <mergeCell ref="W554:Z554"/>
    <mergeCell ref="AA554:AD554"/>
    <mergeCell ref="W555:Z555"/>
    <mergeCell ref="AA555:AD555"/>
    <mergeCell ref="AM554:AO554"/>
    <mergeCell ref="AE558:AH558"/>
    <mergeCell ref="AT557:AW557"/>
    <mergeCell ref="W556:Z556"/>
    <mergeCell ref="AA556:AD556"/>
    <mergeCell ref="W557:Z557"/>
    <mergeCell ref="AA557:AD557"/>
    <mergeCell ref="AT558:AW558"/>
    <mergeCell ref="AM556:AO556"/>
    <mergeCell ref="AP556:AS556"/>
    <mergeCell ref="AI556:AL556"/>
    <mergeCell ref="AT556:AW556"/>
    <mergeCell ref="AM557:AO557"/>
    <mergeCell ref="AP557:AS557"/>
    <mergeCell ref="AE557:AH557"/>
    <mergeCell ref="AI557:AL557"/>
    <mergeCell ref="AE556:AH556"/>
    <mergeCell ref="AM559:AO559"/>
    <mergeCell ref="AP559:AS559"/>
    <mergeCell ref="AT559:AW559"/>
    <mergeCell ref="W558:Z558"/>
    <mergeCell ref="AA558:AD558"/>
    <mergeCell ref="W559:Z559"/>
    <mergeCell ref="AA559:AD559"/>
    <mergeCell ref="AE559:AH559"/>
    <mergeCell ref="AI559:AL559"/>
    <mergeCell ref="AM558:AO558"/>
    <mergeCell ref="W561:Z561"/>
    <mergeCell ref="AA561:AD561"/>
    <mergeCell ref="AE561:AH561"/>
    <mergeCell ref="AI561:AL561"/>
    <mergeCell ref="AM561:AO561"/>
    <mergeCell ref="AP561:AS561"/>
    <mergeCell ref="AT561:AW561"/>
    <mergeCell ref="W560:Z560"/>
    <mergeCell ref="AA560:AD560"/>
    <mergeCell ref="AI562:AL562"/>
    <mergeCell ref="AM560:AO560"/>
    <mergeCell ref="AP560:AS560"/>
    <mergeCell ref="AE560:AH560"/>
    <mergeCell ref="AI560:AL560"/>
    <mergeCell ref="AM562:AO562"/>
    <mergeCell ref="AP562:AS562"/>
    <mergeCell ref="AE562:AH562"/>
    <mergeCell ref="AT562:AW562"/>
    <mergeCell ref="W563:Z563"/>
    <mergeCell ref="AA563:AD563"/>
    <mergeCell ref="AE563:AH563"/>
    <mergeCell ref="AI563:AL563"/>
    <mergeCell ref="AM563:AO563"/>
    <mergeCell ref="AP563:AS563"/>
    <mergeCell ref="AT563:AW563"/>
    <mergeCell ref="W562:Z562"/>
    <mergeCell ref="AA562:AD562"/>
    <mergeCell ref="AT564:AW564"/>
    <mergeCell ref="W565:Z565"/>
    <mergeCell ref="AA565:AD565"/>
    <mergeCell ref="AE565:AH565"/>
    <mergeCell ref="AI565:AL565"/>
    <mergeCell ref="AM565:AO565"/>
    <mergeCell ref="AP565:AS565"/>
    <mergeCell ref="AT565:AW565"/>
    <mergeCell ref="W564:Z564"/>
    <mergeCell ref="AA564:AD564"/>
    <mergeCell ref="AI566:AL566"/>
    <mergeCell ref="AM564:AO564"/>
    <mergeCell ref="AP564:AS564"/>
    <mergeCell ref="AE564:AH564"/>
    <mergeCell ref="AI564:AL564"/>
    <mergeCell ref="AM566:AO566"/>
    <mergeCell ref="AP566:AS566"/>
    <mergeCell ref="AE566:AH566"/>
    <mergeCell ref="AT566:AW566"/>
    <mergeCell ref="W567:Z567"/>
    <mergeCell ref="AA567:AD567"/>
    <mergeCell ref="AE567:AH567"/>
    <mergeCell ref="AI567:AL567"/>
    <mergeCell ref="AM567:AO567"/>
    <mergeCell ref="AP567:AS567"/>
    <mergeCell ref="AT567:AW567"/>
    <mergeCell ref="W566:Z566"/>
    <mergeCell ref="AA566:AD566"/>
    <mergeCell ref="W569:Z569"/>
    <mergeCell ref="AA569:AD569"/>
    <mergeCell ref="AE569:AH569"/>
    <mergeCell ref="AI569:AL569"/>
    <mergeCell ref="AM569:AO569"/>
    <mergeCell ref="AP569:AS569"/>
    <mergeCell ref="AT569:AW569"/>
    <mergeCell ref="W568:Z568"/>
    <mergeCell ref="AA568:AD568"/>
    <mergeCell ref="AM568:AO568"/>
    <mergeCell ref="AP568:AS568"/>
    <mergeCell ref="AE568:AH568"/>
    <mergeCell ref="AI568:AL568"/>
    <mergeCell ref="AM570:AO570"/>
    <mergeCell ref="AP570:AS570"/>
    <mergeCell ref="AP571:AS571"/>
    <mergeCell ref="AT571:AW571"/>
    <mergeCell ref="W570:Z570"/>
    <mergeCell ref="AA570:AD570"/>
    <mergeCell ref="AE570:AH570"/>
    <mergeCell ref="AI570:AL570"/>
    <mergeCell ref="AT573:AW573"/>
    <mergeCell ref="W572:Z572"/>
    <mergeCell ref="AA572:AD572"/>
    <mergeCell ref="AT570:AW570"/>
    <mergeCell ref="W571:Z571"/>
    <mergeCell ref="AA571:AD571"/>
    <mergeCell ref="AE571:AH571"/>
    <mergeCell ref="AI571:AL571"/>
    <mergeCell ref="AM571:AO571"/>
    <mergeCell ref="AM572:AO572"/>
    <mergeCell ref="AP572:AS572"/>
    <mergeCell ref="AE572:AH572"/>
    <mergeCell ref="AI572:AL572"/>
    <mergeCell ref="AT572:AW572"/>
    <mergeCell ref="W573:Z573"/>
    <mergeCell ref="AA573:AD573"/>
    <mergeCell ref="AE573:AH573"/>
    <mergeCell ref="AI573:AL573"/>
    <mergeCell ref="AM573:AO573"/>
    <mergeCell ref="AP574:AS574"/>
    <mergeCell ref="AE576:AH576"/>
    <mergeCell ref="W575:Z575"/>
    <mergeCell ref="AA575:AD575"/>
    <mergeCell ref="AE575:AH575"/>
    <mergeCell ref="AI575:AL575"/>
    <mergeCell ref="W574:Z574"/>
    <mergeCell ref="AA574:AD574"/>
    <mergeCell ref="AE574:AH574"/>
    <mergeCell ref="AI574:AL574"/>
    <mergeCell ref="W578:Z578"/>
    <mergeCell ref="AA578:AD578"/>
    <mergeCell ref="AE578:AH578"/>
    <mergeCell ref="AI578:AL578"/>
    <mergeCell ref="AE577:AH577"/>
    <mergeCell ref="AT574:AW574"/>
    <mergeCell ref="AM575:AO575"/>
    <mergeCell ref="AP575:AS575"/>
    <mergeCell ref="AT575:AW575"/>
    <mergeCell ref="AM574:AO574"/>
    <mergeCell ref="AP578:AS578"/>
    <mergeCell ref="AI576:AL576"/>
    <mergeCell ref="AI577:AL577"/>
    <mergeCell ref="AT576:AW576"/>
    <mergeCell ref="AM577:AO577"/>
    <mergeCell ref="AP577:AS577"/>
    <mergeCell ref="AM576:AO576"/>
    <mergeCell ref="AT578:AW578"/>
    <mergeCell ref="AP576:AS576"/>
    <mergeCell ref="W576:Z576"/>
    <mergeCell ref="AA576:AD576"/>
    <mergeCell ref="W577:Z577"/>
    <mergeCell ref="AA577:AD577"/>
    <mergeCell ref="W579:Z579"/>
    <mergeCell ref="AA579:AD579"/>
    <mergeCell ref="AI579:AL579"/>
    <mergeCell ref="AM578:AO578"/>
    <mergeCell ref="AM579:AO579"/>
    <mergeCell ref="AT577:AW577"/>
    <mergeCell ref="AP580:AS580"/>
    <mergeCell ref="W580:Z580"/>
    <mergeCell ref="AA580:AD580"/>
    <mergeCell ref="AT580:AW580"/>
    <mergeCell ref="AE580:AH580"/>
    <mergeCell ref="AI580:AL580"/>
    <mergeCell ref="AM580:AO580"/>
    <mergeCell ref="W581:Z581"/>
    <mergeCell ref="AA581:AD581"/>
    <mergeCell ref="AE579:AH579"/>
    <mergeCell ref="AM581:AO581"/>
    <mergeCell ref="AE581:AH581"/>
    <mergeCell ref="AI581:AL581"/>
    <mergeCell ref="W582:Z582"/>
    <mergeCell ref="AA582:AD582"/>
    <mergeCell ref="AI582:AL582"/>
    <mergeCell ref="AI584:AL584"/>
    <mergeCell ref="AM583:AO583"/>
    <mergeCell ref="AM582:AO582"/>
    <mergeCell ref="AE583:AH583"/>
    <mergeCell ref="AE584:AH584"/>
    <mergeCell ref="AP581:AS581"/>
    <mergeCell ref="AT581:AW581"/>
    <mergeCell ref="AP582:AS582"/>
    <mergeCell ref="AT582:AW582"/>
    <mergeCell ref="AT579:AW579"/>
    <mergeCell ref="AP579:AS579"/>
    <mergeCell ref="AT585:AW585"/>
    <mergeCell ref="AT584:AW584"/>
    <mergeCell ref="AM584:AO584"/>
    <mergeCell ref="AM585:AO585"/>
    <mergeCell ref="AI585:AL585"/>
    <mergeCell ref="AP584:AS584"/>
    <mergeCell ref="AM587:AO587"/>
    <mergeCell ref="AI586:AL586"/>
    <mergeCell ref="AM588:AO588"/>
    <mergeCell ref="AM586:AO586"/>
    <mergeCell ref="AI587:AL587"/>
    <mergeCell ref="W583:Z583"/>
    <mergeCell ref="AA583:AD583"/>
    <mergeCell ref="AI583:AL583"/>
    <mergeCell ref="W584:Z584"/>
    <mergeCell ref="AA584:AD584"/>
    <mergeCell ref="AP587:AS587"/>
    <mergeCell ref="W588:Z588"/>
    <mergeCell ref="AP585:AS585"/>
    <mergeCell ref="AP583:AS583"/>
    <mergeCell ref="AT583:AW583"/>
    <mergeCell ref="AP586:AS586"/>
    <mergeCell ref="AP588:AS588"/>
    <mergeCell ref="AT587:AW587"/>
    <mergeCell ref="AT588:AW588"/>
    <mergeCell ref="AT586:AW586"/>
    <mergeCell ref="W599:Z599"/>
    <mergeCell ref="W594:Z594"/>
    <mergeCell ref="AA594:AD594"/>
    <mergeCell ref="W593:Z593"/>
    <mergeCell ref="W596:Z596"/>
    <mergeCell ref="W595:Z595"/>
    <mergeCell ref="AA595:AD595"/>
    <mergeCell ref="W597:Z597"/>
    <mergeCell ref="AA593:AD593"/>
    <mergeCell ref="AA599:AD599"/>
    <mergeCell ref="AA585:AD585"/>
    <mergeCell ref="W586:Z586"/>
    <mergeCell ref="AA589:AD589"/>
    <mergeCell ref="AA588:AD588"/>
    <mergeCell ref="W585:Z585"/>
    <mergeCell ref="W587:Z587"/>
    <mergeCell ref="AA587:AD587"/>
    <mergeCell ref="W589:Z589"/>
    <mergeCell ref="W591:Z591"/>
    <mergeCell ref="AA592:AD592"/>
    <mergeCell ref="W598:Z598"/>
    <mergeCell ref="W590:Z590"/>
    <mergeCell ref="W592:Z592"/>
    <mergeCell ref="AT596:AW596"/>
    <mergeCell ref="AP596:AS596"/>
    <mergeCell ref="AP595:AS595"/>
    <mergeCell ref="AM595:AO595"/>
    <mergeCell ref="AM598:AO598"/>
    <mergeCell ref="AM600:AO600"/>
    <mergeCell ref="AM604:AO604"/>
    <mergeCell ref="AT606:AW606"/>
    <mergeCell ref="AT599:AW599"/>
    <mergeCell ref="AT598:AW598"/>
    <mergeCell ref="AT601:AW601"/>
    <mergeCell ref="AP608:AS608"/>
    <mergeCell ref="AT610:AW610"/>
    <mergeCell ref="AP609:AS609"/>
    <mergeCell ref="AT609:AW609"/>
    <mergeCell ref="AP610:AS610"/>
    <mergeCell ref="AT608:AW608"/>
    <mergeCell ref="AP607:AS607"/>
    <mergeCell ref="AT605:AW605"/>
    <mergeCell ref="AM605:AO605"/>
    <mergeCell ref="AP599:AS599"/>
    <mergeCell ref="AM601:AO601"/>
    <mergeCell ref="AM606:AO606"/>
    <mergeCell ref="AM608:AO608"/>
    <mergeCell ref="AT612:AW612"/>
    <mergeCell ref="AP611:AS611"/>
    <mergeCell ref="AP606:AS606"/>
    <mergeCell ref="AP605:AS605"/>
    <mergeCell ref="AM602:AO602"/>
    <mergeCell ref="AM603:AO603"/>
    <mergeCell ref="AM591:AO591"/>
    <mergeCell ref="AM589:AO589"/>
    <mergeCell ref="AP589:AS589"/>
    <mergeCell ref="AP594:AS594"/>
    <mergeCell ref="AP593:AS593"/>
    <mergeCell ref="AP590:AS590"/>
    <mergeCell ref="AM593:AO593"/>
    <mergeCell ref="AP592:AS592"/>
    <mergeCell ref="AT589:AW589"/>
    <mergeCell ref="AT593:AW593"/>
    <mergeCell ref="AT603:AW603"/>
    <mergeCell ref="AP603:AS603"/>
    <mergeCell ref="AT600:AW600"/>
    <mergeCell ref="AT591:AW591"/>
    <mergeCell ref="AT590:AW590"/>
    <mergeCell ref="AT592:AW592"/>
    <mergeCell ref="AP600:AS600"/>
    <mergeCell ref="AP598:AS598"/>
    <mergeCell ref="AT611:AW611"/>
    <mergeCell ref="AP597:AS597"/>
    <mergeCell ref="AT597:AW597"/>
    <mergeCell ref="AT594:AW594"/>
    <mergeCell ref="AT595:AW595"/>
    <mergeCell ref="AT607:AW607"/>
    <mergeCell ref="AT604:AW604"/>
    <mergeCell ref="AT602:AW602"/>
    <mergeCell ref="AT617:AW617"/>
    <mergeCell ref="AT614:AW614"/>
    <mergeCell ref="AT613:AW613"/>
    <mergeCell ref="AM614:AO614"/>
    <mergeCell ref="AE613:AH613"/>
    <mergeCell ref="AP616:AS616"/>
    <mergeCell ref="AT616:AW616"/>
    <mergeCell ref="AE617:AH617"/>
    <mergeCell ref="AT618:AW618"/>
    <mergeCell ref="AM618:AO618"/>
    <mergeCell ref="AP618:AS618"/>
    <mergeCell ref="W618:Z618"/>
    <mergeCell ref="AA618:AD618"/>
    <mergeCell ref="AE618:AH618"/>
    <mergeCell ref="AI618:AL618"/>
    <mergeCell ref="AE619:AH619"/>
    <mergeCell ref="AI619:AL619"/>
    <mergeCell ref="AM619:AO619"/>
    <mergeCell ref="W615:Z615"/>
    <mergeCell ref="W616:Z616"/>
    <mergeCell ref="AI616:AL616"/>
    <mergeCell ref="AM616:AO616"/>
    <mergeCell ref="AM615:AO615"/>
    <mergeCell ref="AA615:AD615"/>
    <mergeCell ref="AA616:AD616"/>
    <mergeCell ref="AI614:AL614"/>
    <mergeCell ref="AP615:AS615"/>
    <mergeCell ref="AT620:AW620"/>
    <mergeCell ref="W619:Z619"/>
    <mergeCell ref="AT621:AW621"/>
    <mergeCell ref="AA620:AD620"/>
    <mergeCell ref="AE620:AH620"/>
    <mergeCell ref="AI620:AL620"/>
    <mergeCell ref="AA619:AD619"/>
    <mergeCell ref="W620:Z620"/>
    <mergeCell ref="AT619:AW619"/>
    <mergeCell ref="AT622:AW622"/>
    <mergeCell ref="AE623:AH623"/>
    <mergeCell ref="AI623:AL623"/>
    <mergeCell ref="AM621:AO621"/>
    <mergeCell ref="AE621:AH621"/>
    <mergeCell ref="AI621:AL621"/>
    <mergeCell ref="AM623:AO623"/>
    <mergeCell ref="AT623:AW623"/>
    <mergeCell ref="AM622:AO622"/>
    <mergeCell ref="AT624:AW624"/>
    <mergeCell ref="W623:Z623"/>
    <mergeCell ref="AA623:AD623"/>
    <mergeCell ref="AT625:AW625"/>
    <mergeCell ref="W624:Z624"/>
    <mergeCell ref="AA624:AD624"/>
    <mergeCell ref="AE624:AH624"/>
    <mergeCell ref="AI624:AL624"/>
    <mergeCell ref="AP623:AS623"/>
    <mergeCell ref="AT626:AW626"/>
    <mergeCell ref="W625:Z625"/>
    <mergeCell ref="AA625:AD625"/>
    <mergeCell ref="AP625:AS625"/>
    <mergeCell ref="AE625:AH625"/>
    <mergeCell ref="AI625:AL625"/>
    <mergeCell ref="W626:Z626"/>
    <mergeCell ref="AA626:AD626"/>
    <mergeCell ref="AE626:AH626"/>
    <mergeCell ref="AI626:AL626"/>
    <mergeCell ref="AT628:AW628"/>
    <mergeCell ref="W627:Z627"/>
    <mergeCell ref="AA627:AD627"/>
    <mergeCell ref="AT629:AW629"/>
    <mergeCell ref="AE627:AH627"/>
    <mergeCell ref="AT627:AW627"/>
    <mergeCell ref="W628:Z628"/>
    <mergeCell ref="AA628:AD628"/>
    <mergeCell ref="AE628:AH628"/>
    <mergeCell ref="AI628:AL628"/>
    <mergeCell ref="AT630:AW630"/>
    <mergeCell ref="W629:Z629"/>
    <mergeCell ref="AA629:AD629"/>
    <mergeCell ref="W630:Z630"/>
    <mergeCell ref="AA630:AD630"/>
    <mergeCell ref="AE630:AH630"/>
    <mergeCell ref="AP630:AS630"/>
    <mergeCell ref="AM629:AO629"/>
    <mergeCell ref="AP629:AS629"/>
    <mergeCell ref="AE629:AH629"/>
    <mergeCell ref="AI629:AL629"/>
    <mergeCell ref="AI630:AL630"/>
    <mergeCell ref="AM630:AO630"/>
    <mergeCell ref="AI627:AL627"/>
    <mergeCell ref="AT631:AW631"/>
    <mergeCell ref="W632:Z632"/>
    <mergeCell ref="AA632:AD632"/>
    <mergeCell ref="AE632:AH632"/>
    <mergeCell ref="AI632:AL632"/>
    <mergeCell ref="AM632:AO632"/>
    <mergeCell ref="AP632:AS632"/>
    <mergeCell ref="AT632:AW632"/>
    <mergeCell ref="W631:Z631"/>
    <mergeCell ref="AE631:AH631"/>
    <mergeCell ref="AT633:AW633"/>
    <mergeCell ref="W634:Z634"/>
    <mergeCell ref="AA634:AD634"/>
    <mergeCell ref="AE634:AH634"/>
    <mergeCell ref="AI634:AL634"/>
    <mergeCell ref="AM634:AO634"/>
    <mergeCell ref="AP634:AS634"/>
    <mergeCell ref="AT634:AW634"/>
    <mergeCell ref="W633:Z633"/>
    <mergeCell ref="AP633:AS633"/>
    <mergeCell ref="AE633:AH633"/>
    <mergeCell ref="AI633:AL633"/>
    <mergeCell ref="AM633:AO633"/>
    <mergeCell ref="AT635:AW635"/>
    <mergeCell ref="W636:Z636"/>
    <mergeCell ref="AA636:AD636"/>
    <mergeCell ref="AE636:AH636"/>
    <mergeCell ref="AI636:AL636"/>
    <mergeCell ref="AM636:AO636"/>
    <mergeCell ref="AP636:AS636"/>
    <mergeCell ref="AT636:AW636"/>
    <mergeCell ref="W635:Z635"/>
    <mergeCell ref="AA635:AD635"/>
    <mergeCell ref="AT637:AW637"/>
    <mergeCell ref="W638:Z638"/>
    <mergeCell ref="AA638:AD638"/>
    <mergeCell ref="AE638:AH638"/>
    <mergeCell ref="AI638:AL638"/>
    <mergeCell ref="AM638:AO638"/>
    <mergeCell ref="AP638:AS638"/>
    <mergeCell ref="AT638:AW638"/>
    <mergeCell ref="W637:Z637"/>
    <mergeCell ref="AA637:AD637"/>
    <mergeCell ref="AM637:AO637"/>
    <mergeCell ref="AP637:AS637"/>
    <mergeCell ref="AE637:AH637"/>
    <mergeCell ref="AI637:AL637"/>
    <mergeCell ref="AT639:AW639"/>
    <mergeCell ref="W640:Z640"/>
    <mergeCell ref="AA640:AD640"/>
    <mergeCell ref="AE640:AH640"/>
    <mergeCell ref="AI640:AL640"/>
    <mergeCell ref="AM640:AO640"/>
    <mergeCell ref="AP640:AS640"/>
    <mergeCell ref="AT640:AW640"/>
    <mergeCell ref="W639:Z639"/>
    <mergeCell ref="AA639:AD639"/>
    <mergeCell ref="AT641:AW641"/>
    <mergeCell ref="W642:Z642"/>
    <mergeCell ref="AA642:AD642"/>
    <mergeCell ref="AE642:AH642"/>
    <mergeCell ref="AI642:AL642"/>
    <mergeCell ref="AM642:AO642"/>
    <mergeCell ref="AP642:AS642"/>
    <mergeCell ref="AT642:AW642"/>
    <mergeCell ref="W641:Z641"/>
    <mergeCell ref="AA641:AD641"/>
    <mergeCell ref="AM641:AO641"/>
    <mergeCell ref="AP641:AS641"/>
    <mergeCell ref="AE641:AH641"/>
    <mergeCell ref="AI641:AL641"/>
    <mergeCell ref="AT643:AW643"/>
    <mergeCell ref="W644:Z644"/>
    <mergeCell ref="AA644:AD644"/>
    <mergeCell ref="AE644:AH644"/>
    <mergeCell ref="AI644:AL644"/>
    <mergeCell ref="AM644:AO644"/>
    <mergeCell ref="AP644:AS644"/>
    <mergeCell ref="AT644:AW644"/>
    <mergeCell ref="W643:Z643"/>
    <mergeCell ref="AA643:AD643"/>
    <mergeCell ref="AT645:AW645"/>
    <mergeCell ref="W646:Z646"/>
    <mergeCell ref="AA646:AD646"/>
    <mergeCell ref="AE646:AH646"/>
    <mergeCell ref="AI646:AL646"/>
    <mergeCell ref="AM646:AO646"/>
    <mergeCell ref="AP646:AS646"/>
    <mergeCell ref="AT646:AW646"/>
    <mergeCell ref="W645:Z645"/>
    <mergeCell ref="AA645:AD645"/>
    <mergeCell ref="AM645:AO645"/>
    <mergeCell ref="AP645:AS645"/>
    <mergeCell ref="AE645:AH645"/>
    <mergeCell ref="AI645:AL645"/>
    <mergeCell ref="AT647:AW647"/>
    <mergeCell ref="W648:Z648"/>
    <mergeCell ref="AA648:AD648"/>
    <mergeCell ref="AE648:AH648"/>
    <mergeCell ref="AI648:AL648"/>
    <mergeCell ref="AM648:AO648"/>
    <mergeCell ref="AP648:AS648"/>
    <mergeCell ref="AT648:AW648"/>
    <mergeCell ref="W647:Z647"/>
    <mergeCell ref="AA647:AD647"/>
    <mergeCell ref="AT649:AW649"/>
    <mergeCell ref="W650:Z650"/>
    <mergeCell ref="AA650:AD650"/>
    <mergeCell ref="AE650:AH650"/>
    <mergeCell ref="AI650:AL650"/>
    <mergeCell ref="AM650:AO650"/>
    <mergeCell ref="AP650:AS650"/>
    <mergeCell ref="AT650:AW650"/>
    <mergeCell ref="W649:Z649"/>
    <mergeCell ref="AA649:AD649"/>
    <mergeCell ref="AM649:AO649"/>
    <mergeCell ref="AP649:AS649"/>
    <mergeCell ref="AE649:AH649"/>
    <mergeCell ref="AI649:AL649"/>
    <mergeCell ref="AM647:AO647"/>
    <mergeCell ref="AP647:AS647"/>
    <mergeCell ref="AT651:AW651"/>
    <mergeCell ref="W652:Z652"/>
    <mergeCell ref="AA652:AD652"/>
    <mergeCell ref="AE652:AH652"/>
    <mergeCell ref="AI652:AL652"/>
    <mergeCell ref="AM652:AO652"/>
    <mergeCell ref="AP652:AS652"/>
    <mergeCell ref="AT652:AW652"/>
    <mergeCell ref="W651:Z651"/>
    <mergeCell ref="AA651:AD651"/>
    <mergeCell ref="AT653:AW653"/>
    <mergeCell ref="W654:Z654"/>
    <mergeCell ref="AA654:AD654"/>
    <mergeCell ref="AE654:AH654"/>
    <mergeCell ref="AI654:AL654"/>
    <mergeCell ref="AM654:AO654"/>
    <mergeCell ref="AP654:AS654"/>
    <mergeCell ref="AT654:AW654"/>
    <mergeCell ref="W653:Z653"/>
    <mergeCell ref="AA653:AD653"/>
    <mergeCell ref="AM653:AO653"/>
    <mergeCell ref="AP653:AS653"/>
    <mergeCell ref="AE653:AH653"/>
    <mergeCell ref="AI653:AL653"/>
    <mergeCell ref="AE651:AH651"/>
    <mergeCell ref="AI651:AL651"/>
    <mergeCell ref="AM651:AO651"/>
    <mergeCell ref="AP651:AS651"/>
    <mergeCell ref="AT655:AW655"/>
    <mergeCell ref="W656:Z656"/>
    <mergeCell ref="AA656:AD656"/>
    <mergeCell ref="AE656:AH656"/>
    <mergeCell ref="AI656:AL656"/>
    <mergeCell ref="AM656:AO656"/>
    <mergeCell ref="AP656:AS656"/>
    <mergeCell ref="AT656:AW656"/>
    <mergeCell ref="W655:Z655"/>
    <mergeCell ref="AA655:AD655"/>
    <mergeCell ref="AT657:AW657"/>
    <mergeCell ref="W658:Z658"/>
    <mergeCell ref="AA658:AD658"/>
    <mergeCell ref="AE658:AH658"/>
    <mergeCell ref="AI658:AL658"/>
    <mergeCell ref="AM658:AO658"/>
    <mergeCell ref="AP658:AS658"/>
    <mergeCell ref="AT658:AW658"/>
    <mergeCell ref="W657:Z657"/>
    <mergeCell ref="AA657:AD657"/>
    <mergeCell ref="AE655:AH655"/>
    <mergeCell ref="AI655:AL655"/>
    <mergeCell ref="AM655:AO655"/>
    <mergeCell ref="AP655:AS655"/>
    <mergeCell ref="AE659:AH659"/>
    <mergeCell ref="AI659:AL659"/>
    <mergeCell ref="AM657:AO657"/>
    <mergeCell ref="AP657:AS657"/>
    <mergeCell ref="AE657:AH657"/>
    <mergeCell ref="AI657:AL657"/>
    <mergeCell ref="AM659:AO659"/>
    <mergeCell ref="AP659:AS659"/>
    <mergeCell ref="AT659:AW659"/>
    <mergeCell ref="W660:Z660"/>
    <mergeCell ref="AA660:AD660"/>
    <mergeCell ref="AE660:AH660"/>
    <mergeCell ref="AI660:AL660"/>
    <mergeCell ref="AM660:AO660"/>
    <mergeCell ref="AP660:AS660"/>
    <mergeCell ref="AT660:AW660"/>
    <mergeCell ref="W659:Z659"/>
    <mergeCell ref="AA659:AD659"/>
    <mergeCell ref="AT661:AW661"/>
    <mergeCell ref="W662:Z662"/>
    <mergeCell ref="AA662:AD662"/>
    <mergeCell ref="AE662:AH662"/>
    <mergeCell ref="AI662:AL662"/>
    <mergeCell ref="AM662:AO662"/>
    <mergeCell ref="AP662:AS662"/>
    <mergeCell ref="AT662:AW662"/>
    <mergeCell ref="W661:Z661"/>
    <mergeCell ref="AA661:AD661"/>
    <mergeCell ref="AE663:AH663"/>
    <mergeCell ref="AI663:AL663"/>
    <mergeCell ref="AM661:AO661"/>
    <mergeCell ref="AP661:AS661"/>
    <mergeCell ref="AE661:AH661"/>
    <mergeCell ref="AI661:AL661"/>
    <mergeCell ref="AM663:AO663"/>
    <mergeCell ref="AP663:AS663"/>
    <mergeCell ref="AT663:AW663"/>
    <mergeCell ref="W664:Z664"/>
    <mergeCell ref="AA664:AD664"/>
    <mergeCell ref="AE664:AH664"/>
    <mergeCell ref="AI664:AL664"/>
    <mergeCell ref="AM664:AO664"/>
    <mergeCell ref="AP664:AS664"/>
    <mergeCell ref="AT664:AW664"/>
    <mergeCell ref="W663:Z663"/>
    <mergeCell ref="AA663:AD663"/>
    <mergeCell ref="AT665:AW665"/>
    <mergeCell ref="W666:Z666"/>
    <mergeCell ref="AA666:AD666"/>
    <mergeCell ref="AE666:AH666"/>
    <mergeCell ref="AI666:AL666"/>
    <mergeCell ref="AM666:AO666"/>
    <mergeCell ref="AP666:AS666"/>
    <mergeCell ref="AT666:AW666"/>
    <mergeCell ref="W665:Z665"/>
    <mergeCell ref="AA665:AD665"/>
    <mergeCell ref="AE667:AH667"/>
    <mergeCell ref="AI667:AL667"/>
    <mergeCell ref="AM665:AO665"/>
    <mergeCell ref="AP665:AS665"/>
    <mergeCell ref="AE665:AH665"/>
    <mergeCell ref="AI665:AL665"/>
    <mergeCell ref="AM667:AO667"/>
    <mergeCell ref="AP667:AS667"/>
    <mergeCell ref="AT667:AW667"/>
    <mergeCell ref="W668:Z668"/>
    <mergeCell ref="AA668:AD668"/>
    <mergeCell ref="AE668:AH668"/>
    <mergeCell ref="AI668:AL668"/>
    <mergeCell ref="AM668:AO668"/>
    <mergeCell ref="AP668:AS668"/>
    <mergeCell ref="AT668:AW668"/>
    <mergeCell ref="W667:Z667"/>
    <mergeCell ref="AA667:AD667"/>
    <mergeCell ref="AT669:AW669"/>
    <mergeCell ref="W670:Z670"/>
    <mergeCell ref="AA670:AD670"/>
    <mergeCell ref="AE670:AH670"/>
    <mergeCell ref="AI670:AL670"/>
    <mergeCell ref="AM670:AO670"/>
    <mergeCell ref="AP670:AS670"/>
    <mergeCell ref="AT670:AW670"/>
    <mergeCell ref="W669:Z669"/>
    <mergeCell ref="AA669:AD669"/>
    <mergeCell ref="AE671:AH671"/>
    <mergeCell ref="AI671:AL671"/>
    <mergeCell ref="AM669:AO669"/>
    <mergeCell ref="AP669:AS669"/>
    <mergeCell ref="AE669:AH669"/>
    <mergeCell ref="AI669:AL669"/>
    <mergeCell ref="AM671:AO671"/>
    <mergeCell ref="AP671:AS671"/>
    <mergeCell ref="AT671:AW671"/>
    <mergeCell ref="W672:Z672"/>
    <mergeCell ref="AA672:AD672"/>
    <mergeCell ref="AE672:AH672"/>
    <mergeCell ref="AI672:AL672"/>
    <mergeCell ref="AM672:AO672"/>
    <mergeCell ref="AP672:AS672"/>
    <mergeCell ref="AT672:AW672"/>
    <mergeCell ref="W671:Z671"/>
    <mergeCell ref="AA671:AD671"/>
    <mergeCell ref="AT673:AW673"/>
    <mergeCell ref="W674:Z674"/>
    <mergeCell ref="AA674:AD674"/>
    <mergeCell ref="AE674:AH674"/>
    <mergeCell ref="AI674:AL674"/>
    <mergeCell ref="AM674:AO674"/>
    <mergeCell ref="AP674:AS674"/>
    <mergeCell ref="AT674:AW674"/>
    <mergeCell ref="W673:Z673"/>
    <mergeCell ref="AA673:AD673"/>
    <mergeCell ref="AE675:AH675"/>
    <mergeCell ref="AI675:AL675"/>
    <mergeCell ref="AM673:AO673"/>
    <mergeCell ref="AP673:AS673"/>
    <mergeCell ref="AE673:AH673"/>
    <mergeCell ref="AI673:AL673"/>
    <mergeCell ref="AM675:AO675"/>
    <mergeCell ref="AP675:AS675"/>
    <mergeCell ref="AT675:AW675"/>
    <mergeCell ref="W676:Z676"/>
    <mergeCell ref="AA676:AD676"/>
    <mergeCell ref="AE676:AH676"/>
    <mergeCell ref="AI676:AL676"/>
    <mergeCell ref="AM676:AO676"/>
    <mergeCell ref="AP676:AS676"/>
    <mergeCell ref="AT676:AW676"/>
    <mergeCell ref="W675:Z675"/>
    <mergeCell ref="AA675:AD675"/>
    <mergeCell ref="AT677:AW677"/>
    <mergeCell ref="W678:Z678"/>
    <mergeCell ref="AA678:AD678"/>
    <mergeCell ref="AE678:AH678"/>
    <mergeCell ref="AI678:AL678"/>
    <mergeCell ref="AM678:AO678"/>
    <mergeCell ref="AP678:AS678"/>
    <mergeCell ref="AT678:AW678"/>
    <mergeCell ref="W677:Z677"/>
    <mergeCell ref="AA677:AD677"/>
    <mergeCell ref="AE679:AH679"/>
    <mergeCell ref="AI679:AL679"/>
    <mergeCell ref="AM677:AO677"/>
    <mergeCell ref="AP677:AS677"/>
    <mergeCell ref="AE677:AH677"/>
    <mergeCell ref="AI677:AL677"/>
    <mergeCell ref="AM679:AO679"/>
    <mergeCell ref="AP679:AS679"/>
    <mergeCell ref="AT679:AW679"/>
    <mergeCell ref="W680:Z680"/>
    <mergeCell ref="AA680:AD680"/>
    <mergeCell ref="AE680:AH680"/>
    <mergeCell ref="AI680:AL680"/>
    <mergeCell ref="AM680:AO680"/>
    <mergeCell ref="AP680:AS680"/>
    <mergeCell ref="AT680:AW680"/>
    <mergeCell ref="W679:Z679"/>
    <mergeCell ref="AA679:AD679"/>
    <mergeCell ref="AT681:AW681"/>
    <mergeCell ref="W682:Z682"/>
    <mergeCell ref="AA682:AD682"/>
    <mergeCell ref="AE682:AH682"/>
    <mergeCell ref="AI682:AL682"/>
    <mergeCell ref="AM682:AO682"/>
    <mergeCell ref="AP682:AS682"/>
    <mergeCell ref="AT682:AW682"/>
    <mergeCell ref="W681:Z681"/>
    <mergeCell ref="AA681:AD681"/>
    <mergeCell ref="AE683:AH683"/>
    <mergeCell ref="AI683:AL683"/>
    <mergeCell ref="AM681:AO681"/>
    <mergeCell ref="AP681:AS681"/>
    <mergeCell ref="AE681:AH681"/>
    <mergeCell ref="AI681:AL681"/>
    <mergeCell ref="AM683:AO683"/>
    <mergeCell ref="AP683:AS683"/>
    <mergeCell ref="AT683:AW683"/>
    <mergeCell ref="W684:Z684"/>
    <mergeCell ref="AA684:AD684"/>
    <mergeCell ref="AE684:AH684"/>
    <mergeCell ref="AI684:AL684"/>
    <mergeCell ref="AM684:AO684"/>
    <mergeCell ref="AP684:AS684"/>
    <mergeCell ref="AT684:AW684"/>
    <mergeCell ref="W683:Z683"/>
    <mergeCell ref="AA683:AD683"/>
    <mergeCell ref="AT685:AW685"/>
    <mergeCell ref="W686:Z686"/>
    <mergeCell ref="AA686:AD686"/>
    <mergeCell ref="AE686:AH686"/>
    <mergeCell ref="AI686:AL686"/>
    <mergeCell ref="AM686:AO686"/>
    <mergeCell ref="AP686:AS686"/>
    <mergeCell ref="AT686:AW686"/>
    <mergeCell ref="W685:Z685"/>
    <mergeCell ref="AA685:AD685"/>
    <mergeCell ref="AA687:AD687"/>
    <mergeCell ref="AE687:AH687"/>
    <mergeCell ref="AI687:AL687"/>
    <mergeCell ref="AM685:AO685"/>
    <mergeCell ref="AP685:AS685"/>
    <mergeCell ref="AE685:AH685"/>
    <mergeCell ref="AI685:AL685"/>
    <mergeCell ref="AM687:AO687"/>
    <mergeCell ref="AP687:AS687"/>
    <mergeCell ref="AT687:AW687"/>
    <mergeCell ref="W688:Z688"/>
    <mergeCell ref="AA688:AD688"/>
    <mergeCell ref="AE688:AH688"/>
    <mergeCell ref="AI688:AL688"/>
    <mergeCell ref="AM688:AO688"/>
    <mergeCell ref="AP688:AS688"/>
    <mergeCell ref="AT688:AW688"/>
    <mergeCell ref="W687:Z687"/>
    <mergeCell ref="AA695:AD695"/>
    <mergeCell ref="AT695:AW695"/>
    <mergeCell ref="W694:Z694"/>
    <mergeCell ref="AA694:AD694"/>
    <mergeCell ref="AE694:AH694"/>
    <mergeCell ref="AI694:AL694"/>
    <mergeCell ref="AE695:AH695"/>
    <mergeCell ref="AM695:AO695"/>
    <mergeCell ref="AI695:AL695"/>
    <mergeCell ref="AP695:AS695"/>
    <mergeCell ref="AE693:AH693"/>
    <mergeCell ref="AI693:AL693"/>
    <mergeCell ref="AM689:AO689"/>
    <mergeCell ref="AI691:AL691"/>
    <mergeCell ref="AI689:AL689"/>
    <mergeCell ref="AP689:AS689"/>
    <mergeCell ref="AT690:AW690"/>
    <mergeCell ref="AE718:AH718"/>
    <mergeCell ref="AI706:AL706"/>
    <mergeCell ref="AP707:AS707"/>
    <mergeCell ref="AP718:AS718"/>
    <mergeCell ref="AM713:AO713"/>
    <mergeCell ref="AM718:AO718"/>
    <mergeCell ref="AP719:AS719"/>
    <mergeCell ref="AT702:AW702"/>
    <mergeCell ref="AT703:AW703"/>
    <mergeCell ref="W809:Z809"/>
    <mergeCell ref="AA809:AD809"/>
    <mergeCell ref="AE809:AH809"/>
    <mergeCell ref="AI809:AL809"/>
    <mergeCell ref="AM809:AO809"/>
    <mergeCell ref="W703:Z703"/>
    <mergeCell ref="AE720:AH720"/>
    <mergeCell ref="W720:Z720"/>
    <mergeCell ref="AT718:AW718"/>
    <mergeCell ref="W719:Z719"/>
    <mergeCell ref="AA719:AD719"/>
    <mergeCell ref="AE719:AH719"/>
    <mergeCell ref="AI719:AL719"/>
    <mergeCell ref="AM719:AO719"/>
    <mergeCell ref="AT719:AW719"/>
    <mergeCell ref="AI718:AL718"/>
    <mergeCell ref="W722:Z722"/>
    <mergeCell ref="AE722:AH722"/>
    <mergeCell ref="AT720:AW720"/>
    <mergeCell ref="W721:Z721"/>
    <mergeCell ref="AA721:AD721"/>
    <mergeCell ref="AP729:AS729"/>
    <mergeCell ref="AP730:AS730"/>
    <mergeCell ref="AI721:AL721"/>
    <mergeCell ref="AM721:AO721"/>
    <mergeCell ref="AP721:AS721"/>
    <mergeCell ref="AT721:AW721"/>
    <mergeCell ref="AP724:AS724"/>
    <mergeCell ref="W724:Z724"/>
    <mergeCell ref="AI724:AL724"/>
    <mergeCell ref="AT722:AW722"/>
    <mergeCell ref="W723:Z723"/>
    <mergeCell ref="AA723:AD723"/>
    <mergeCell ref="AE723:AH723"/>
    <mergeCell ref="AI723:AL723"/>
    <mergeCell ref="AP723:AS723"/>
    <mergeCell ref="AT723:AW723"/>
    <mergeCell ref="AT726:AW726"/>
    <mergeCell ref="AI726:AL726"/>
    <mergeCell ref="AT724:AW724"/>
    <mergeCell ref="W725:Z725"/>
    <mergeCell ref="AA725:AD725"/>
    <mergeCell ref="AE725:AH725"/>
    <mergeCell ref="AI725:AL725"/>
    <mergeCell ref="AM725:AO725"/>
    <mergeCell ref="AP725:AS725"/>
    <mergeCell ref="AT725:AW725"/>
    <mergeCell ref="AM724:AO724"/>
    <mergeCell ref="W727:Z727"/>
    <mergeCell ref="AA727:AD727"/>
    <mergeCell ref="AM726:AO726"/>
    <mergeCell ref="AP726:AS726"/>
    <mergeCell ref="AI727:AL727"/>
    <mergeCell ref="AM727:AO727"/>
    <mergeCell ref="W726:Z726"/>
    <mergeCell ref="AA726:AD726"/>
    <mergeCell ref="AE726:AH726"/>
    <mergeCell ref="AT727:AW727"/>
    <mergeCell ref="AT728:AW728"/>
    <mergeCell ref="AE728:AH728"/>
    <mergeCell ref="AP727:AS727"/>
    <mergeCell ref="AE727:AH727"/>
    <mergeCell ref="AP728:AS728"/>
    <mergeCell ref="AI728:AL728"/>
    <mergeCell ref="W730:Z730"/>
    <mergeCell ref="W728:Z728"/>
    <mergeCell ref="AA728:AD728"/>
    <mergeCell ref="W729:Z729"/>
    <mergeCell ref="AA729:AD729"/>
    <mergeCell ref="AA730:AD730"/>
    <mergeCell ref="AT730:AW730"/>
    <mergeCell ref="AT729:AW729"/>
    <mergeCell ref="AM729:AO729"/>
    <mergeCell ref="AM730:AO730"/>
    <mergeCell ref="AI730:AL730"/>
    <mergeCell ref="AT731:AW731"/>
    <mergeCell ref="W731:Z731"/>
    <mergeCell ref="AA731:AD731"/>
    <mergeCell ref="AE731:AH731"/>
    <mergeCell ref="AI731:AL731"/>
    <mergeCell ref="AP731:AS731"/>
    <mergeCell ref="AM731:AO731"/>
    <mergeCell ref="W732:Z732"/>
    <mergeCell ref="AA732:AD732"/>
    <mergeCell ref="AE732:AH732"/>
    <mergeCell ref="AI732:AL732"/>
    <mergeCell ref="AM732:AO732"/>
    <mergeCell ref="W733:Z733"/>
    <mergeCell ref="AA733:AD733"/>
    <mergeCell ref="AT734:AW734"/>
    <mergeCell ref="AP735:AS735"/>
    <mergeCell ref="AT735:AW735"/>
    <mergeCell ref="AP733:AS733"/>
    <mergeCell ref="AP734:AS734"/>
    <mergeCell ref="AE733:AH733"/>
    <mergeCell ref="AI733:AL733"/>
    <mergeCell ref="AT733:AW733"/>
    <mergeCell ref="AM734:AO734"/>
    <mergeCell ref="AT738:AW738"/>
    <mergeCell ref="AT739:AW739"/>
    <mergeCell ref="AI740:AL740"/>
    <mergeCell ref="AT740:AW740"/>
    <mergeCell ref="W741:Z741"/>
    <mergeCell ref="AA741:AD741"/>
    <mergeCell ref="AE741:AH741"/>
    <mergeCell ref="AI741:AL741"/>
    <mergeCell ref="AM741:AO741"/>
    <mergeCell ref="AP741:AS741"/>
    <mergeCell ref="AT741:AW741"/>
    <mergeCell ref="W740:Z740"/>
    <mergeCell ref="AA740:AD740"/>
    <mergeCell ref="W737:Z737"/>
    <mergeCell ref="AA737:AD737"/>
    <mergeCell ref="AE734:AH734"/>
    <mergeCell ref="AI734:AL734"/>
    <mergeCell ref="AE735:AH735"/>
    <mergeCell ref="AI735:AL735"/>
    <mergeCell ref="W734:Z734"/>
    <mergeCell ref="AA734:AD734"/>
    <mergeCell ref="W738:Z738"/>
    <mergeCell ref="W735:Z735"/>
    <mergeCell ref="AA735:AD735"/>
    <mergeCell ref="AE737:AH737"/>
    <mergeCell ref="AA738:AD738"/>
    <mergeCell ref="AI737:AL737"/>
    <mergeCell ref="AE736:AH736"/>
    <mergeCell ref="AI736:AL736"/>
    <mergeCell ref="W736:Z736"/>
    <mergeCell ref="AA736:AD736"/>
    <mergeCell ref="AT736:AW736"/>
    <mergeCell ref="W743:Z743"/>
    <mergeCell ref="AA743:AD743"/>
    <mergeCell ref="W742:Z742"/>
    <mergeCell ref="AT745:AW745"/>
    <mergeCell ref="AP742:AS742"/>
    <mergeCell ref="AP744:AS744"/>
    <mergeCell ref="AT742:AW742"/>
    <mergeCell ref="AM742:AO742"/>
    <mergeCell ref="AE742:AH742"/>
    <mergeCell ref="AI742:AL742"/>
    <mergeCell ref="AM743:AO743"/>
    <mergeCell ref="AT743:AW743"/>
    <mergeCell ref="AM745:AO745"/>
    <mergeCell ref="W739:Z739"/>
    <mergeCell ref="AA739:AD739"/>
    <mergeCell ref="AE739:AH739"/>
    <mergeCell ref="AI739:AL739"/>
    <mergeCell ref="AM739:AO739"/>
    <mergeCell ref="AP739:AS739"/>
    <mergeCell ref="AM740:AO740"/>
    <mergeCell ref="AP740:AS740"/>
    <mergeCell ref="AP745:AS745"/>
    <mergeCell ref="AE743:AH743"/>
    <mergeCell ref="AI743:AL743"/>
    <mergeCell ref="W744:Z744"/>
    <mergeCell ref="AA744:AD744"/>
    <mergeCell ref="AE744:AH744"/>
    <mergeCell ref="AI744:AL744"/>
    <mergeCell ref="W746:Z746"/>
    <mergeCell ref="AA747:AD747"/>
    <mergeCell ref="AE747:AH747"/>
    <mergeCell ref="AI747:AL747"/>
    <mergeCell ref="W745:Z745"/>
    <mergeCell ref="AA745:AD745"/>
    <mergeCell ref="AE745:AH745"/>
    <mergeCell ref="AI745:AL745"/>
    <mergeCell ref="AP749:AS749"/>
    <mergeCell ref="AT747:AW747"/>
    <mergeCell ref="AM746:AO746"/>
    <mergeCell ref="AM748:AO748"/>
    <mergeCell ref="AT749:AW749"/>
    <mergeCell ref="AP748:AS748"/>
    <mergeCell ref="AM747:AO747"/>
    <mergeCell ref="AP746:AS746"/>
    <mergeCell ref="AP747:AS747"/>
    <mergeCell ref="W748:Z748"/>
    <mergeCell ref="AA748:AD748"/>
    <mergeCell ref="AE748:AH748"/>
    <mergeCell ref="AI748:AL748"/>
    <mergeCell ref="AT748:AW748"/>
    <mergeCell ref="W749:Z749"/>
    <mergeCell ref="AA749:AD749"/>
    <mergeCell ref="AE749:AH749"/>
    <mergeCell ref="AI749:AL749"/>
    <mergeCell ref="AM749:AO749"/>
    <mergeCell ref="W750:Z750"/>
    <mergeCell ref="W751:Z751"/>
    <mergeCell ref="AA751:AD751"/>
    <mergeCell ref="AE751:AH751"/>
    <mergeCell ref="W747:Z747"/>
    <mergeCell ref="AM752:AO752"/>
    <mergeCell ref="W753:Z753"/>
    <mergeCell ref="AA753:AD753"/>
    <mergeCell ref="AE753:AH753"/>
    <mergeCell ref="AI753:AL753"/>
    <mergeCell ref="W752:Z752"/>
    <mergeCell ref="AA752:AD752"/>
    <mergeCell ref="AI754:AL754"/>
    <mergeCell ref="AP753:AS753"/>
    <mergeCell ref="AT753:AW753"/>
    <mergeCell ref="AP750:AS750"/>
    <mergeCell ref="AP752:AS752"/>
    <mergeCell ref="AT750:AW750"/>
    <mergeCell ref="AP751:AS751"/>
    <mergeCell ref="AT751:AW751"/>
    <mergeCell ref="AE752:AH752"/>
    <mergeCell ref="AE750:AH750"/>
    <mergeCell ref="AI750:AL750"/>
    <mergeCell ref="AA750:AD750"/>
    <mergeCell ref="AM750:AO750"/>
    <mergeCell ref="AT755:AW755"/>
    <mergeCell ref="AM754:AO754"/>
    <mergeCell ref="W755:Z755"/>
    <mergeCell ref="W754:Z754"/>
    <mergeCell ref="AA755:AD755"/>
    <mergeCell ref="AE755:AH755"/>
    <mergeCell ref="AI755:AL755"/>
    <mergeCell ref="AM755:AO755"/>
    <mergeCell ref="AP754:AS754"/>
    <mergeCell ref="AE754:AH754"/>
    <mergeCell ref="AI752:AL752"/>
    <mergeCell ref="AI751:AL751"/>
    <mergeCell ref="AM751:AO751"/>
    <mergeCell ref="AP758:AS758"/>
    <mergeCell ref="W758:Z758"/>
    <mergeCell ref="AA758:AD758"/>
    <mergeCell ref="W756:Z756"/>
    <mergeCell ref="AA756:AD756"/>
    <mergeCell ref="AE758:AH758"/>
    <mergeCell ref="AI758:AL758"/>
    <mergeCell ref="AE756:AH756"/>
    <mergeCell ref="AI756:AL756"/>
    <mergeCell ref="AT756:AW756"/>
    <mergeCell ref="W757:Z757"/>
    <mergeCell ref="AA757:AD757"/>
    <mergeCell ref="AE757:AH757"/>
    <mergeCell ref="AI757:AL757"/>
    <mergeCell ref="AM757:AO757"/>
    <mergeCell ref="AP757:AS757"/>
    <mergeCell ref="AP756:AS756"/>
    <mergeCell ref="AM756:AO756"/>
    <mergeCell ref="AM758:AO758"/>
    <mergeCell ref="W759:Z759"/>
    <mergeCell ref="AA759:AD759"/>
    <mergeCell ref="AM762:AO762"/>
    <mergeCell ref="W762:Z762"/>
    <mergeCell ref="AA762:AD762"/>
    <mergeCell ref="AP762:AS762"/>
    <mergeCell ref="AE762:AH762"/>
    <mergeCell ref="AI762:AL762"/>
    <mergeCell ref="AT760:AW760"/>
    <mergeCell ref="W761:Z761"/>
    <mergeCell ref="AA761:AD761"/>
    <mergeCell ref="AE761:AH761"/>
    <mergeCell ref="AI761:AL761"/>
    <mergeCell ref="AM761:AO761"/>
    <mergeCell ref="AP761:AS761"/>
    <mergeCell ref="AT761:AW761"/>
    <mergeCell ref="W760:Z760"/>
    <mergeCell ref="AA760:AD760"/>
    <mergeCell ref="AT759:AW759"/>
    <mergeCell ref="AM760:AO760"/>
    <mergeCell ref="AP759:AS759"/>
    <mergeCell ref="W764:Z764"/>
    <mergeCell ref="AA764:AD764"/>
    <mergeCell ref="AE764:AH764"/>
    <mergeCell ref="AI764:AL764"/>
    <mergeCell ref="AE763:AH763"/>
    <mergeCell ref="AI763:AL763"/>
    <mergeCell ref="AP763:AS763"/>
    <mergeCell ref="AP765:AS765"/>
    <mergeCell ref="AT765:AW765"/>
    <mergeCell ref="AM764:AO764"/>
    <mergeCell ref="AP764:AS764"/>
    <mergeCell ref="W765:Z765"/>
    <mergeCell ref="AA765:AD765"/>
    <mergeCell ref="AE765:AH765"/>
    <mergeCell ref="AI765:AL765"/>
    <mergeCell ref="AE760:AH760"/>
    <mergeCell ref="AI760:AL760"/>
    <mergeCell ref="W763:Z763"/>
    <mergeCell ref="AP760:AS760"/>
    <mergeCell ref="AA763:AD763"/>
    <mergeCell ref="AT764:AW764"/>
    <mergeCell ref="AT763:AW763"/>
    <mergeCell ref="AP770:AS770"/>
    <mergeCell ref="AE770:AH770"/>
    <mergeCell ref="AI770:AL770"/>
    <mergeCell ref="W767:Z767"/>
    <mergeCell ref="AA767:AD767"/>
    <mergeCell ref="AE767:AH767"/>
    <mergeCell ref="AI767:AL767"/>
    <mergeCell ref="AM767:AO767"/>
    <mergeCell ref="AP767:AS767"/>
    <mergeCell ref="AT767:AW767"/>
    <mergeCell ref="AM766:AO766"/>
    <mergeCell ref="W766:Z766"/>
    <mergeCell ref="AP766:AS766"/>
    <mergeCell ref="AE766:AH766"/>
    <mergeCell ref="AI766:AL766"/>
    <mergeCell ref="W768:Z768"/>
    <mergeCell ref="AA768:AD768"/>
    <mergeCell ref="AE768:AH768"/>
    <mergeCell ref="AI768:AL768"/>
    <mergeCell ref="AP768:AS768"/>
    <mergeCell ref="AA766:AD766"/>
    <mergeCell ref="AM768:AO768"/>
    <mergeCell ref="AT768:AW768"/>
    <mergeCell ref="AT766:AW766"/>
    <mergeCell ref="W772:Z772"/>
    <mergeCell ref="AA772:AD772"/>
    <mergeCell ref="AE772:AH772"/>
    <mergeCell ref="AI772:AL772"/>
    <mergeCell ref="AP775:AS775"/>
    <mergeCell ref="AT775:AW775"/>
    <mergeCell ref="AT774:AW774"/>
    <mergeCell ref="W775:Z775"/>
    <mergeCell ref="AA775:AD775"/>
    <mergeCell ref="AE775:AH775"/>
    <mergeCell ref="AI775:AL775"/>
    <mergeCell ref="AM775:AO775"/>
    <mergeCell ref="AP772:AS772"/>
    <mergeCell ref="AP773:AS773"/>
    <mergeCell ref="AT773:AW773"/>
    <mergeCell ref="W769:Z769"/>
    <mergeCell ref="AA769:AD769"/>
    <mergeCell ref="AE769:AH769"/>
    <mergeCell ref="AI769:AL769"/>
    <mergeCell ref="AM769:AO769"/>
    <mergeCell ref="AP769:AS769"/>
    <mergeCell ref="AT769:AW769"/>
    <mergeCell ref="AT770:AW770"/>
    <mergeCell ref="W771:Z771"/>
    <mergeCell ref="AA771:AD771"/>
    <mergeCell ref="AE771:AH771"/>
    <mergeCell ref="AI771:AL771"/>
    <mergeCell ref="AM771:AO771"/>
    <mergeCell ref="AP771:AS771"/>
    <mergeCell ref="AT771:AW771"/>
    <mergeCell ref="W770:Z770"/>
    <mergeCell ref="AA770:AD770"/>
    <mergeCell ref="AE779:AH779"/>
    <mergeCell ref="AI779:AL779"/>
    <mergeCell ref="W778:Z778"/>
    <mergeCell ref="AT776:AW776"/>
    <mergeCell ref="W777:Z777"/>
    <mergeCell ref="AA777:AD777"/>
    <mergeCell ref="AE777:AH777"/>
    <mergeCell ref="AI777:AL777"/>
    <mergeCell ref="AA778:AD778"/>
    <mergeCell ref="AP778:AS778"/>
    <mergeCell ref="AE778:AH778"/>
    <mergeCell ref="AI778:AL778"/>
    <mergeCell ref="AM779:AO779"/>
    <mergeCell ref="AP779:AS779"/>
    <mergeCell ref="AP777:AS777"/>
    <mergeCell ref="AT777:AW777"/>
    <mergeCell ref="AT778:AW778"/>
    <mergeCell ref="AT779:AW779"/>
    <mergeCell ref="W796:Z796"/>
    <mergeCell ref="AA796:AD796"/>
    <mergeCell ref="AA794:AD794"/>
    <mergeCell ref="W792:Z792"/>
    <mergeCell ref="AA792:AD792"/>
    <mergeCell ref="W793:Z793"/>
    <mergeCell ref="AA793:AD793"/>
    <mergeCell ref="W785:Z785"/>
    <mergeCell ref="AA785:AD785"/>
    <mergeCell ref="AP783:AS783"/>
    <mergeCell ref="AM784:AO784"/>
    <mergeCell ref="AP784:AS784"/>
    <mergeCell ref="AA784:AD784"/>
    <mergeCell ref="AE785:AH785"/>
    <mergeCell ref="AI785:AL785"/>
    <mergeCell ref="W786:Z786"/>
    <mergeCell ref="AA786:AD786"/>
    <mergeCell ref="AM783:AO783"/>
    <mergeCell ref="AM786:AO786"/>
    <mergeCell ref="AE792:AH792"/>
    <mergeCell ref="AM788:AO788"/>
    <mergeCell ref="AM785:AO785"/>
    <mergeCell ref="AP793:AS793"/>
    <mergeCell ref="W789:Z789"/>
    <mergeCell ref="W791:Z791"/>
    <mergeCell ref="AI788:AL788"/>
    <mergeCell ref="AI790:AL790"/>
    <mergeCell ref="AI789:AL789"/>
    <mergeCell ref="W790:Z790"/>
    <mergeCell ref="W788:Z788"/>
    <mergeCell ref="AA788:AD788"/>
    <mergeCell ref="AE788:AH788"/>
    <mergeCell ref="AT737:AW737"/>
    <mergeCell ref="AT716:AW716"/>
    <mergeCell ref="AT713:AW713"/>
    <mergeCell ref="AT785:AW785"/>
    <mergeCell ref="AT717:AW717"/>
    <mergeCell ref="AT762:AW762"/>
    <mergeCell ref="AT757:AW757"/>
    <mergeCell ref="AT754:AW754"/>
    <mergeCell ref="AT752:AW752"/>
    <mergeCell ref="AT746:AW746"/>
    <mergeCell ref="AT744:AW744"/>
    <mergeCell ref="AT732:AW732"/>
    <mergeCell ref="AM738:AO738"/>
    <mergeCell ref="AE738:AH738"/>
    <mergeCell ref="AP790:AS790"/>
    <mergeCell ref="AI738:AL738"/>
    <mergeCell ref="AE721:AH721"/>
    <mergeCell ref="AE787:AH787"/>
    <mergeCell ref="AE786:AH786"/>
    <mergeCell ref="AM787:AO787"/>
    <mergeCell ref="AE782:AH782"/>
    <mergeCell ref="AT758:AW758"/>
    <mergeCell ref="AP782:AS782"/>
    <mergeCell ref="AI781:AL781"/>
    <mergeCell ref="AM781:AO781"/>
    <mergeCell ref="AE780:AH780"/>
    <mergeCell ref="AI780:AL780"/>
    <mergeCell ref="AE781:AH781"/>
    <mergeCell ref="AE783:AH783"/>
    <mergeCell ref="AI783:AL783"/>
    <mergeCell ref="AI782:AL782"/>
    <mergeCell ref="AT772:AW772"/>
    <mergeCell ref="W794:Z794"/>
    <mergeCell ref="W795:Z795"/>
    <mergeCell ref="AI794:AL794"/>
    <mergeCell ref="AI795:AL795"/>
    <mergeCell ref="AE784:AH784"/>
    <mergeCell ref="AI784:AL784"/>
    <mergeCell ref="W710:Z710"/>
    <mergeCell ref="AA710:AD710"/>
    <mergeCell ref="AE710:AH710"/>
    <mergeCell ref="W711:Z711"/>
    <mergeCell ref="AA711:AD711"/>
    <mergeCell ref="AE712:AH712"/>
    <mergeCell ref="W714:Z714"/>
    <mergeCell ref="AA714:AD714"/>
    <mergeCell ref="AE714:AH714"/>
    <mergeCell ref="AI714:AL714"/>
    <mergeCell ref="W706:Z706"/>
    <mergeCell ref="AE794:AH794"/>
    <mergeCell ref="W781:Z781"/>
    <mergeCell ref="W780:Z780"/>
    <mergeCell ref="AA780:AD780"/>
    <mergeCell ref="AA781:AD781"/>
    <mergeCell ref="W782:Z782"/>
    <mergeCell ref="AA782:AD782"/>
    <mergeCell ref="W783:Z783"/>
    <mergeCell ref="AA783:AD783"/>
    <mergeCell ref="W784:Z784"/>
    <mergeCell ref="W776:Z776"/>
    <mergeCell ref="W774:Z774"/>
    <mergeCell ref="AA774:AD774"/>
    <mergeCell ref="W773:Z773"/>
    <mergeCell ref="AA773:AD773"/>
    <mergeCell ref="W705:Z705"/>
    <mergeCell ref="AP705:AS705"/>
    <mergeCell ref="AE705:AH705"/>
    <mergeCell ref="AI705:AL705"/>
    <mergeCell ref="AA705:AD705"/>
    <mergeCell ref="AM705:AO705"/>
    <mergeCell ref="AI707:AL707"/>
    <mergeCell ref="AM709:AO709"/>
    <mergeCell ref="AI709:AL709"/>
    <mergeCell ref="AP709:AS709"/>
    <mergeCell ref="AT705:AW705"/>
    <mergeCell ref="AT706:AW706"/>
    <mergeCell ref="AA708:AD708"/>
    <mergeCell ref="AE708:AH708"/>
    <mergeCell ref="W707:Z707"/>
    <mergeCell ref="AA707:AD707"/>
    <mergeCell ref="AM707:AO707"/>
    <mergeCell ref="AE707:AH707"/>
    <mergeCell ref="W708:Z708"/>
    <mergeCell ref="AM706:AO706"/>
    <mergeCell ref="AP706:AS706"/>
    <mergeCell ref="AM708:AO708"/>
    <mergeCell ref="AT708:AW708"/>
    <mergeCell ref="AP708:AS708"/>
    <mergeCell ref="AT709:AW709"/>
    <mergeCell ref="AI711:AL711"/>
    <mergeCell ref="AI710:AL710"/>
    <mergeCell ref="W713:Z713"/>
    <mergeCell ref="AA713:AD713"/>
    <mergeCell ref="AE713:AH713"/>
    <mergeCell ref="AI713:AL713"/>
    <mergeCell ref="AP712:AS712"/>
    <mergeCell ref="AI712:AL712"/>
    <mergeCell ref="AM714:AO714"/>
    <mergeCell ref="AP714:AS714"/>
    <mergeCell ref="AI717:AL717"/>
    <mergeCell ref="AE717:AH717"/>
    <mergeCell ref="AP716:AS716"/>
    <mergeCell ref="AT707:AW707"/>
    <mergeCell ref="W709:Z709"/>
    <mergeCell ref="AA709:AD709"/>
    <mergeCell ref="AE709:AH709"/>
    <mergeCell ref="AI708:AL708"/>
    <mergeCell ref="AP711:AS711"/>
    <mergeCell ref="AP710:AS710"/>
    <mergeCell ref="AT712:AW712"/>
    <mergeCell ref="AT710:AW710"/>
    <mergeCell ref="AT711:AW711"/>
    <mergeCell ref="AT714:AW714"/>
    <mergeCell ref="AP717:AS717"/>
    <mergeCell ref="AI792:AL792"/>
    <mergeCell ref="AP802:AS802"/>
    <mergeCell ref="AM797:AO797"/>
    <mergeCell ref="AM792:AO792"/>
    <mergeCell ref="AP792:AS792"/>
    <mergeCell ref="AP797:AS797"/>
    <mergeCell ref="AP806:AS806"/>
    <mergeCell ref="AT806:AW806"/>
    <mergeCell ref="AM806:AO806"/>
    <mergeCell ref="AT791:AW791"/>
    <mergeCell ref="AT790:AW790"/>
    <mergeCell ref="AI800:AL800"/>
    <mergeCell ref="AI801:AL801"/>
    <mergeCell ref="AT794:AW794"/>
    <mergeCell ref="AT787:AW787"/>
    <mergeCell ref="W717:Z717"/>
    <mergeCell ref="AI716:AL716"/>
    <mergeCell ref="AA717:AD717"/>
    <mergeCell ref="W716:Z716"/>
    <mergeCell ref="AA716:AD716"/>
    <mergeCell ref="AE716:AH716"/>
    <mergeCell ref="AM716:AO716"/>
    <mergeCell ref="AM717:AO717"/>
    <mergeCell ref="W798:Z798"/>
    <mergeCell ref="AA798:AD798"/>
    <mergeCell ref="AE798:AH798"/>
    <mergeCell ref="AI798:AL798"/>
    <mergeCell ref="AA795:AD795"/>
    <mergeCell ref="AE793:AH793"/>
    <mergeCell ref="AM789:AO789"/>
    <mergeCell ref="AA791:AD791"/>
    <mergeCell ref="AE791:AH791"/>
    <mergeCell ref="AP738:AS738"/>
    <mergeCell ref="AM778:AO778"/>
    <mergeCell ref="AM772:AO772"/>
    <mergeCell ref="AM770:AO770"/>
    <mergeCell ref="AE759:AH759"/>
    <mergeCell ref="AI759:AL759"/>
    <mergeCell ref="AM759:AO759"/>
    <mergeCell ref="AM753:AO753"/>
    <mergeCell ref="AE746:AH746"/>
    <mergeCell ref="AI746:AL746"/>
    <mergeCell ref="W787:Z787"/>
    <mergeCell ref="AI787:AL787"/>
    <mergeCell ref="AI786:AL786"/>
    <mergeCell ref="AA789:AD789"/>
    <mergeCell ref="AE789:AH789"/>
    <mergeCell ref="AA790:AD790"/>
    <mergeCell ref="AE790:AH790"/>
    <mergeCell ref="AM780:AO780"/>
    <mergeCell ref="AE773:AH773"/>
    <mergeCell ref="AI773:AL773"/>
    <mergeCell ref="AM773:AO773"/>
    <mergeCell ref="AM774:AO774"/>
    <mergeCell ref="AP774:AS774"/>
    <mergeCell ref="AE774:AH774"/>
    <mergeCell ref="AI774:AL774"/>
    <mergeCell ref="AE776:AH776"/>
    <mergeCell ref="AI776:AL776"/>
    <mergeCell ref="AM776:AO776"/>
    <mergeCell ref="AP776:AS776"/>
    <mergeCell ref="AM777:AO777"/>
    <mergeCell ref="W779:Z779"/>
    <mergeCell ref="AA779:AD779"/>
    <mergeCell ref="AT780:AW780"/>
    <mergeCell ref="AT784:AW784"/>
    <mergeCell ref="AT786:AW786"/>
    <mergeCell ref="AT789:AW789"/>
    <mergeCell ref="AT782:AW782"/>
    <mergeCell ref="AT783:AW783"/>
    <mergeCell ref="AT781:AW781"/>
    <mergeCell ref="AP798:AS798"/>
    <mergeCell ref="AT796:AW796"/>
    <mergeCell ref="AP807:AS807"/>
    <mergeCell ref="AT805:AW805"/>
    <mergeCell ref="AP800:AS800"/>
    <mergeCell ref="AM805:AO805"/>
    <mergeCell ref="AT803:AW803"/>
    <mergeCell ref="AP804:AS804"/>
    <mergeCell ref="AT800:AW800"/>
    <mergeCell ref="AM807:AO807"/>
    <mergeCell ref="AT788:AW788"/>
    <mergeCell ref="AT804:AW804"/>
    <mergeCell ref="AM804:AO804"/>
    <mergeCell ref="AM803:AO803"/>
    <mergeCell ref="AP803:AS803"/>
    <mergeCell ref="AT795:AW795"/>
    <mergeCell ref="AT792:AW792"/>
    <mergeCell ref="AT798:AW798"/>
    <mergeCell ref="AP785:AS785"/>
    <mergeCell ref="AP780:AS780"/>
    <mergeCell ref="AP781:AS781"/>
    <mergeCell ref="AM782:AO782"/>
    <mergeCell ref="AP786:AS786"/>
    <mergeCell ref="AP791:AS791"/>
    <mergeCell ref="AI811:AL811"/>
    <mergeCell ref="AM808:AO808"/>
    <mergeCell ref="AI810:AL810"/>
    <mergeCell ref="AT809:AW809"/>
    <mergeCell ref="AT808:AW808"/>
    <mergeCell ref="AP808:AS808"/>
    <mergeCell ref="AP811:AS811"/>
    <mergeCell ref="AT810:AW810"/>
    <mergeCell ref="AT817:AW817"/>
    <mergeCell ref="AI815:AL815"/>
    <mergeCell ref="AP814:AS814"/>
    <mergeCell ref="AT814:AW814"/>
    <mergeCell ref="AP815:AS815"/>
    <mergeCell ref="AI807:AL807"/>
    <mergeCell ref="AT811:AW811"/>
    <mergeCell ref="AP810:AS810"/>
    <mergeCell ref="AP809:AS809"/>
    <mergeCell ref="AT807:AW807"/>
    <mergeCell ref="AT813:AW813"/>
    <mergeCell ref="AM816:AO816"/>
    <mergeCell ref="AP816:AS816"/>
    <mergeCell ref="AP817:AS817"/>
    <mergeCell ref="AT815:AW815"/>
    <mergeCell ref="AM814:AO814"/>
    <mergeCell ref="AM815:AO815"/>
    <mergeCell ref="AT816:AW816"/>
    <mergeCell ref="AP813:AS813"/>
    <mergeCell ref="AM813:AO813"/>
    <mergeCell ref="AI817:AL817"/>
    <mergeCell ref="AI814:AL814"/>
    <mergeCell ref="AT818:AW818"/>
    <mergeCell ref="AP819:AS819"/>
    <mergeCell ref="AT819:AW819"/>
    <mergeCell ref="AM818:AO818"/>
    <mergeCell ref="AM819:AO819"/>
    <mergeCell ref="AP818:AS818"/>
    <mergeCell ref="AP820:AS820"/>
    <mergeCell ref="AT821:AW821"/>
    <mergeCell ref="AM824:AO824"/>
    <mergeCell ref="AT822:AW822"/>
    <mergeCell ref="AM822:AO822"/>
    <mergeCell ref="AP822:AS822"/>
    <mergeCell ref="AM823:AO823"/>
    <mergeCell ref="AP821:AS821"/>
    <mergeCell ref="AT824:AW824"/>
    <mergeCell ref="AM821:AO821"/>
    <mergeCell ref="AI821:AL821"/>
    <mergeCell ref="AI818:AL818"/>
    <mergeCell ref="AP823:AS823"/>
    <mergeCell ref="AT823:AW823"/>
    <mergeCell ref="AP824:AS824"/>
    <mergeCell ref="AT825:AW825"/>
    <mergeCell ref="AP826:AS826"/>
    <mergeCell ref="AP828:AS828"/>
    <mergeCell ref="AM826:AO826"/>
    <mergeCell ref="AT826:AW826"/>
    <mergeCell ref="AT827:AW827"/>
    <mergeCell ref="AP827:AS827"/>
    <mergeCell ref="W826:Z826"/>
    <mergeCell ref="AA826:AD826"/>
    <mergeCell ref="AI826:AL826"/>
    <mergeCell ref="AM828:AO828"/>
    <mergeCell ref="AI827:AL827"/>
    <mergeCell ref="AE832:AH832"/>
    <mergeCell ref="W832:Z832"/>
    <mergeCell ref="W833:Z833"/>
    <mergeCell ref="AE833:AH833"/>
    <mergeCell ref="AI833:AL833"/>
    <mergeCell ref="AI832:AL832"/>
    <mergeCell ref="AP831:AS831"/>
    <mergeCell ref="AT831:AW831"/>
    <mergeCell ref="AT832:AW832"/>
    <mergeCell ref="AM833:AO833"/>
    <mergeCell ref="AP833:AS833"/>
    <mergeCell ref="AT833:AW833"/>
    <mergeCell ref="AM832:AO832"/>
    <mergeCell ref="AP832:AS832"/>
    <mergeCell ref="AT830:AW830"/>
    <mergeCell ref="W831:Z831"/>
    <mergeCell ref="AA831:AD831"/>
    <mergeCell ref="AE831:AH831"/>
    <mergeCell ref="AI831:AL831"/>
    <mergeCell ref="AM831:AO831"/>
    <mergeCell ref="AM830:AO830"/>
    <mergeCell ref="AP830:AS830"/>
    <mergeCell ref="AE830:AH830"/>
    <mergeCell ref="AI830:AL830"/>
    <mergeCell ref="W840:Z840"/>
    <mergeCell ref="AM840:AO840"/>
    <mergeCell ref="AP840:AS840"/>
    <mergeCell ref="AI836:AL836"/>
    <mergeCell ref="AT834:AW834"/>
    <mergeCell ref="W835:Z835"/>
    <mergeCell ref="AE835:AH835"/>
    <mergeCell ref="AI835:AL835"/>
    <mergeCell ref="AM835:AO835"/>
    <mergeCell ref="AP835:AS835"/>
    <mergeCell ref="AT835:AW835"/>
    <mergeCell ref="W834:Z834"/>
    <mergeCell ref="AT836:AW836"/>
    <mergeCell ref="W837:Z837"/>
    <mergeCell ref="AE837:AH837"/>
    <mergeCell ref="AI837:AL837"/>
    <mergeCell ref="AM837:AO837"/>
    <mergeCell ref="AP837:AS837"/>
    <mergeCell ref="AT837:AW837"/>
    <mergeCell ref="W836:Z836"/>
    <mergeCell ref="AM836:AO836"/>
    <mergeCell ref="AP836:AS836"/>
    <mergeCell ref="AI834:AL834"/>
    <mergeCell ref="AM834:AO834"/>
    <mergeCell ref="AP834:AS834"/>
    <mergeCell ref="AT842:AW842"/>
    <mergeCell ref="AP843:AS843"/>
    <mergeCell ref="AT843:AW843"/>
    <mergeCell ref="AT844:AW844"/>
    <mergeCell ref="AE840:AH840"/>
    <mergeCell ref="AI840:AL840"/>
    <mergeCell ref="W842:Z842"/>
    <mergeCell ref="AM842:AO842"/>
    <mergeCell ref="AP842:AS842"/>
    <mergeCell ref="AE842:AH842"/>
    <mergeCell ref="AI842:AL842"/>
    <mergeCell ref="W843:Z843"/>
    <mergeCell ref="AE843:AH843"/>
    <mergeCell ref="AI843:AL843"/>
    <mergeCell ref="AM843:AO843"/>
    <mergeCell ref="AT838:AW838"/>
    <mergeCell ref="W839:Z839"/>
    <mergeCell ref="AE839:AH839"/>
    <mergeCell ref="AI839:AL839"/>
    <mergeCell ref="AM839:AO839"/>
    <mergeCell ref="AP839:AS839"/>
    <mergeCell ref="AT839:AW839"/>
    <mergeCell ref="AM838:AO838"/>
    <mergeCell ref="AP838:AS838"/>
    <mergeCell ref="AE838:AH838"/>
    <mergeCell ref="AT840:AW840"/>
    <mergeCell ref="W841:Z841"/>
    <mergeCell ref="AE841:AH841"/>
    <mergeCell ref="AI841:AL841"/>
    <mergeCell ref="AM841:AO841"/>
    <mergeCell ref="AP841:AS841"/>
    <mergeCell ref="AT841:AW841"/>
    <mergeCell ref="AP845:AS845"/>
    <mergeCell ref="AT845:AW845"/>
    <mergeCell ref="W844:Z844"/>
    <mergeCell ref="AI844:AL844"/>
    <mergeCell ref="AM844:AO844"/>
    <mergeCell ref="W845:Z845"/>
    <mergeCell ref="AE845:AH845"/>
    <mergeCell ref="AI845:AL845"/>
    <mergeCell ref="AM845:AO845"/>
    <mergeCell ref="AT846:AW846"/>
    <mergeCell ref="W847:Z847"/>
    <mergeCell ref="AE847:AH847"/>
    <mergeCell ref="AI847:AL847"/>
    <mergeCell ref="AM847:AO847"/>
    <mergeCell ref="AP847:AS847"/>
    <mergeCell ref="AT847:AW847"/>
    <mergeCell ref="W846:Z846"/>
    <mergeCell ref="AM846:AO846"/>
    <mergeCell ref="AP846:AS846"/>
    <mergeCell ref="AE846:AH846"/>
    <mergeCell ref="AI846:AL846"/>
    <mergeCell ref="AP844:AS844"/>
    <mergeCell ref="AE844:AH844"/>
    <mergeCell ref="AM848:AO848"/>
    <mergeCell ref="AP848:AS848"/>
    <mergeCell ref="AT848:AW848"/>
    <mergeCell ref="W849:Z849"/>
    <mergeCell ref="AE849:AH849"/>
    <mergeCell ref="AI849:AL849"/>
    <mergeCell ref="AM849:AO849"/>
    <mergeCell ref="AP849:AS849"/>
    <mergeCell ref="AT849:AW849"/>
    <mergeCell ref="W848:Z848"/>
    <mergeCell ref="AE848:AH848"/>
    <mergeCell ref="AI848:AL848"/>
    <mergeCell ref="AT850:AW850"/>
    <mergeCell ref="W851:Z851"/>
    <mergeCell ref="AA851:AD851"/>
    <mergeCell ref="AE851:AH851"/>
    <mergeCell ref="AI851:AL851"/>
    <mergeCell ref="AM851:AO851"/>
    <mergeCell ref="AP851:AS851"/>
    <mergeCell ref="AT851:AW851"/>
    <mergeCell ref="W850:Z850"/>
    <mergeCell ref="AA850:AD850"/>
    <mergeCell ref="AI852:AL852"/>
    <mergeCell ref="AM850:AO850"/>
    <mergeCell ref="AP850:AS850"/>
    <mergeCell ref="AE850:AH850"/>
    <mergeCell ref="AI850:AL850"/>
    <mergeCell ref="AM852:AO852"/>
    <mergeCell ref="AP852:AS852"/>
    <mergeCell ref="AT852:AW852"/>
    <mergeCell ref="W853:Z853"/>
    <mergeCell ref="AA853:AD853"/>
    <mergeCell ref="AE853:AH853"/>
    <mergeCell ref="AI853:AL853"/>
    <mergeCell ref="AM853:AO853"/>
    <mergeCell ref="AP853:AS853"/>
    <mergeCell ref="AT853:AW853"/>
    <mergeCell ref="W852:Z852"/>
    <mergeCell ref="AA852:AD852"/>
    <mergeCell ref="AT854:AW854"/>
    <mergeCell ref="W855:Z855"/>
    <mergeCell ref="AA855:AD855"/>
    <mergeCell ref="AE855:AH855"/>
    <mergeCell ref="AI855:AL855"/>
    <mergeCell ref="AM855:AO855"/>
    <mergeCell ref="AP855:AS855"/>
    <mergeCell ref="AT855:AW855"/>
    <mergeCell ref="W854:Z854"/>
    <mergeCell ref="AA854:AD854"/>
    <mergeCell ref="AE856:AH856"/>
    <mergeCell ref="AI856:AL856"/>
    <mergeCell ref="AM854:AO854"/>
    <mergeCell ref="AP854:AS854"/>
    <mergeCell ref="AE854:AH854"/>
    <mergeCell ref="AI854:AL854"/>
    <mergeCell ref="AM856:AO856"/>
    <mergeCell ref="AP856:AS856"/>
    <mergeCell ref="AT856:AW856"/>
    <mergeCell ref="AI857:AL857"/>
    <mergeCell ref="AM857:AO857"/>
    <mergeCell ref="AP857:AS857"/>
    <mergeCell ref="AT857:AW857"/>
    <mergeCell ref="W856:Z856"/>
    <mergeCell ref="AA856:AD856"/>
    <mergeCell ref="AT858:AW858"/>
    <mergeCell ref="W859:Z859"/>
    <mergeCell ref="AA859:AD859"/>
    <mergeCell ref="AE859:AH859"/>
    <mergeCell ref="AI859:AL859"/>
    <mergeCell ref="AM859:AO859"/>
    <mergeCell ref="AP859:AS859"/>
    <mergeCell ref="AT859:AW859"/>
    <mergeCell ref="W858:Z858"/>
    <mergeCell ref="AA858:AD858"/>
    <mergeCell ref="AE860:AH860"/>
    <mergeCell ref="AI860:AL860"/>
    <mergeCell ref="AM858:AO858"/>
    <mergeCell ref="AP858:AS858"/>
    <mergeCell ref="AE858:AH858"/>
    <mergeCell ref="AI858:AL858"/>
    <mergeCell ref="AM860:AO860"/>
    <mergeCell ref="AP860:AS860"/>
    <mergeCell ref="AT860:AW860"/>
    <mergeCell ref="AI861:AL861"/>
    <mergeCell ref="AM861:AO861"/>
    <mergeCell ref="AP861:AS861"/>
    <mergeCell ref="AT861:AW861"/>
    <mergeCell ref="W860:Z860"/>
    <mergeCell ref="AA860:AD860"/>
    <mergeCell ref="AT862:AW862"/>
    <mergeCell ref="W863:Z863"/>
    <mergeCell ref="AA863:AD863"/>
    <mergeCell ref="AE863:AH863"/>
    <mergeCell ref="AI863:AL863"/>
    <mergeCell ref="AM863:AO863"/>
    <mergeCell ref="AP863:AS863"/>
    <mergeCell ref="AT863:AW863"/>
    <mergeCell ref="W862:Z862"/>
    <mergeCell ref="AA862:AD862"/>
    <mergeCell ref="AE864:AH864"/>
    <mergeCell ref="AI864:AL864"/>
    <mergeCell ref="AM862:AO862"/>
    <mergeCell ref="AP862:AS862"/>
    <mergeCell ref="AE862:AH862"/>
    <mergeCell ref="AI862:AL862"/>
    <mergeCell ref="AM864:AO864"/>
    <mergeCell ref="AP864:AS864"/>
    <mergeCell ref="AT864:AW864"/>
    <mergeCell ref="AI865:AL865"/>
    <mergeCell ref="AM865:AO865"/>
    <mergeCell ref="AP865:AS865"/>
    <mergeCell ref="AT865:AW865"/>
    <mergeCell ref="W864:Z864"/>
    <mergeCell ref="AA864:AD864"/>
    <mergeCell ref="AT866:AW866"/>
    <mergeCell ref="W867:Z867"/>
    <mergeCell ref="AA867:AD867"/>
    <mergeCell ref="AE867:AH867"/>
    <mergeCell ref="AI867:AL867"/>
    <mergeCell ref="AM867:AO867"/>
    <mergeCell ref="AP867:AS867"/>
    <mergeCell ref="AT867:AW867"/>
    <mergeCell ref="W866:Z866"/>
    <mergeCell ref="AA866:AD866"/>
    <mergeCell ref="AE868:AH868"/>
    <mergeCell ref="AI868:AL868"/>
    <mergeCell ref="AM866:AO866"/>
    <mergeCell ref="AP866:AS866"/>
    <mergeCell ref="AE866:AH866"/>
    <mergeCell ref="AI866:AL866"/>
    <mergeCell ref="AM868:AO868"/>
    <mergeCell ref="AP868:AS868"/>
    <mergeCell ref="AT868:AW868"/>
    <mergeCell ref="AI869:AL869"/>
    <mergeCell ref="AM869:AO869"/>
    <mergeCell ref="AP869:AS869"/>
    <mergeCell ref="AT869:AW869"/>
    <mergeCell ref="W868:Z868"/>
    <mergeCell ref="AA868:AD868"/>
    <mergeCell ref="AT870:AW870"/>
    <mergeCell ref="W871:Z871"/>
    <mergeCell ref="AA871:AD871"/>
    <mergeCell ref="AE871:AH871"/>
    <mergeCell ref="AI871:AL871"/>
    <mergeCell ref="AM871:AO871"/>
    <mergeCell ref="AP871:AS871"/>
    <mergeCell ref="AT871:AW871"/>
    <mergeCell ref="W870:Z870"/>
    <mergeCell ref="AA870:AD870"/>
    <mergeCell ref="AE872:AH872"/>
    <mergeCell ref="AI872:AL872"/>
    <mergeCell ref="AM870:AO870"/>
    <mergeCell ref="AP870:AS870"/>
    <mergeCell ref="AE870:AH870"/>
    <mergeCell ref="AI870:AL870"/>
    <mergeCell ref="AM872:AO872"/>
    <mergeCell ref="AP872:AS872"/>
    <mergeCell ref="AT872:AW872"/>
    <mergeCell ref="AE869:AH869"/>
    <mergeCell ref="AE873:AH873"/>
    <mergeCell ref="AI873:AL873"/>
    <mergeCell ref="AM873:AO873"/>
    <mergeCell ref="AP873:AS873"/>
    <mergeCell ref="AT873:AW873"/>
    <mergeCell ref="W872:Z872"/>
    <mergeCell ref="AA872:AD872"/>
    <mergeCell ref="AT874:AW874"/>
    <mergeCell ref="W875:Z875"/>
    <mergeCell ref="AA875:AD875"/>
    <mergeCell ref="AE875:AH875"/>
    <mergeCell ref="AI875:AL875"/>
    <mergeCell ref="AM875:AO875"/>
    <mergeCell ref="AP875:AS875"/>
    <mergeCell ref="AT875:AW875"/>
    <mergeCell ref="W874:Z874"/>
    <mergeCell ref="AA874:AD874"/>
    <mergeCell ref="W873:Z873"/>
    <mergeCell ref="AE876:AH876"/>
    <mergeCell ref="AI876:AL876"/>
    <mergeCell ref="AM874:AO874"/>
    <mergeCell ref="AP874:AS874"/>
    <mergeCell ref="AE874:AH874"/>
    <mergeCell ref="AI874:AL874"/>
    <mergeCell ref="AM876:AO876"/>
    <mergeCell ref="AP876:AS876"/>
    <mergeCell ref="AT876:AW876"/>
    <mergeCell ref="W877:Z877"/>
    <mergeCell ref="AA877:AD877"/>
    <mergeCell ref="AE877:AH877"/>
    <mergeCell ref="AI877:AL877"/>
    <mergeCell ref="AM877:AO877"/>
    <mergeCell ref="AP877:AS877"/>
    <mergeCell ref="AT877:AW877"/>
    <mergeCell ref="W876:Z876"/>
    <mergeCell ref="AA876:AD876"/>
    <mergeCell ref="AT878:AW878"/>
    <mergeCell ref="W879:Z879"/>
    <mergeCell ref="AA879:AD879"/>
    <mergeCell ref="AE879:AH879"/>
    <mergeCell ref="AI879:AL879"/>
    <mergeCell ref="AM879:AO879"/>
    <mergeCell ref="AP879:AS879"/>
    <mergeCell ref="AT879:AW879"/>
    <mergeCell ref="W878:Z878"/>
    <mergeCell ref="AA878:AD878"/>
    <mergeCell ref="AE880:AH880"/>
    <mergeCell ref="AI880:AL880"/>
    <mergeCell ref="AM878:AO878"/>
    <mergeCell ref="AP878:AS878"/>
    <mergeCell ref="AE878:AH878"/>
    <mergeCell ref="AI878:AL878"/>
    <mergeCell ref="AM880:AO880"/>
    <mergeCell ref="AP880:AS880"/>
    <mergeCell ref="AT880:AW880"/>
    <mergeCell ref="W881:Z881"/>
    <mergeCell ref="AA881:AD881"/>
    <mergeCell ref="AE881:AH881"/>
    <mergeCell ref="AI881:AL881"/>
    <mergeCell ref="AM881:AO881"/>
    <mergeCell ref="AP881:AS881"/>
    <mergeCell ref="AT881:AW881"/>
    <mergeCell ref="W880:Z880"/>
    <mergeCell ref="AA880:AD880"/>
    <mergeCell ref="AT882:AW882"/>
    <mergeCell ref="W883:Z883"/>
    <mergeCell ref="AA883:AD883"/>
    <mergeCell ref="AE883:AH883"/>
    <mergeCell ref="AI883:AL883"/>
    <mergeCell ref="AM883:AO883"/>
    <mergeCell ref="AP883:AS883"/>
    <mergeCell ref="AT883:AW883"/>
    <mergeCell ref="W882:Z882"/>
    <mergeCell ref="AA882:AD882"/>
    <mergeCell ref="AE884:AH884"/>
    <mergeCell ref="AI884:AL884"/>
    <mergeCell ref="AM882:AO882"/>
    <mergeCell ref="AP882:AS882"/>
    <mergeCell ref="AE882:AH882"/>
    <mergeCell ref="AI882:AL882"/>
    <mergeCell ref="AM884:AO884"/>
    <mergeCell ref="AP884:AS884"/>
    <mergeCell ref="AT884:AW884"/>
    <mergeCell ref="W885:Z885"/>
    <mergeCell ref="AA885:AD885"/>
    <mergeCell ref="AE885:AH885"/>
    <mergeCell ref="AI885:AL885"/>
    <mergeCell ref="AM885:AO885"/>
    <mergeCell ref="AP885:AS885"/>
    <mergeCell ref="AT885:AW885"/>
    <mergeCell ref="W884:Z884"/>
    <mergeCell ref="AA884:AD884"/>
    <mergeCell ref="AT886:AW886"/>
    <mergeCell ref="W887:Z887"/>
    <mergeCell ref="AA887:AD887"/>
    <mergeCell ref="AE887:AH887"/>
    <mergeCell ref="AI887:AL887"/>
    <mergeCell ref="AM887:AO887"/>
    <mergeCell ref="AP887:AS887"/>
    <mergeCell ref="AT887:AW887"/>
    <mergeCell ref="W886:Z886"/>
    <mergeCell ref="AA886:AD886"/>
    <mergeCell ref="AE888:AH888"/>
    <mergeCell ref="AI888:AL888"/>
    <mergeCell ref="AM886:AO886"/>
    <mergeCell ref="AP886:AS886"/>
    <mergeCell ref="AE886:AH886"/>
    <mergeCell ref="AI886:AL886"/>
    <mergeCell ref="AM888:AO888"/>
    <mergeCell ref="AP888:AS888"/>
    <mergeCell ref="AT888:AW888"/>
    <mergeCell ref="W889:Z889"/>
    <mergeCell ref="AA889:AD889"/>
    <mergeCell ref="AE889:AH889"/>
    <mergeCell ref="AI889:AL889"/>
    <mergeCell ref="AM889:AO889"/>
    <mergeCell ref="AP889:AS889"/>
    <mergeCell ref="AT889:AW889"/>
    <mergeCell ref="W888:Z888"/>
    <mergeCell ref="AA888:AD888"/>
    <mergeCell ref="AT890:AW890"/>
    <mergeCell ref="W891:Z891"/>
    <mergeCell ref="AA891:AD891"/>
    <mergeCell ref="AE891:AH891"/>
    <mergeCell ref="AI891:AL891"/>
    <mergeCell ref="AM891:AO891"/>
    <mergeCell ref="AP891:AS891"/>
    <mergeCell ref="AT891:AW891"/>
    <mergeCell ref="W890:Z890"/>
    <mergeCell ref="AA890:AD890"/>
    <mergeCell ref="AE892:AH892"/>
    <mergeCell ref="AI892:AL892"/>
    <mergeCell ref="AM890:AO890"/>
    <mergeCell ref="AP890:AS890"/>
    <mergeCell ref="AE890:AH890"/>
    <mergeCell ref="AI890:AL890"/>
    <mergeCell ref="AM892:AO892"/>
    <mergeCell ref="AP892:AS892"/>
    <mergeCell ref="AT892:AW892"/>
    <mergeCell ref="W893:Z893"/>
    <mergeCell ref="AA893:AD893"/>
    <mergeCell ref="AE893:AH893"/>
    <mergeCell ref="AI893:AL893"/>
    <mergeCell ref="AM893:AO893"/>
    <mergeCell ref="AP893:AS893"/>
    <mergeCell ref="AT893:AW893"/>
    <mergeCell ref="W892:Z892"/>
    <mergeCell ref="AA892:AD892"/>
    <mergeCell ref="AE894:AH894"/>
    <mergeCell ref="AI894:AL894"/>
    <mergeCell ref="W895:Z895"/>
    <mergeCell ref="AA895:AD895"/>
    <mergeCell ref="AE895:AH895"/>
    <mergeCell ref="AI895:AL895"/>
    <mergeCell ref="W894:Z894"/>
    <mergeCell ref="AA894:AD894"/>
    <mergeCell ref="AT903:AW903"/>
    <mergeCell ref="AM902:AO902"/>
    <mergeCell ref="AP902:AS902"/>
    <mergeCell ref="AT902:AW902"/>
    <mergeCell ref="AT894:AW894"/>
    <mergeCell ref="AM895:AO895"/>
    <mergeCell ref="AP895:AS895"/>
    <mergeCell ref="AT895:AW895"/>
    <mergeCell ref="AM894:AO894"/>
    <mergeCell ref="AP894:AS894"/>
    <mergeCell ref="AM903:AO903"/>
    <mergeCell ref="AP903:AS903"/>
    <mergeCell ref="AT901:AW901"/>
    <mergeCell ref="W896:Z896"/>
    <mergeCell ref="W899:Z899"/>
    <mergeCell ref="W898:Z898"/>
    <mergeCell ref="W900:Z900"/>
    <mergeCell ref="AA901:AD901"/>
    <mergeCell ref="W897:Z897"/>
    <mergeCell ref="AP898:AS898"/>
    <mergeCell ref="AT900:AW900"/>
    <mergeCell ref="AP899:AS899"/>
    <mergeCell ref="AP900:AS900"/>
    <mergeCell ref="AT898:AW898"/>
    <mergeCell ref="AP911:AS911"/>
    <mergeCell ref="AP912:AS912"/>
    <mergeCell ref="AE911:AH911"/>
    <mergeCell ref="AE910:AH910"/>
    <mergeCell ref="AI908:AL908"/>
    <mergeCell ref="AE904:AH904"/>
    <mergeCell ref="AE908:AH908"/>
    <mergeCell ref="AM905:AO905"/>
    <mergeCell ref="AM913:AO913"/>
    <mergeCell ref="AI912:AL912"/>
    <mergeCell ref="AI911:AL911"/>
    <mergeCell ref="AM909:AO909"/>
    <mergeCell ref="AI904:AL904"/>
    <mergeCell ref="AM912:AO912"/>
    <mergeCell ref="AM911:AO911"/>
    <mergeCell ref="AT904:AW904"/>
    <mergeCell ref="AP909:AS909"/>
    <mergeCell ref="AT909:AW909"/>
    <mergeCell ref="AP910:AS910"/>
    <mergeCell ref="AT910:AW910"/>
    <mergeCell ref="AT912:AW912"/>
    <mergeCell ref="AT905:AW905"/>
    <mergeCell ref="AP904:AS904"/>
    <mergeCell ref="AP905:AS905"/>
    <mergeCell ref="AE909:AH909"/>
    <mergeCell ref="AI910:AL910"/>
    <mergeCell ref="AP908:AS908"/>
    <mergeCell ref="AP906:AS906"/>
    <mergeCell ref="AI905:AL905"/>
    <mergeCell ref="AE905:AH905"/>
    <mergeCell ref="AE907:AH907"/>
    <mergeCell ref="AP925:AS925"/>
    <mergeCell ref="AE924:AH924"/>
    <mergeCell ref="AM915:AO915"/>
    <mergeCell ref="AP915:AS915"/>
    <mergeCell ref="AT915:AW915"/>
    <mergeCell ref="AA913:AD913"/>
    <mergeCell ref="AE913:AH913"/>
    <mergeCell ref="AI913:AL913"/>
    <mergeCell ref="AP913:AS913"/>
    <mergeCell ref="AM914:AO914"/>
    <mergeCell ref="AE914:AH914"/>
    <mergeCell ref="AT913:AW913"/>
    <mergeCell ref="AT916:AW916"/>
    <mergeCell ref="AM916:AO916"/>
    <mergeCell ref="AP916:AS916"/>
    <mergeCell ref="AP918:AS918"/>
    <mergeCell ref="AT917:AW917"/>
    <mergeCell ref="AT918:AW918"/>
    <mergeCell ref="AP917:AS917"/>
    <mergeCell ref="AM917:AO917"/>
    <mergeCell ref="AI917:AL917"/>
    <mergeCell ref="AM918:AO918"/>
    <mergeCell ref="AE917:AH917"/>
    <mergeCell ref="AE916:AH916"/>
    <mergeCell ref="AA916:AD916"/>
    <mergeCell ref="AP914:AS914"/>
    <mergeCell ref="AA915:AD915"/>
    <mergeCell ref="AA917:AD917"/>
    <mergeCell ref="AT914:AW914"/>
    <mergeCell ref="AI922:AL922"/>
    <mergeCell ref="AP919:AS919"/>
    <mergeCell ref="AA920:AD920"/>
    <mergeCell ref="AE920:AH920"/>
    <mergeCell ref="AA918:AD918"/>
    <mergeCell ref="AE918:AH918"/>
    <mergeCell ref="AA919:AD919"/>
    <mergeCell ref="AE919:AH919"/>
    <mergeCell ref="AT919:AW919"/>
    <mergeCell ref="AI918:AL918"/>
    <mergeCell ref="AI919:AL919"/>
    <mergeCell ref="AI920:AL920"/>
    <mergeCell ref="AP920:AS920"/>
    <mergeCell ref="AT920:AW920"/>
    <mergeCell ref="AT924:AW924"/>
    <mergeCell ref="AM924:AO924"/>
    <mergeCell ref="AP924:AS924"/>
    <mergeCell ref="AP922:AS922"/>
    <mergeCell ref="AT922:AW922"/>
    <mergeCell ref="AM922:AO922"/>
    <mergeCell ref="AA921:AD921"/>
    <mergeCell ref="AT923:AW923"/>
    <mergeCell ref="AT921:AW921"/>
    <mergeCell ref="AM921:AO921"/>
    <mergeCell ref="AP921:AS921"/>
    <mergeCell ref="AM923:AO923"/>
    <mergeCell ref="AP923:AS923"/>
    <mergeCell ref="AE923:AH923"/>
    <mergeCell ref="AM925:AO925"/>
    <mergeCell ref="AT925:AW925"/>
    <mergeCell ref="W926:Z926"/>
    <mergeCell ref="AA926:AD926"/>
    <mergeCell ref="AE926:AH926"/>
    <mergeCell ref="AI926:AL926"/>
    <mergeCell ref="AM926:AO926"/>
    <mergeCell ref="AP926:AS926"/>
    <mergeCell ref="AT926:AW926"/>
    <mergeCell ref="W925:Z925"/>
    <mergeCell ref="AA925:AD925"/>
    <mergeCell ref="W932:Z932"/>
    <mergeCell ref="AA932:AD932"/>
    <mergeCell ref="AE932:AH932"/>
    <mergeCell ref="AI932:AL932"/>
    <mergeCell ref="AM932:AO932"/>
    <mergeCell ref="AP932:AS932"/>
    <mergeCell ref="AM931:AO931"/>
    <mergeCell ref="AE931:AH931"/>
    <mergeCell ref="AT927:AW927"/>
    <mergeCell ref="W928:Z928"/>
    <mergeCell ref="AA928:AD928"/>
    <mergeCell ref="AE928:AH928"/>
    <mergeCell ref="AI928:AL928"/>
    <mergeCell ref="AM928:AO928"/>
    <mergeCell ref="AP928:AS928"/>
    <mergeCell ref="AT928:AW928"/>
    <mergeCell ref="W927:Z927"/>
    <mergeCell ref="AP927:AS927"/>
    <mergeCell ref="AT930:AW930"/>
    <mergeCell ref="W929:Z929"/>
    <mergeCell ref="AA927:AD927"/>
    <mergeCell ref="AI929:AL929"/>
    <mergeCell ref="AM927:AO927"/>
    <mergeCell ref="AE927:AH927"/>
    <mergeCell ref="AI927:AL927"/>
    <mergeCell ref="AM929:AO929"/>
    <mergeCell ref="AT929:AW929"/>
    <mergeCell ref="AM930:AO930"/>
    <mergeCell ref="AA929:AD929"/>
    <mergeCell ref="W930:Z930"/>
    <mergeCell ref="AA930:AD930"/>
    <mergeCell ref="AP935:AS935"/>
    <mergeCell ref="AE934:AH934"/>
    <mergeCell ref="AP934:AS934"/>
    <mergeCell ref="W934:Z934"/>
    <mergeCell ref="AA934:AD934"/>
    <mergeCell ref="AT931:AW931"/>
    <mergeCell ref="AT932:AW932"/>
    <mergeCell ref="AT933:AW933"/>
    <mergeCell ref="AP933:AS933"/>
    <mergeCell ref="AP931:AS931"/>
    <mergeCell ref="AA933:AD933"/>
    <mergeCell ref="W931:Z931"/>
    <mergeCell ref="AA931:AD931"/>
    <mergeCell ref="AI931:AL931"/>
    <mergeCell ref="AP929:AS929"/>
    <mergeCell ref="AP930:AS930"/>
    <mergeCell ref="AE935:AH935"/>
    <mergeCell ref="AE933:AH933"/>
    <mergeCell ref="AI933:AL933"/>
    <mergeCell ref="W937:Z937"/>
    <mergeCell ref="AA937:AD937"/>
    <mergeCell ref="W936:Z936"/>
    <mergeCell ref="AA936:AD936"/>
    <mergeCell ref="AT935:AW935"/>
    <mergeCell ref="AT934:AW934"/>
    <mergeCell ref="W935:Z935"/>
    <mergeCell ref="AA935:AD935"/>
    <mergeCell ref="AM935:AO935"/>
    <mergeCell ref="AM933:AO933"/>
    <mergeCell ref="AM936:AO936"/>
    <mergeCell ref="AI934:AL934"/>
    <mergeCell ref="AM934:AO934"/>
    <mergeCell ref="AI935:AL935"/>
    <mergeCell ref="AI936:AL936"/>
    <mergeCell ref="AP936:AS936"/>
    <mergeCell ref="AM937:AO937"/>
    <mergeCell ref="AP937:AS937"/>
    <mergeCell ref="AE937:AH937"/>
    <mergeCell ref="AE936:AH936"/>
    <mergeCell ref="AT938:AW938"/>
    <mergeCell ref="AT936:AW936"/>
    <mergeCell ref="AP938:AS938"/>
    <mergeCell ref="AA938:AD938"/>
    <mergeCell ref="AA940:AD940"/>
    <mergeCell ref="AE940:AH940"/>
    <mergeCell ref="AI940:AL940"/>
    <mergeCell ref="AT937:AW937"/>
    <mergeCell ref="AM938:AO938"/>
    <mergeCell ref="AM939:AO939"/>
    <mergeCell ref="AP939:AS939"/>
    <mergeCell ref="AT939:AW939"/>
    <mergeCell ref="AA939:AD939"/>
    <mergeCell ref="AP940:AS940"/>
    <mergeCell ref="AM942:AO942"/>
    <mergeCell ref="AP942:AS942"/>
    <mergeCell ref="AT942:AW942"/>
    <mergeCell ref="AM941:AO941"/>
    <mergeCell ref="AM940:AO940"/>
    <mergeCell ref="AT940:AW940"/>
    <mergeCell ref="AA942:AD942"/>
    <mergeCell ref="AE942:AH942"/>
    <mergeCell ref="AE941:AH941"/>
    <mergeCell ref="AT941:AW941"/>
    <mergeCell ref="AP941:AS941"/>
    <mergeCell ref="AI938:AL938"/>
    <mergeCell ref="AT943:AW943"/>
    <mergeCell ref="AM944:AO944"/>
    <mergeCell ref="AP944:AS944"/>
    <mergeCell ref="AT944:AW944"/>
    <mergeCell ref="AM943:AO943"/>
    <mergeCell ref="AP943:AS943"/>
    <mergeCell ref="AI943:AL943"/>
    <mergeCell ref="AT945:AW945"/>
    <mergeCell ref="W946:Z946"/>
    <mergeCell ref="AA946:AD946"/>
    <mergeCell ref="AE946:AH946"/>
    <mergeCell ref="AI946:AL946"/>
    <mergeCell ref="AM946:AO946"/>
    <mergeCell ref="AP946:AS946"/>
    <mergeCell ref="AT946:AW946"/>
    <mergeCell ref="W945:Z945"/>
    <mergeCell ref="AA945:AD945"/>
    <mergeCell ref="AM945:AO945"/>
    <mergeCell ref="AP945:AS945"/>
    <mergeCell ref="AE945:AH945"/>
    <mergeCell ref="AT947:AW947"/>
    <mergeCell ref="W948:Z948"/>
    <mergeCell ref="AA948:AD948"/>
    <mergeCell ref="AE948:AH948"/>
    <mergeCell ref="AI948:AL948"/>
    <mergeCell ref="AM948:AO948"/>
    <mergeCell ref="AP948:AS948"/>
    <mergeCell ref="AT948:AW948"/>
    <mergeCell ref="W947:Z947"/>
    <mergeCell ref="AA947:AD947"/>
    <mergeCell ref="AA949:AD949"/>
    <mergeCell ref="AM947:AO947"/>
    <mergeCell ref="AP947:AS947"/>
    <mergeCell ref="AE947:AH947"/>
    <mergeCell ref="AI947:AL947"/>
    <mergeCell ref="AM949:AO949"/>
    <mergeCell ref="AP949:AS949"/>
    <mergeCell ref="AT949:AW949"/>
    <mergeCell ref="AM950:AO950"/>
    <mergeCell ref="AP950:AS950"/>
    <mergeCell ref="AT950:AW950"/>
    <mergeCell ref="AE949:AH949"/>
    <mergeCell ref="AI949:AL949"/>
    <mergeCell ref="AT951:AW951"/>
    <mergeCell ref="W952:Z952"/>
    <mergeCell ref="AA952:AD952"/>
    <mergeCell ref="AE952:AH952"/>
    <mergeCell ref="AI952:AL952"/>
    <mergeCell ref="AM952:AO952"/>
    <mergeCell ref="AP952:AS952"/>
    <mergeCell ref="AT952:AW952"/>
    <mergeCell ref="W951:Z951"/>
    <mergeCell ref="AA951:AD951"/>
    <mergeCell ref="AM951:AO951"/>
    <mergeCell ref="AP951:AS951"/>
    <mergeCell ref="AE951:AH951"/>
    <mergeCell ref="AI951:AL951"/>
    <mergeCell ref="AA950:AD950"/>
    <mergeCell ref="AE950:AH950"/>
    <mergeCell ref="AI950:AL950"/>
    <mergeCell ref="AM953:AO953"/>
    <mergeCell ref="AP953:AS953"/>
    <mergeCell ref="AE953:AH953"/>
    <mergeCell ref="AI953:AL953"/>
    <mergeCell ref="AT953:AW953"/>
    <mergeCell ref="W954:Z954"/>
    <mergeCell ref="AA954:AD954"/>
    <mergeCell ref="AE954:AH954"/>
    <mergeCell ref="AI954:AL954"/>
    <mergeCell ref="AM954:AO954"/>
    <mergeCell ref="AP954:AS954"/>
    <mergeCell ref="AT954:AW954"/>
    <mergeCell ref="W953:Z953"/>
    <mergeCell ref="AA953:AD953"/>
    <mergeCell ref="AT955:AW955"/>
    <mergeCell ref="W956:Z956"/>
    <mergeCell ref="AA956:AD956"/>
    <mergeCell ref="AE956:AH956"/>
    <mergeCell ref="AI956:AL956"/>
    <mergeCell ref="AM956:AO956"/>
    <mergeCell ref="AP956:AS956"/>
    <mergeCell ref="AT956:AW956"/>
    <mergeCell ref="W955:Z955"/>
    <mergeCell ref="AA955:AD955"/>
    <mergeCell ref="AM955:AO955"/>
    <mergeCell ref="AP955:AS955"/>
    <mergeCell ref="AE955:AH955"/>
    <mergeCell ref="AI955:AL955"/>
    <mergeCell ref="AM957:AO957"/>
    <mergeCell ref="AP957:AS957"/>
    <mergeCell ref="AT957:AW957"/>
    <mergeCell ref="W958:Z958"/>
    <mergeCell ref="AA958:AD958"/>
    <mergeCell ref="AE958:AH958"/>
    <mergeCell ref="AI958:AL958"/>
    <mergeCell ref="AM958:AO958"/>
    <mergeCell ref="AP958:AS958"/>
    <mergeCell ref="AT958:AW958"/>
    <mergeCell ref="AE957:AH957"/>
    <mergeCell ref="AI957:AL957"/>
    <mergeCell ref="AT959:AW959"/>
    <mergeCell ref="W960:Z960"/>
    <mergeCell ref="AA960:AD960"/>
    <mergeCell ref="AE960:AH960"/>
    <mergeCell ref="AI960:AL960"/>
    <mergeCell ref="AM960:AO960"/>
    <mergeCell ref="AP960:AS960"/>
    <mergeCell ref="AT960:AW960"/>
    <mergeCell ref="W959:Z959"/>
    <mergeCell ref="AA959:AD959"/>
    <mergeCell ref="AM959:AO959"/>
    <mergeCell ref="AP959:AS959"/>
    <mergeCell ref="AE959:AH959"/>
    <mergeCell ref="AI959:AL959"/>
    <mergeCell ref="AA957:AD957"/>
    <mergeCell ref="AM961:AO961"/>
    <mergeCell ref="AP961:AS961"/>
    <mergeCell ref="AE961:AH961"/>
    <mergeCell ref="AI961:AL961"/>
    <mergeCell ref="AT961:AW961"/>
    <mergeCell ref="W962:Z962"/>
    <mergeCell ref="AA962:AD962"/>
    <mergeCell ref="AE962:AH962"/>
    <mergeCell ref="AI962:AL962"/>
    <mergeCell ref="AM962:AO962"/>
    <mergeCell ref="AP962:AS962"/>
    <mergeCell ref="AT962:AW962"/>
    <mergeCell ref="W961:Z961"/>
    <mergeCell ref="AA961:AD961"/>
    <mergeCell ref="AT963:AW963"/>
    <mergeCell ref="W964:Z964"/>
    <mergeCell ref="AA964:AD964"/>
    <mergeCell ref="AE964:AH964"/>
    <mergeCell ref="AI964:AL964"/>
    <mergeCell ref="AM964:AO964"/>
    <mergeCell ref="AP964:AS964"/>
    <mergeCell ref="AT964:AW964"/>
    <mergeCell ref="W963:Z963"/>
    <mergeCell ref="AA963:AD963"/>
    <mergeCell ref="AM963:AO963"/>
    <mergeCell ref="AP963:AS963"/>
    <mergeCell ref="AE963:AH963"/>
    <mergeCell ref="AI963:AL963"/>
    <mergeCell ref="AM965:AO965"/>
    <mergeCell ref="AP965:AS965"/>
    <mergeCell ref="AT965:AW965"/>
    <mergeCell ref="W966:Z966"/>
    <mergeCell ref="AA966:AD966"/>
    <mergeCell ref="AE966:AH966"/>
    <mergeCell ref="AI966:AL966"/>
    <mergeCell ref="AM966:AO966"/>
    <mergeCell ref="AP966:AS966"/>
    <mergeCell ref="AT966:AW966"/>
    <mergeCell ref="AE965:AH965"/>
    <mergeCell ref="AI965:AL965"/>
    <mergeCell ref="AT967:AW967"/>
    <mergeCell ref="W968:Z968"/>
    <mergeCell ref="AA968:AD968"/>
    <mergeCell ref="AE968:AH968"/>
    <mergeCell ref="AI968:AL968"/>
    <mergeCell ref="AM968:AO968"/>
    <mergeCell ref="AP968:AS968"/>
    <mergeCell ref="AT968:AW968"/>
    <mergeCell ref="W967:Z967"/>
    <mergeCell ref="AA967:AD967"/>
    <mergeCell ref="AM967:AO967"/>
    <mergeCell ref="AP967:AS967"/>
    <mergeCell ref="AE967:AH967"/>
    <mergeCell ref="AI967:AL967"/>
    <mergeCell ref="AA965:AD965"/>
    <mergeCell ref="AM969:AO969"/>
    <mergeCell ref="AP969:AS969"/>
    <mergeCell ref="AE969:AH969"/>
    <mergeCell ref="AI969:AL969"/>
    <mergeCell ref="AT969:AW969"/>
    <mergeCell ref="W970:Z970"/>
    <mergeCell ref="AA970:AD970"/>
    <mergeCell ref="AE970:AH970"/>
    <mergeCell ref="AI970:AL970"/>
    <mergeCell ref="AM970:AO970"/>
    <mergeCell ref="AP970:AS970"/>
    <mergeCell ref="AT970:AW970"/>
    <mergeCell ref="W969:Z969"/>
    <mergeCell ref="AA969:AD969"/>
    <mergeCell ref="AT971:AW971"/>
    <mergeCell ref="W972:Z972"/>
    <mergeCell ref="AA972:AD972"/>
    <mergeCell ref="AE972:AH972"/>
    <mergeCell ref="AI972:AL972"/>
    <mergeCell ref="AM972:AO972"/>
    <mergeCell ref="AP972:AS972"/>
    <mergeCell ref="AT972:AW972"/>
    <mergeCell ref="W971:Z971"/>
    <mergeCell ref="AA971:AD971"/>
    <mergeCell ref="AM971:AO971"/>
    <mergeCell ref="AP971:AS971"/>
    <mergeCell ref="AE971:AH971"/>
    <mergeCell ref="AI971:AL971"/>
    <mergeCell ref="AM973:AO973"/>
    <mergeCell ref="AP973:AS973"/>
    <mergeCell ref="AT973:AW973"/>
    <mergeCell ref="W974:Z974"/>
    <mergeCell ref="AA974:AD974"/>
    <mergeCell ref="AE974:AH974"/>
    <mergeCell ref="AI974:AL974"/>
    <mergeCell ref="AM974:AO974"/>
    <mergeCell ref="AP974:AS974"/>
    <mergeCell ref="AT974:AW974"/>
    <mergeCell ref="W973:Z973"/>
    <mergeCell ref="AA973:AD973"/>
    <mergeCell ref="AT975:AW975"/>
    <mergeCell ref="W976:Z976"/>
    <mergeCell ref="AA976:AD976"/>
    <mergeCell ref="AE976:AH976"/>
    <mergeCell ref="AI976:AL976"/>
    <mergeCell ref="AM976:AO976"/>
    <mergeCell ref="AP976:AS976"/>
    <mergeCell ref="AT976:AW976"/>
    <mergeCell ref="W975:Z975"/>
    <mergeCell ref="AA975:AD975"/>
    <mergeCell ref="AM975:AO975"/>
    <mergeCell ref="AP975:AS975"/>
    <mergeCell ref="AE975:AH975"/>
    <mergeCell ref="AI975:AL975"/>
    <mergeCell ref="AE973:AH973"/>
    <mergeCell ref="AI973:AL973"/>
    <mergeCell ref="AM977:AO977"/>
    <mergeCell ref="AP977:AS977"/>
    <mergeCell ref="AT977:AW977"/>
    <mergeCell ref="W978:Z978"/>
    <mergeCell ref="AA978:AD978"/>
    <mergeCell ref="AE978:AH978"/>
    <mergeCell ref="AI978:AL978"/>
    <mergeCell ref="AM978:AO978"/>
    <mergeCell ref="AP978:AS978"/>
    <mergeCell ref="AT978:AW978"/>
    <mergeCell ref="W977:Z977"/>
    <mergeCell ref="AA977:AD977"/>
    <mergeCell ref="AT979:AW979"/>
    <mergeCell ref="W980:Z980"/>
    <mergeCell ref="AA980:AD980"/>
    <mergeCell ref="AE980:AH980"/>
    <mergeCell ref="AI980:AL980"/>
    <mergeCell ref="AM980:AO980"/>
    <mergeCell ref="AP980:AS980"/>
    <mergeCell ref="AT980:AW980"/>
    <mergeCell ref="W979:Z979"/>
    <mergeCell ref="AA979:AD979"/>
    <mergeCell ref="AM979:AO979"/>
    <mergeCell ref="AP979:AS979"/>
    <mergeCell ref="AE979:AH979"/>
    <mergeCell ref="AI979:AL979"/>
    <mergeCell ref="AE977:AH977"/>
    <mergeCell ref="AI977:AL977"/>
    <mergeCell ref="AM981:AO981"/>
    <mergeCell ref="AP981:AS981"/>
    <mergeCell ref="AT981:AW981"/>
    <mergeCell ref="W982:Z982"/>
    <mergeCell ref="AA982:AD982"/>
    <mergeCell ref="AE982:AH982"/>
    <mergeCell ref="AI982:AL982"/>
    <mergeCell ref="AM982:AO982"/>
    <mergeCell ref="AP982:AS982"/>
    <mergeCell ref="AT982:AW982"/>
    <mergeCell ref="W981:Z981"/>
    <mergeCell ref="AA981:AD981"/>
    <mergeCell ref="AT983:AW983"/>
    <mergeCell ref="W984:Z984"/>
    <mergeCell ref="AA984:AD984"/>
    <mergeCell ref="AE984:AH984"/>
    <mergeCell ref="AI984:AL984"/>
    <mergeCell ref="AM984:AO984"/>
    <mergeCell ref="AP984:AS984"/>
    <mergeCell ref="AT984:AW984"/>
    <mergeCell ref="W983:Z983"/>
    <mergeCell ref="AA983:AD983"/>
    <mergeCell ref="AM983:AO983"/>
    <mergeCell ref="AP983:AS983"/>
    <mergeCell ref="AE983:AH983"/>
    <mergeCell ref="AI983:AL983"/>
    <mergeCell ref="AE981:AH981"/>
    <mergeCell ref="AI981:AL981"/>
    <mergeCell ref="AM985:AO985"/>
    <mergeCell ref="AP985:AS985"/>
    <mergeCell ref="AT985:AW985"/>
    <mergeCell ref="W986:Z986"/>
    <mergeCell ref="AE986:AH986"/>
    <mergeCell ref="AI986:AL986"/>
    <mergeCell ref="AM986:AO986"/>
    <mergeCell ref="AP986:AS986"/>
    <mergeCell ref="AT986:AW986"/>
    <mergeCell ref="W985:Z985"/>
    <mergeCell ref="AA985:AD985"/>
    <mergeCell ref="AE985:AH985"/>
    <mergeCell ref="AT987:AW987"/>
    <mergeCell ref="W988:Z988"/>
    <mergeCell ref="AE988:AH988"/>
    <mergeCell ref="AI988:AL988"/>
    <mergeCell ref="AM988:AO988"/>
    <mergeCell ref="AP988:AS988"/>
    <mergeCell ref="AT988:AW988"/>
    <mergeCell ref="W987:Z987"/>
    <mergeCell ref="AM987:AO987"/>
    <mergeCell ref="AP987:AS987"/>
    <mergeCell ref="AE987:AH987"/>
    <mergeCell ref="AI987:AL987"/>
    <mergeCell ref="AI985:AL985"/>
    <mergeCell ref="AM989:AO989"/>
    <mergeCell ref="AP989:AS989"/>
    <mergeCell ref="AT989:AW989"/>
    <mergeCell ref="W990:Z990"/>
    <mergeCell ref="AE990:AH990"/>
    <mergeCell ref="AI990:AL990"/>
    <mergeCell ref="AM990:AO990"/>
    <mergeCell ref="AP990:AS990"/>
    <mergeCell ref="AT990:AW990"/>
    <mergeCell ref="W989:Z989"/>
    <mergeCell ref="AE989:AH989"/>
    <mergeCell ref="AI989:AL989"/>
    <mergeCell ref="AT991:AW991"/>
    <mergeCell ref="W992:Z992"/>
    <mergeCell ref="AE992:AH992"/>
    <mergeCell ref="AI992:AL992"/>
    <mergeCell ref="AM992:AO992"/>
    <mergeCell ref="AP992:AS992"/>
    <mergeCell ref="AT992:AW992"/>
    <mergeCell ref="W991:Z991"/>
    <mergeCell ref="AM991:AO991"/>
    <mergeCell ref="AP991:AS991"/>
    <mergeCell ref="AE991:AH991"/>
    <mergeCell ref="AI991:AL991"/>
    <mergeCell ref="AM993:AO993"/>
    <mergeCell ref="AP993:AS993"/>
    <mergeCell ref="AT993:AW993"/>
    <mergeCell ref="W994:Z994"/>
    <mergeCell ref="AE994:AH994"/>
    <mergeCell ref="AI994:AL994"/>
    <mergeCell ref="AM994:AO994"/>
    <mergeCell ref="AP994:AS994"/>
    <mergeCell ref="AT994:AW994"/>
    <mergeCell ref="W993:Z993"/>
    <mergeCell ref="AE993:AH993"/>
    <mergeCell ref="AI993:AL993"/>
    <mergeCell ref="AT995:AW995"/>
    <mergeCell ref="W996:Z996"/>
    <mergeCell ref="AE996:AH996"/>
    <mergeCell ref="AI996:AL996"/>
    <mergeCell ref="AM996:AO996"/>
    <mergeCell ref="AP996:AS996"/>
    <mergeCell ref="AT996:AW996"/>
    <mergeCell ref="W995:Z995"/>
    <mergeCell ref="AP995:AS995"/>
    <mergeCell ref="AE995:AH995"/>
    <mergeCell ref="AI995:AL995"/>
    <mergeCell ref="AM997:AO997"/>
    <mergeCell ref="AP997:AS997"/>
    <mergeCell ref="AE997:AH997"/>
    <mergeCell ref="AI997:AL997"/>
    <mergeCell ref="AM995:AO995"/>
    <mergeCell ref="AT997:AW997"/>
    <mergeCell ref="W998:Z998"/>
    <mergeCell ref="AE998:AH998"/>
    <mergeCell ref="AI998:AL998"/>
    <mergeCell ref="AM998:AO998"/>
    <mergeCell ref="AP998:AS998"/>
    <mergeCell ref="AT998:AW998"/>
    <mergeCell ref="W997:Z997"/>
    <mergeCell ref="W1003:Z1003"/>
    <mergeCell ref="AE1004:AH1004"/>
    <mergeCell ref="W1004:Z1004"/>
    <mergeCell ref="AM1004:AO1004"/>
    <mergeCell ref="AT999:AW999"/>
    <mergeCell ref="AP999:AS999"/>
    <mergeCell ref="AE999:AH999"/>
    <mergeCell ref="AP1001:AS1001"/>
    <mergeCell ref="AI1001:AL1001"/>
    <mergeCell ref="W1001:Z1001"/>
    <mergeCell ref="AT1000:AW1000"/>
    <mergeCell ref="AI1000:AL1000"/>
    <mergeCell ref="AM1000:AO1000"/>
    <mergeCell ref="AP1000:AS1000"/>
    <mergeCell ref="AM1002:AO1002"/>
    <mergeCell ref="AP1002:AS1002"/>
    <mergeCell ref="AM1001:AO1001"/>
    <mergeCell ref="AT1001:AW1001"/>
    <mergeCell ref="AT1002:AW1002"/>
    <mergeCell ref="W1005:Z1005"/>
    <mergeCell ref="AI1005:AL1005"/>
    <mergeCell ref="AI1004:AL1004"/>
    <mergeCell ref="AP1006:AS1006"/>
    <mergeCell ref="AP1005:AS1005"/>
    <mergeCell ref="AP1004:AS1004"/>
    <mergeCell ref="AT1006:AW1006"/>
    <mergeCell ref="AP1003:AS1003"/>
    <mergeCell ref="AI1007:AL1007"/>
    <mergeCell ref="AM1007:AO1007"/>
    <mergeCell ref="AT1007:AW1007"/>
    <mergeCell ref="AM1009:AO1009"/>
    <mergeCell ref="AP1007:AS1007"/>
    <mergeCell ref="AP1008:AS1008"/>
    <mergeCell ref="AM1010:AO1010"/>
    <mergeCell ref="W1012:Z1012"/>
    <mergeCell ref="W1011:Z1011"/>
    <mergeCell ref="AI1012:AL1012"/>
    <mergeCell ref="W1008:Z1008"/>
    <mergeCell ref="W1010:Z1010"/>
    <mergeCell ref="W1009:Z1009"/>
    <mergeCell ref="W1007:Z1007"/>
    <mergeCell ref="AT1010:AW1010"/>
    <mergeCell ref="AE1011:AH1011"/>
    <mergeCell ref="AE1010:AH1010"/>
    <mergeCell ref="AE1008:AH1008"/>
    <mergeCell ref="AI1006:AL1006"/>
    <mergeCell ref="AE1005:AH1005"/>
    <mergeCell ref="AE1007:AH1007"/>
    <mergeCell ref="AI1010:AL1010"/>
    <mergeCell ref="AP1011:AS1011"/>
    <mergeCell ref="AM1011:AO1011"/>
    <mergeCell ref="W1013:Z1013"/>
    <mergeCell ref="AT1014:AW1014"/>
    <mergeCell ref="AP1014:AS1014"/>
    <mergeCell ref="AE1014:AH1014"/>
    <mergeCell ref="AE1013:AH1013"/>
    <mergeCell ref="AI1014:AL1014"/>
    <mergeCell ref="AM1013:AO1013"/>
    <mergeCell ref="AP1013:AS1013"/>
    <mergeCell ref="AT1013:AW1013"/>
    <mergeCell ref="AI1013:AL1013"/>
    <mergeCell ref="W1014:Z1014"/>
    <mergeCell ref="AI1015:AL1015"/>
    <mergeCell ref="W1015:Z1015"/>
    <mergeCell ref="AP1015:AS1015"/>
    <mergeCell ref="AM1014:AO1014"/>
    <mergeCell ref="AM1015:AO1015"/>
    <mergeCell ref="AT1012:AW1012"/>
    <mergeCell ref="AP1012:AS1012"/>
    <mergeCell ref="AM1012:AO1012"/>
    <mergeCell ref="AE1012:AH1012"/>
    <mergeCell ref="AT1015:AW1015"/>
    <mergeCell ref="AE1015:AH1015"/>
    <mergeCell ref="AI1021:AL1021"/>
    <mergeCell ref="AP1022:AS1022"/>
    <mergeCell ref="AM1021:AO1021"/>
    <mergeCell ref="AE1019:AH1019"/>
    <mergeCell ref="AI1019:AL1019"/>
    <mergeCell ref="AI1020:AL1020"/>
    <mergeCell ref="AE1022:AH1022"/>
    <mergeCell ref="AI1022:AL1022"/>
    <mergeCell ref="AT1019:AW1019"/>
    <mergeCell ref="AP1019:AS1019"/>
    <mergeCell ref="AI1016:AL1016"/>
    <mergeCell ref="AM1023:AO1023"/>
    <mergeCell ref="AP1023:AS1023"/>
    <mergeCell ref="AI1023:AL1023"/>
    <mergeCell ref="AE1023:AH1023"/>
    <mergeCell ref="AM1022:AO1022"/>
    <mergeCell ref="AP1021:AS1021"/>
    <mergeCell ref="AT1024:AW1024"/>
    <mergeCell ref="W1025:Z1025"/>
    <mergeCell ref="AE1025:AH1025"/>
    <mergeCell ref="AI1025:AL1025"/>
    <mergeCell ref="AM1025:AO1025"/>
    <mergeCell ref="AT1025:AW1025"/>
    <mergeCell ref="W1024:Z1024"/>
    <mergeCell ref="AE1024:AH1024"/>
    <mergeCell ref="AI1024:AL1024"/>
    <mergeCell ref="AP1024:AS1024"/>
    <mergeCell ref="AT1023:AW1023"/>
    <mergeCell ref="W1023:Z1023"/>
    <mergeCell ref="AT1026:AW1026"/>
    <mergeCell ref="W1027:Z1027"/>
    <mergeCell ref="AE1027:AH1027"/>
    <mergeCell ref="AI1027:AL1027"/>
    <mergeCell ref="AM1027:AO1027"/>
    <mergeCell ref="AP1027:AS1027"/>
    <mergeCell ref="AT1027:AW1027"/>
    <mergeCell ref="W1026:Z1026"/>
    <mergeCell ref="AE1026:AH1026"/>
    <mergeCell ref="AT1029:AW1029"/>
    <mergeCell ref="AP1029:AS1029"/>
    <mergeCell ref="AM1029:AO1029"/>
    <mergeCell ref="AI1028:AL1028"/>
    <mergeCell ref="AP1026:AS1026"/>
    <mergeCell ref="AI1026:AL1026"/>
    <mergeCell ref="AT1028:AW1028"/>
    <mergeCell ref="AM1028:AO1028"/>
    <mergeCell ref="AP1028:AS1028"/>
    <mergeCell ref="AM1026:AO1026"/>
    <mergeCell ref="W1029:Z1029"/>
    <mergeCell ref="AI1029:AL1029"/>
    <mergeCell ref="AE1028:AH1028"/>
    <mergeCell ref="W1033:Z1033"/>
    <mergeCell ref="W1032:Z1032"/>
    <mergeCell ref="AE1032:AH1032"/>
    <mergeCell ref="AI1032:AL1032"/>
    <mergeCell ref="AE1033:AH1033"/>
    <mergeCell ref="AI1033:AL1033"/>
    <mergeCell ref="W1031:Z1031"/>
    <mergeCell ref="AI1030:AL1030"/>
    <mergeCell ref="AM1031:AO1031"/>
    <mergeCell ref="AP1031:AS1031"/>
    <mergeCell ref="AE1031:AH1031"/>
    <mergeCell ref="AI1031:AL1031"/>
    <mergeCell ref="AT1032:AW1032"/>
    <mergeCell ref="W1028:Z1028"/>
    <mergeCell ref="AM1033:AO1033"/>
    <mergeCell ref="AP1033:AS1033"/>
    <mergeCell ref="AT1033:AW1033"/>
    <mergeCell ref="AT1030:AW1030"/>
    <mergeCell ref="AM1030:AO1030"/>
    <mergeCell ref="AP1030:AS1030"/>
    <mergeCell ref="AT1031:AW1031"/>
    <mergeCell ref="AE1034:AH1034"/>
    <mergeCell ref="AI1034:AL1034"/>
    <mergeCell ref="AM1034:AO1034"/>
    <mergeCell ref="AP1034:AS1034"/>
    <mergeCell ref="AM1032:AO1032"/>
    <mergeCell ref="AP1032:AS1032"/>
    <mergeCell ref="AT1035:AW1035"/>
    <mergeCell ref="AE1036:AH1036"/>
    <mergeCell ref="AI1036:AL1036"/>
    <mergeCell ref="AM1036:AO1036"/>
    <mergeCell ref="AP1036:AS1036"/>
    <mergeCell ref="W1034:Z1034"/>
    <mergeCell ref="AM1035:AO1035"/>
    <mergeCell ref="AP1035:AS1035"/>
    <mergeCell ref="AE1035:AH1035"/>
    <mergeCell ref="AI1035:AL1035"/>
    <mergeCell ref="W1036:Z1036"/>
    <mergeCell ref="AT1036:AW1036"/>
    <mergeCell ref="AT1037:AW1037"/>
    <mergeCell ref="AE1037:AH1037"/>
    <mergeCell ref="AI1038:AL1038"/>
    <mergeCell ref="AM1038:AO1038"/>
    <mergeCell ref="AP1038:AS1038"/>
    <mergeCell ref="AM1037:AO1037"/>
    <mergeCell ref="AP1037:AS1037"/>
    <mergeCell ref="AT1038:AW1038"/>
    <mergeCell ref="W1037:Z1037"/>
    <mergeCell ref="AI1037:AL1037"/>
    <mergeCell ref="AT1034:AW1034"/>
    <mergeCell ref="W1039:Z1039"/>
    <mergeCell ref="W1040:Z1040"/>
    <mergeCell ref="AM1040:AO1040"/>
    <mergeCell ref="AP1039:AS1039"/>
    <mergeCell ref="W1038:Z1038"/>
    <mergeCell ref="AE1038:AH1038"/>
    <mergeCell ref="AE1040:AH1040"/>
    <mergeCell ref="AI1039:AL1039"/>
    <mergeCell ref="AT1039:AW1039"/>
    <mergeCell ref="AE1041:AH1041"/>
    <mergeCell ref="AI1041:AL1041"/>
    <mergeCell ref="AM1039:AO1039"/>
    <mergeCell ref="AE1039:AH1039"/>
    <mergeCell ref="AT1040:AW1040"/>
    <mergeCell ref="AP1040:AS1040"/>
    <mergeCell ref="AT1041:AW1041"/>
    <mergeCell ref="AI1040:AL1040"/>
    <mergeCell ref="AT1042:AW1042"/>
    <mergeCell ref="AI1043:AL1043"/>
    <mergeCell ref="AM1042:AO1042"/>
    <mergeCell ref="AM1043:AO1043"/>
    <mergeCell ref="AP1043:AS1043"/>
    <mergeCell ref="AP1042:AS1042"/>
    <mergeCell ref="AT1044:AW1044"/>
    <mergeCell ref="W1045:Z1045"/>
    <mergeCell ref="AE1045:AH1045"/>
    <mergeCell ref="AI1045:AL1045"/>
    <mergeCell ref="AM1045:AO1045"/>
    <mergeCell ref="AP1045:AS1045"/>
    <mergeCell ref="AT1045:AW1045"/>
    <mergeCell ref="AM1044:AO1044"/>
    <mergeCell ref="W1044:Z1044"/>
    <mergeCell ref="AM1041:AO1041"/>
    <mergeCell ref="W1041:Z1041"/>
    <mergeCell ref="W1042:Z1042"/>
    <mergeCell ref="AE1044:AH1044"/>
    <mergeCell ref="AI1044:AL1044"/>
    <mergeCell ref="AE1042:AH1042"/>
    <mergeCell ref="AI1042:AL1042"/>
    <mergeCell ref="AE1043:AH1043"/>
    <mergeCell ref="AP1041:AS1041"/>
    <mergeCell ref="AM1060:AO1060"/>
    <mergeCell ref="AP1059:AS1059"/>
    <mergeCell ref="AP1057:AS1057"/>
    <mergeCell ref="AE1055:AH1055"/>
    <mergeCell ref="AI1055:AL1055"/>
    <mergeCell ref="W1049:Z1049"/>
    <mergeCell ref="AT1047:AW1047"/>
    <mergeCell ref="W1048:Z1048"/>
    <mergeCell ref="AE1048:AH1048"/>
    <mergeCell ref="AI1048:AL1048"/>
    <mergeCell ref="AM1048:AO1048"/>
    <mergeCell ref="AT1048:AW1048"/>
    <mergeCell ref="AT1049:AW1049"/>
    <mergeCell ref="AP1048:AS1048"/>
    <mergeCell ref="W1046:Z1046"/>
    <mergeCell ref="W1043:Z1043"/>
    <mergeCell ref="AP1044:AS1044"/>
    <mergeCell ref="W1047:Z1047"/>
    <mergeCell ref="AT1046:AW1046"/>
    <mergeCell ref="AM1047:AO1047"/>
    <mergeCell ref="AP1047:AS1047"/>
    <mergeCell ref="AE1046:AH1046"/>
    <mergeCell ref="AI1046:AL1046"/>
    <mergeCell ref="AE1047:AH1047"/>
    <mergeCell ref="AM1046:AO1046"/>
    <mergeCell ref="AP1046:AS1046"/>
    <mergeCell ref="AT1043:AW1043"/>
    <mergeCell ref="AE1049:AH1049"/>
    <mergeCell ref="AI1049:AL1049"/>
    <mergeCell ref="AI1047:AL1047"/>
    <mergeCell ref="AI1054:AL1054"/>
    <mergeCell ref="AP1053:AS1053"/>
    <mergeCell ref="AI1051:AL1051"/>
    <mergeCell ref="AM1051:AO1051"/>
    <mergeCell ref="AP1051:AS1051"/>
    <mergeCell ref="AP1052:AS1052"/>
    <mergeCell ref="AT1050:AW1050"/>
    <mergeCell ref="AM1049:AO1049"/>
    <mergeCell ref="AP1049:AS1049"/>
    <mergeCell ref="AI1050:AL1050"/>
    <mergeCell ref="AT1051:AW1051"/>
    <mergeCell ref="AT1052:AW1052"/>
    <mergeCell ref="AE1051:AH1051"/>
    <mergeCell ref="AE1050:AH1050"/>
    <mergeCell ref="AM1050:AO1050"/>
    <mergeCell ref="AP1050:AS1050"/>
    <mergeCell ref="AM1057:AO1057"/>
    <mergeCell ref="AE1053:AH1053"/>
    <mergeCell ref="AI1053:AL1053"/>
    <mergeCell ref="AM1053:AO1053"/>
    <mergeCell ref="AM1052:AO1052"/>
    <mergeCell ref="AE1052:AH1052"/>
    <mergeCell ref="AT1053:AW1053"/>
    <mergeCell ref="AI1052:AL1052"/>
    <mergeCell ref="AT1054:AW1054"/>
    <mergeCell ref="AM1055:AO1055"/>
    <mergeCell ref="AP1055:AS1055"/>
    <mergeCell ref="AT1055:AW1055"/>
    <mergeCell ref="AT1056:AW1056"/>
    <mergeCell ref="W1054:Z1054"/>
    <mergeCell ref="AE1054:AH1054"/>
    <mergeCell ref="AM1054:AO1054"/>
    <mergeCell ref="AP1054:AS1054"/>
    <mergeCell ref="AE1060:AH1060"/>
    <mergeCell ref="AI1064:AL1064"/>
    <mergeCell ref="AI1060:AL1060"/>
    <mergeCell ref="AM1064:AO1064"/>
    <mergeCell ref="AM1061:AO1061"/>
    <mergeCell ref="AT1061:AW1061"/>
    <mergeCell ref="AP1063:AS1063"/>
    <mergeCell ref="AP1061:AS1061"/>
    <mergeCell ref="AT1062:AW1062"/>
    <mergeCell ref="AT1063:AW1063"/>
    <mergeCell ref="AT1058:AW1058"/>
    <mergeCell ref="AT1059:AW1059"/>
    <mergeCell ref="AI1056:AL1056"/>
    <mergeCell ref="AI1059:AL1059"/>
    <mergeCell ref="AE1058:AH1058"/>
    <mergeCell ref="AE1057:AH1057"/>
    <mergeCell ref="AE1056:AH1056"/>
    <mergeCell ref="AI1057:AL1057"/>
    <mergeCell ref="AI1058:AL1058"/>
    <mergeCell ref="AE1059:AH1059"/>
    <mergeCell ref="AM1056:AO1056"/>
    <mergeCell ref="AP1056:AS1056"/>
    <mergeCell ref="AT1057:AW1057"/>
    <mergeCell ref="AE1063:AH1063"/>
    <mergeCell ref="AM1062:AO1062"/>
    <mergeCell ref="AM1058:AO1058"/>
    <mergeCell ref="AP1060:AS1060"/>
    <mergeCell ref="AM1059:AO1059"/>
    <mergeCell ref="AI1062:AL1062"/>
    <mergeCell ref="AI1065:AL1065"/>
    <mergeCell ref="AE1070:AH1070"/>
    <mergeCell ref="AE1061:AH1061"/>
    <mergeCell ref="AE1069:AH1069"/>
    <mergeCell ref="AT1066:AW1066"/>
    <mergeCell ref="AP1067:AS1067"/>
    <mergeCell ref="AP1068:AS1068"/>
    <mergeCell ref="AP1066:AS1066"/>
    <mergeCell ref="AE1066:AH1066"/>
    <mergeCell ref="AE1065:AH1065"/>
    <mergeCell ref="AT1065:AW1065"/>
    <mergeCell ref="AP1064:AS1064"/>
    <mergeCell ref="AP1065:AS1065"/>
    <mergeCell ref="AP1062:AS1062"/>
    <mergeCell ref="AM1063:AO1063"/>
    <mergeCell ref="AT1064:AW1064"/>
    <mergeCell ref="AP1070:AS1070"/>
    <mergeCell ref="AE1064:AH1064"/>
    <mergeCell ref="AE1062:AH1062"/>
    <mergeCell ref="AI1063:AL1063"/>
    <mergeCell ref="AM1070:AO1070"/>
    <mergeCell ref="AI1068:AL1068"/>
    <mergeCell ref="AM1068:AO1068"/>
    <mergeCell ref="AI1070:AL1070"/>
    <mergeCell ref="AT1067:AW1067"/>
    <mergeCell ref="AT1069:AW1069"/>
    <mergeCell ref="AT1060:AW1060"/>
    <mergeCell ref="AP1058:AS1058"/>
    <mergeCell ref="AM1080:AO1080"/>
    <mergeCell ref="AE1078:AH1078"/>
    <mergeCell ref="AE1077:AH1077"/>
    <mergeCell ref="AE1073:AH1073"/>
    <mergeCell ref="AE1081:AH1081"/>
    <mergeCell ref="AI1067:AL1067"/>
    <mergeCell ref="AI1066:AL1066"/>
    <mergeCell ref="AP1069:AS1069"/>
    <mergeCell ref="AM1067:AO1067"/>
    <mergeCell ref="AM1066:AO1066"/>
    <mergeCell ref="AI1069:AL1069"/>
    <mergeCell ref="AT1068:AW1068"/>
    <mergeCell ref="AE1075:AH1075"/>
    <mergeCell ref="AM1081:AO1081"/>
    <mergeCell ref="AM1071:AO1071"/>
    <mergeCell ref="AE1068:AH1068"/>
    <mergeCell ref="AE1071:AH1071"/>
    <mergeCell ref="AT1070:AW1070"/>
    <mergeCell ref="AE1080:AH1080"/>
    <mergeCell ref="AI1080:AL1080"/>
    <mergeCell ref="AP1081:AS1081"/>
    <mergeCell ref="AT1078:AW1078"/>
    <mergeCell ref="AP1080:AS1080"/>
    <mergeCell ref="AT1081:AW1081"/>
    <mergeCell ref="AT1080:AW1080"/>
    <mergeCell ref="AT1079:AW1079"/>
    <mergeCell ref="AT1077:AW1077"/>
    <mergeCell ref="AP1079:AS1079"/>
    <mergeCell ref="AP1078:AS1078"/>
    <mergeCell ref="AT1076:AW1076"/>
    <mergeCell ref="AT1075:AW1075"/>
    <mergeCell ref="AT1071:AW1071"/>
    <mergeCell ref="AP1089:AS1089"/>
    <mergeCell ref="AI1089:AL1089"/>
    <mergeCell ref="AM1088:AO1088"/>
    <mergeCell ref="AP1088:AS1088"/>
    <mergeCell ref="AM1086:AO1086"/>
    <mergeCell ref="AP1086:AS1086"/>
    <mergeCell ref="AI1082:AL1082"/>
    <mergeCell ref="AT1088:AW1088"/>
    <mergeCell ref="AT1089:AW1089"/>
    <mergeCell ref="AM1089:AO1089"/>
    <mergeCell ref="AE1089:AH1089"/>
    <mergeCell ref="AE1085:AH1085"/>
    <mergeCell ref="AI1085:AL1085"/>
    <mergeCell ref="AT1086:AW1086"/>
    <mergeCell ref="AT1087:AW1087"/>
    <mergeCell ref="AP1085:AS1085"/>
    <mergeCell ref="AT1085:AW1085"/>
    <mergeCell ref="AE1088:AH1088"/>
    <mergeCell ref="AE1082:AH1082"/>
    <mergeCell ref="AE1084:AH1084"/>
    <mergeCell ref="AT1084:AW1084"/>
    <mergeCell ref="AT1082:AW1082"/>
    <mergeCell ref="AP1083:AS1083"/>
    <mergeCell ref="AT1083:AW1083"/>
    <mergeCell ref="AP1082:AS1082"/>
    <mergeCell ref="AM1087:AO1087"/>
    <mergeCell ref="AP1084:AS1084"/>
    <mergeCell ref="AP1087:AS1087"/>
    <mergeCell ref="AM1085:AO1085"/>
    <mergeCell ref="AM1084:AO1084"/>
    <mergeCell ref="AI1086:AL1086"/>
    <mergeCell ref="AI1087:AL1087"/>
    <mergeCell ref="W1050:Z1050"/>
    <mergeCell ref="W1051:Z1051"/>
    <mergeCell ref="W1070:Z1070"/>
    <mergeCell ref="W1067:Z1067"/>
    <mergeCell ref="W1061:Z1061"/>
    <mergeCell ref="W1069:Z1069"/>
    <mergeCell ref="W1060:Z1060"/>
    <mergeCell ref="W1066:Z1066"/>
    <mergeCell ref="W1064:Z1064"/>
    <mergeCell ref="W1063:Z1063"/>
    <mergeCell ref="W1089:Z1089"/>
    <mergeCell ref="W1083:Z1083"/>
    <mergeCell ref="W1088:Z1088"/>
    <mergeCell ref="AA1073:AD1073"/>
    <mergeCell ref="AA1089:AD1089"/>
    <mergeCell ref="W1087:Z1087"/>
    <mergeCell ref="W1085:Z1085"/>
    <mergeCell ref="W1086:Z1086"/>
    <mergeCell ref="W1080:Z1080"/>
    <mergeCell ref="W1084:Z1084"/>
    <mergeCell ref="W1056:Z1056"/>
    <mergeCell ref="W1059:Z1059"/>
    <mergeCell ref="W1068:Z1068"/>
    <mergeCell ref="AA1070:AD1070"/>
    <mergeCell ref="W1057:Z1057"/>
    <mergeCell ref="W1058:Z1058"/>
    <mergeCell ref="W1053:Z1053"/>
    <mergeCell ref="W1052:Z1052"/>
    <mergeCell ref="W1055:Z1055"/>
    <mergeCell ref="AI1061:AL1061"/>
    <mergeCell ref="W917:Z917"/>
    <mergeCell ref="W913:Z913"/>
    <mergeCell ref="W908:Z908"/>
    <mergeCell ref="W906:Z906"/>
    <mergeCell ref="W912:Z912"/>
    <mergeCell ref="W909:Z909"/>
    <mergeCell ref="W911:Z911"/>
    <mergeCell ref="W915:Z915"/>
    <mergeCell ref="W914:Z914"/>
    <mergeCell ref="W916:Z916"/>
    <mergeCell ref="W838:Z838"/>
    <mergeCell ref="B199:S199"/>
    <mergeCell ref="B201:S201"/>
    <mergeCell ref="W965:Z965"/>
    <mergeCell ref="W957:Z957"/>
    <mergeCell ref="W949:Z949"/>
    <mergeCell ref="W944:Z944"/>
    <mergeCell ref="W940:Z940"/>
    <mergeCell ref="B213:S213"/>
    <mergeCell ref="B216:S216"/>
    <mergeCell ref="B205:S205"/>
    <mergeCell ref="B214:S214"/>
    <mergeCell ref="B207:S207"/>
    <mergeCell ref="B209:S209"/>
    <mergeCell ref="B210:S210"/>
    <mergeCell ref="B212:S212"/>
    <mergeCell ref="B211:S211"/>
    <mergeCell ref="B208:S208"/>
    <mergeCell ref="B206:S206"/>
    <mergeCell ref="B246:S246"/>
    <mergeCell ref="B234:S234"/>
    <mergeCell ref="B244:S244"/>
    <mergeCell ref="B215:S215"/>
    <mergeCell ref="B219:S219"/>
    <mergeCell ref="B271:S271"/>
    <mergeCell ref="B238:S238"/>
    <mergeCell ref="B251:S251"/>
    <mergeCell ref="B245:S245"/>
    <mergeCell ref="B241:S241"/>
    <mergeCell ref="B243:S243"/>
    <mergeCell ref="B222:S222"/>
    <mergeCell ref="B217:S217"/>
    <mergeCell ref="B220:S220"/>
    <mergeCell ref="B221:S221"/>
    <mergeCell ref="B218:S218"/>
    <mergeCell ref="B360:S360"/>
    <mergeCell ref="B349:S349"/>
    <mergeCell ref="B348:S348"/>
    <mergeCell ref="B344:S344"/>
    <mergeCell ref="B345:S345"/>
    <mergeCell ref="B347:S347"/>
    <mergeCell ref="B346:S346"/>
    <mergeCell ref="B343:S343"/>
    <mergeCell ref="B254:S254"/>
    <mergeCell ref="B252:S252"/>
    <mergeCell ref="B230:S230"/>
    <mergeCell ref="B239:S239"/>
    <mergeCell ref="B240:S240"/>
    <mergeCell ref="B247:S247"/>
    <mergeCell ref="B231:S231"/>
    <mergeCell ref="B233:S233"/>
    <mergeCell ref="B237:S237"/>
    <mergeCell ref="B235:S235"/>
    <mergeCell ref="B248:S248"/>
    <mergeCell ref="B258:S258"/>
    <mergeCell ref="B260:S260"/>
    <mergeCell ref="B259:S259"/>
    <mergeCell ref="B249:S249"/>
    <mergeCell ref="B250:S250"/>
    <mergeCell ref="B257:S257"/>
    <mergeCell ref="B255:S255"/>
    <mergeCell ref="B256:S256"/>
    <mergeCell ref="B253:S253"/>
    <mergeCell ref="B236:S236"/>
    <mergeCell ref="B232:S232"/>
    <mergeCell ref="B267:S267"/>
    <mergeCell ref="B266:S266"/>
    <mergeCell ref="B261:S261"/>
    <mergeCell ref="B262:S262"/>
    <mergeCell ref="B265:S265"/>
    <mergeCell ref="B263:S263"/>
    <mergeCell ref="B264:S264"/>
    <mergeCell ref="B269:S269"/>
    <mergeCell ref="B270:S270"/>
    <mergeCell ref="B281:S281"/>
    <mergeCell ref="B277:S277"/>
    <mergeCell ref="B280:S280"/>
    <mergeCell ref="B273:S273"/>
    <mergeCell ref="B274:S274"/>
    <mergeCell ref="B279:S279"/>
    <mergeCell ref="B275:S275"/>
    <mergeCell ref="B272:S272"/>
    <mergeCell ref="B295:S295"/>
    <mergeCell ref="B292:S292"/>
    <mergeCell ref="B276:S276"/>
    <mergeCell ref="B278:S278"/>
    <mergeCell ref="B300:S300"/>
    <mergeCell ref="B304:S304"/>
    <mergeCell ref="B299:S299"/>
    <mergeCell ref="B288:S288"/>
    <mergeCell ref="B297:S297"/>
    <mergeCell ref="B296:S296"/>
    <mergeCell ref="B309:S309"/>
    <mergeCell ref="B308:S308"/>
    <mergeCell ref="B302:S302"/>
    <mergeCell ref="B307:S307"/>
    <mergeCell ref="B306:S306"/>
    <mergeCell ref="B305:S305"/>
    <mergeCell ref="B312:S312"/>
    <mergeCell ref="B283:S283"/>
    <mergeCell ref="B284:S284"/>
    <mergeCell ref="B286:S286"/>
    <mergeCell ref="B294:S294"/>
    <mergeCell ref="B291:S291"/>
    <mergeCell ref="B298:S298"/>
    <mergeCell ref="B310:S310"/>
    <mergeCell ref="B311:S311"/>
    <mergeCell ref="B313:S313"/>
    <mergeCell ref="B316:S316"/>
    <mergeCell ref="B314:S314"/>
    <mergeCell ref="B315:S315"/>
    <mergeCell ref="B326:S326"/>
    <mergeCell ref="B320:S320"/>
    <mergeCell ref="B317:S317"/>
    <mergeCell ref="B332:S332"/>
    <mergeCell ref="B339:S339"/>
    <mergeCell ref="B327:S327"/>
    <mergeCell ref="B328:S328"/>
    <mergeCell ref="B329:S329"/>
    <mergeCell ref="B321:S321"/>
    <mergeCell ref="B325:S325"/>
    <mergeCell ref="B322:S322"/>
    <mergeCell ref="B324:S324"/>
    <mergeCell ref="B323:S323"/>
    <mergeCell ref="B340:S340"/>
    <mergeCell ref="B342:S342"/>
    <mergeCell ref="B334:S334"/>
    <mergeCell ref="B335:S335"/>
    <mergeCell ref="B336:S336"/>
    <mergeCell ref="B337:S337"/>
    <mergeCell ref="B333:S333"/>
    <mergeCell ref="B330:S330"/>
    <mergeCell ref="B331:S331"/>
    <mergeCell ref="B338:S338"/>
    <mergeCell ref="B341:S341"/>
    <mergeCell ref="B318:S318"/>
    <mergeCell ref="B319:S319"/>
    <mergeCell ref="B370:S370"/>
    <mergeCell ref="B372:S372"/>
    <mergeCell ref="B371:S371"/>
    <mergeCell ref="B350:S350"/>
    <mergeCell ref="B351:S351"/>
    <mergeCell ref="B356:S356"/>
    <mergeCell ref="B355:S355"/>
    <mergeCell ref="B352:S352"/>
    <mergeCell ref="B364:S364"/>
    <mergeCell ref="B353:S353"/>
    <mergeCell ref="B377:S377"/>
    <mergeCell ref="B373:S373"/>
    <mergeCell ref="B374:S374"/>
    <mergeCell ref="B376:S376"/>
    <mergeCell ref="B375:S375"/>
    <mergeCell ref="B365:S365"/>
    <mergeCell ref="B368:S368"/>
    <mergeCell ref="B367:S367"/>
    <mergeCell ref="B366:S366"/>
    <mergeCell ref="B369:S369"/>
    <mergeCell ref="B363:S363"/>
    <mergeCell ref="B362:S362"/>
    <mergeCell ref="B357:S357"/>
    <mergeCell ref="B382:S382"/>
    <mergeCell ref="B383:S383"/>
    <mergeCell ref="B389:S389"/>
    <mergeCell ref="B381:S381"/>
    <mergeCell ref="B378:S378"/>
    <mergeCell ref="B379:S379"/>
    <mergeCell ref="B380:S380"/>
    <mergeCell ref="B390:S390"/>
    <mergeCell ref="B385:S385"/>
    <mergeCell ref="B386:S386"/>
    <mergeCell ref="B387:S387"/>
    <mergeCell ref="B388:S388"/>
    <mergeCell ref="B384:S384"/>
    <mergeCell ref="B395:S395"/>
    <mergeCell ref="B392:S392"/>
    <mergeCell ref="B393:S393"/>
    <mergeCell ref="B404:S404"/>
    <mergeCell ref="B399:S399"/>
    <mergeCell ref="B400:S400"/>
    <mergeCell ref="B403:S403"/>
    <mergeCell ref="B401:S401"/>
    <mergeCell ref="B396:S396"/>
    <mergeCell ref="B397:S397"/>
    <mergeCell ref="B391:S391"/>
    <mergeCell ref="B394:S394"/>
    <mergeCell ref="B413:S413"/>
    <mergeCell ref="B417:S417"/>
    <mergeCell ref="B398:S398"/>
    <mergeCell ref="B402:S402"/>
    <mergeCell ref="B410:S410"/>
    <mergeCell ref="B405:S405"/>
    <mergeCell ref="B406:S406"/>
    <mergeCell ref="B407:S407"/>
    <mergeCell ref="B408:S408"/>
    <mergeCell ref="B409:S409"/>
    <mergeCell ref="B422:S422"/>
    <mergeCell ref="B421:S421"/>
    <mergeCell ref="B426:S426"/>
    <mergeCell ref="B427:S427"/>
    <mergeCell ref="B411:S411"/>
    <mergeCell ref="B412:S412"/>
    <mergeCell ref="B418:S418"/>
    <mergeCell ref="B414:S414"/>
    <mergeCell ref="B415:S415"/>
    <mergeCell ref="B416:S416"/>
    <mergeCell ref="B429:S429"/>
    <mergeCell ref="B430:S430"/>
    <mergeCell ref="B431:S431"/>
    <mergeCell ref="B432:S432"/>
    <mergeCell ref="B419:S419"/>
    <mergeCell ref="B428:S428"/>
    <mergeCell ref="B423:S423"/>
    <mergeCell ref="B424:S424"/>
    <mergeCell ref="B425:S425"/>
    <mergeCell ref="B420:S420"/>
    <mergeCell ref="B433:S433"/>
    <mergeCell ref="B437:S437"/>
    <mergeCell ref="B434:S434"/>
    <mergeCell ref="B443:S443"/>
    <mergeCell ref="B440:S440"/>
    <mergeCell ref="B435:S435"/>
    <mergeCell ref="B436:S436"/>
    <mergeCell ref="B439:S439"/>
    <mergeCell ref="B438:S438"/>
    <mergeCell ref="B441:S441"/>
    <mergeCell ref="B442:S442"/>
    <mergeCell ref="B449:S449"/>
    <mergeCell ref="B446:S446"/>
    <mergeCell ref="B445:S445"/>
    <mergeCell ref="B447:S447"/>
    <mergeCell ref="B448:S448"/>
    <mergeCell ref="B456:S456"/>
    <mergeCell ref="B444:S444"/>
    <mergeCell ref="B458:S458"/>
    <mergeCell ref="B457:S457"/>
    <mergeCell ref="B450:S450"/>
    <mergeCell ref="B451:S451"/>
    <mergeCell ref="B455:S455"/>
    <mergeCell ref="B453:S453"/>
    <mergeCell ref="B454:S454"/>
    <mergeCell ref="B452:S452"/>
    <mergeCell ref="B468:S468"/>
    <mergeCell ref="B471:S471"/>
    <mergeCell ref="B470:S470"/>
    <mergeCell ref="B464:S464"/>
    <mergeCell ref="B459:S459"/>
    <mergeCell ref="B460:S460"/>
    <mergeCell ref="B461:S461"/>
    <mergeCell ref="B462:S462"/>
    <mergeCell ref="B479:S479"/>
    <mergeCell ref="B480:S480"/>
    <mergeCell ref="B481:S481"/>
    <mergeCell ref="B465:S465"/>
    <mergeCell ref="B466:S466"/>
    <mergeCell ref="B463:S463"/>
    <mergeCell ref="B475:S475"/>
    <mergeCell ref="B474:S474"/>
    <mergeCell ref="B473:S473"/>
    <mergeCell ref="B467:S467"/>
    <mergeCell ref="B494:S494"/>
    <mergeCell ref="B492:S492"/>
    <mergeCell ref="B493:S493"/>
    <mergeCell ref="B495:S495"/>
    <mergeCell ref="B469:S469"/>
    <mergeCell ref="B472:S472"/>
    <mergeCell ref="B476:S476"/>
    <mergeCell ref="B482:S482"/>
    <mergeCell ref="B477:S477"/>
    <mergeCell ref="B478:S478"/>
    <mergeCell ref="B501:S501"/>
    <mergeCell ref="B491:S491"/>
    <mergeCell ref="B488:S488"/>
    <mergeCell ref="B487:S487"/>
    <mergeCell ref="B483:S483"/>
    <mergeCell ref="B486:S486"/>
    <mergeCell ref="B489:S489"/>
    <mergeCell ref="B484:S484"/>
    <mergeCell ref="B485:S485"/>
    <mergeCell ref="B490:S490"/>
    <mergeCell ref="B507:S507"/>
    <mergeCell ref="B508:S508"/>
    <mergeCell ref="B504:S504"/>
    <mergeCell ref="B505:S505"/>
    <mergeCell ref="B496:S496"/>
    <mergeCell ref="B502:S502"/>
    <mergeCell ref="B499:S499"/>
    <mergeCell ref="B500:S500"/>
    <mergeCell ref="B498:S498"/>
    <mergeCell ref="B497:S497"/>
    <mergeCell ref="B520:S520"/>
    <mergeCell ref="B519:S519"/>
    <mergeCell ref="B514:S514"/>
    <mergeCell ref="B518:S518"/>
    <mergeCell ref="B515:S515"/>
    <mergeCell ref="B503:S503"/>
    <mergeCell ref="B510:S510"/>
    <mergeCell ref="B511:S511"/>
    <mergeCell ref="B509:S509"/>
    <mergeCell ref="B506:S506"/>
    <mergeCell ref="B535:S535"/>
    <mergeCell ref="B524:S524"/>
    <mergeCell ref="B525:S525"/>
    <mergeCell ref="B522:S522"/>
    <mergeCell ref="B523:S523"/>
    <mergeCell ref="B512:S512"/>
    <mergeCell ref="B513:S513"/>
    <mergeCell ref="B521:S521"/>
    <mergeCell ref="B516:S516"/>
    <mergeCell ref="B517:S517"/>
    <mergeCell ref="B531:S531"/>
    <mergeCell ref="B532:S532"/>
    <mergeCell ref="B530:S530"/>
    <mergeCell ref="B527:S527"/>
    <mergeCell ref="B536:S536"/>
    <mergeCell ref="B526:S526"/>
    <mergeCell ref="B533:S533"/>
    <mergeCell ref="B528:S528"/>
    <mergeCell ref="B529:S529"/>
    <mergeCell ref="B534:S534"/>
    <mergeCell ref="B545:S545"/>
    <mergeCell ref="B540:S540"/>
    <mergeCell ref="B541:S541"/>
    <mergeCell ref="B542:S542"/>
    <mergeCell ref="B543:S543"/>
    <mergeCell ref="B537:S537"/>
    <mergeCell ref="B539:S539"/>
    <mergeCell ref="B538:S538"/>
    <mergeCell ref="B546:S546"/>
    <mergeCell ref="B547:S547"/>
    <mergeCell ref="B544:S544"/>
    <mergeCell ref="B556:S556"/>
    <mergeCell ref="B555:S555"/>
    <mergeCell ref="B554:S554"/>
    <mergeCell ref="B548:S548"/>
    <mergeCell ref="B549:S549"/>
    <mergeCell ref="B552:S552"/>
    <mergeCell ref="B551:S551"/>
    <mergeCell ref="B550:S550"/>
    <mergeCell ref="B553:S553"/>
    <mergeCell ref="B561:S561"/>
    <mergeCell ref="B558:S558"/>
    <mergeCell ref="B559:S559"/>
    <mergeCell ref="B557:S557"/>
    <mergeCell ref="B560:S560"/>
    <mergeCell ref="B562:S562"/>
    <mergeCell ref="B569:S569"/>
    <mergeCell ref="B564:S564"/>
    <mergeCell ref="B565:S565"/>
    <mergeCell ref="B567:S567"/>
    <mergeCell ref="B568:S568"/>
    <mergeCell ref="B566:S566"/>
    <mergeCell ref="B563:S563"/>
    <mergeCell ref="B579:S579"/>
    <mergeCell ref="B576:S576"/>
    <mergeCell ref="B577:S577"/>
    <mergeCell ref="B578:S578"/>
    <mergeCell ref="B575:S575"/>
    <mergeCell ref="B570:S570"/>
    <mergeCell ref="B571:S571"/>
    <mergeCell ref="B574:S574"/>
    <mergeCell ref="B572:S572"/>
    <mergeCell ref="B573:S573"/>
    <mergeCell ref="B585:S585"/>
    <mergeCell ref="B582:S582"/>
    <mergeCell ref="B583:S583"/>
    <mergeCell ref="B580:S580"/>
    <mergeCell ref="B584:S584"/>
    <mergeCell ref="B581:S581"/>
    <mergeCell ref="B592:S592"/>
    <mergeCell ref="B593:S593"/>
    <mergeCell ref="B590:S590"/>
    <mergeCell ref="B591:S591"/>
    <mergeCell ref="B586:S586"/>
    <mergeCell ref="B589:S589"/>
    <mergeCell ref="B587:S587"/>
    <mergeCell ref="B588:S588"/>
    <mergeCell ref="B605:S605"/>
    <mergeCell ref="B606:S606"/>
    <mergeCell ref="B595:S595"/>
    <mergeCell ref="B594:S594"/>
    <mergeCell ref="B597:S597"/>
    <mergeCell ref="B596:S596"/>
    <mergeCell ref="B604:S604"/>
    <mergeCell ref="B598:S598"/>
    <mergeCell ref="B600:S600"/>
    <mergeCell ref="B601:S601"/>
    <mergeCell ref="B599:S599"/>
    <mergeCell ref="B602:S602"/>
    <mergeCell ref="B603:S603"/>
    <mergeCell ref="B615:S615"/>
    <mergeCell ref="B611:S611"/>
    <mergeCell ref="B612:S612"/>
    <mergeCell ref="B613:S613"/>
    <mergeCell ref="B614:S614"/>
    <mergeCell ref="B610:S610"/>
    <mergeCell ref="B607:S607"/>
    <mergeCell ref="B609:S609"/>
    <mergeCell ref="B608:S608"/>
    <mergeCell ref="B633:S633"/>
    <mergeCell ref="B619:S619"/>
    <mergeCell ref="B616:S616"/>
    <mergeCell ref="B622:S622"/>
    <mergeCell ref="B617:S617"/>
    <mergeCell ref="B618:S618"/>
    <mergeCell ref="B620:S620"/>
    <mergeCell ref="B621:S621"/>
    <mergeCell ref="B623:S623"/>
    <mergeCell ref="B624:S624"/>
    <mergeCell ref="B628:S628"/>
    <mergeCell ref="B625:S625"/>
    <mergeCell ref="B626:S626"/>
    <mergeCell ref="B627:S627"/>
    <mergeCell ref="B632:S632"/>
    <mergeCell ref="B635:S635"/>
    <mergeCell ref="B636:S636"/>
    <mergeCell ref="B637:S637"/>
    <mergeCell ref="B634:S634"/>
    <mergeCell ref="B629:S629"/>
    <mergeCell ref="B630:S630"/>
    <mergeCell ref="B631:S631"/>
    <mergeCell ref="B645:S645"/>
    <mergeCell ref="B644:S644"/>
    <mergeCell ref="B638:S638"/>
    <mergeCell ref="B639:S639"/>
    <mergeCell ref="B643:S643"/>
    <mergeCell ref="B640:S640"/>
    <mergeCell ref="B646:S646"/>
    <mergeCell ref="B641:S641"/>
    <mergeCell ref="B655:S655"/>
    <mergeCell ref="B652:S652"/>
    <mergeCell ref="B651:S651"/>
    <mergeCell ref="B647:S647"/>
    <mergeCell ref="B648:S648"/>
    <mergeCell ref="B649:S649"/>
    <mergeCell ref="B650:S650"/>
    <mergeCell ref="B642:S642"/>
    <mergeCell ref="B669:S669"/>
    <mergeCell ref="B658:S658"/>
    <mergeCell ref="B653:S653"/>
    <mergeCell ref="B654:S654"/>
    <mergeCell ref="B656:S656"/>
    <mergeCell ref="B657:S657"/>
    <mergeCell ref="B665:S665"/>
    <mergeCell ref="B666:S666"/>
    <mergeCell ref="B667:S667"/>
    <mergeCell ref="B668:S668"/>
    <mergeCell ref="B671:S671"/>
    <mergeCell ref="B672:S672"/>
    <mergeCell ref="B673:S673"/>
    <mergeCell ref="B659:S659"/>
    <mergeCell ref="B660:S660"/>
    <mergeCell ref="B664:S664"/>
    <mergeCell ref="B661:S661"/>
    <mergeCell ref="B662:S662"/>
    <mergeCell ref="B663:S663"/>
    <mergeCell ref="B670:S670"/>
    <mergeCell ref="B682:S682"/>
    <mergeCell ref="B677:S677"/>
    <mergeCell ref="B678:S678"/>
    <mergeCell ref="B681:S681"/>
    <mergeCell ref="B680:S680"/>
    <mergeCell ref="B674:S674"/>
    <mergeCell ref="B675:S675"/>
    <mergeCell ref="B679:S679"/>
    <mergeCell ref="B676:S676"/>
    <mergeCell ref="B691:S691"/>
    <mergeCell ref="B683:S683"/>
    <mergeCell ref="B684:S684"/>
    <mergeCell ref="B689:S689"/>
    <mergeCell ref="B690:S690"/>
    <mergeCell ref="B687:S687"/>
    <mergeCell ref="B688:S688"/>
    <mergeCell ref="B685:S685"/>
    <mergeCell ref="B686:S686"/>
    <mergeCell ref="B699:S699"/>
    <mergeCell ref="B700:S700"/>
    <mergeCell ref="B698:S698"/>
    <mergeCell ref="B695:S695"/>
    <mergeCell ref="B707:S707"/>
    <mergeCell ref="B702:S702"/>
    <mergeCell ref="B703:S703"/>
    <mergeCell ref="B706:S706"/>
    <mergeCell ref="B704:S704"/>
    <mergeCell ref="B696:S696"/>
    <mergeCell ref="B717:S717"/>
    <mergeCell ref="B713:S713"/>
    <mergeCell ref="B714:S714"/>
    <mergeCell ref="B716:S716"/>
    <mergeCell ref="B692:S692"/>
    <mergeCell ref="B693:S693"/>
    <mergeCell ref="B694:S694"/>
    <mergeCell ref="B705:S705"/>
    <mergeCell ref="B701:S701"/>
    <mergeCell ref="B697:S697"/>
    <mergeCell ref="B721:S721"/>
    <mergeCell ref="B722:S722"/>
    <mergeCell ref="B723:S723"/>
    <mergeCell ref="B724:S724"/>
    <mergeCell ref="B718:S718"/>
    <mergeCell ref="B708:S708"/>
    <mergeCell ref="B709:S709"/>
    <mergeCell ref="B710:S710"/>
    <mergeCell ref="B711:S711"/>
    <mergeCell ref="B712:S712"/>
    <mergeCell ref="B719:S719"/>
    <mergeCell ref="B732:S732"/>
    <mergeCell ref="B727:S727"/>
    <mergeCell ref="B728:S728"/>
    <mergeCell ref="B730:S730"/>
    <mergeCell ref="B731:S731"/>
    <mergeCell ref="B720:S720"/>
    <mergeCell ref="B729:S729"/>
    <mergeCell ref="B726:S726"/>
    <mergeCell ref="B725:S725"/>
    <mergeCell ref="B744:S744"/>
    <mergeCell ref="B739:S739"/>
    <mergeCell ref="B740:S740"/>
    <mergeCell ref="B741:S741"/>
    <mergeCell ref="B742:S742"/>
    <mergeCell ref="B743:S743"/>
    <mergeCell ref="B748:S748"/>
    <mergeCell ref="B745:S745"/>
    <mergeCell ref="B746:S746"/>
    <mergeCell ref="B747:S747"/>
    <mergeCell ref="B733:S733"/>
    <mergeCell ref="B734:S734"/>
    <mergeCell ref="B738:S738"/>
    <mergeCell ref="B735:S735"/>
    <mergeCell ref="B736:S736"/>
    <mergeCell ref="B737:S737"/>
    <mergeCell ref="B749:S749"/>
    <mergeCell ref="B753:S753"/>
    <mergeCell ref="B750:S750"/>
    <mergeCell ref="B759:S759"/>
    <mergeCell ref="B756:S756"/>
    <mergeCell ref="B751:S751"/>
    <mergeCell ref="B752:S752"/>
    <mergeCell ref="B755:S755"/>
    <mergeCell ref="B754:S754"/>
    <mergeCell ref="B757:S757"/>
    <mergeCell ref="B758:S758"/>
    <mergeCell ref="B765:S765"/>
    <mergeCell ref="B762:S762"/>
    <mergeCell ref="B761:S761"/>
    <mergeCell ref="B763:S763"/>
    <mergeCell ref="B764:S764"/>
    <mergeCell ref="B760:S760"/>
    <mergeCell ref="B766:S766"/>
    <mergeCell ref="B767:S767"/>
    <mergeCell ref="B771:S771"/>
    <mergeCell ref="B769:S769"/>
    <mergeCell ref="B770:S770"/>
    <mergeCell ref="B768:S768"/>
    <mergeCell ref="B780:S780"/>
    <mergeCell ref="B775:S775"/>
    <mergeCell ref="B776:S776"/>
    <mergeCell ref="B777:S777"/>
    <mergeCell ref="B778:S778"/>
    <mergeCell ref="B772:S772"/>
    <mergeCell ref="B774:S774"/>
    <mergeCell ref="B773:S773"/>
    <mergeCell ref="B781:S781"/>
    <mergeCell ref="B782:S782"/>
    <mergeCell ref="B779:S779"/>
    <mergeCell ref="B791:S791"/>
    <mergeCell ref="B790:S790"/>
    <mergeCell ref="B789:S789"/>
    <mergeCell ref="B783:S783"/>
    <mergeCell ref="B784:S784"/>
    <mergeCell ref="B787:S787"/>
    <mergeCell ref="B786:S786"/>
    <mergeCell ref="B785:S785"/>
    <mergeCell ref="B788:S788"/>
    <mergeCell ref="B792:S792"/>
    <mergeCell ref="B800:S800"/>
    <mergeCell ref="B798:S798"/>
    <mergeCell ref="B795:S795"/>
    <mergeCell ref="B797:S797"/>
    <mergeCell ref="B794:S794"/>
    <mergeCell ref="B799:S799"/>
    <mergeCell ref="B796:S796"/>
    <mergeCell ref="B804:S804"/>
    <mergeCell ref="B802:S802"/>
    <mergeCell ref="B808:S808"/>
    <mergeCell ref="B801:S801"/>
    <mergeCell ref="B806:S806"/>
    <mergeCell ref="B803:S803"/>
    <mergeCell ref="B805:S805"/>
    <mergeCell ref="B807:S807"/>
    <mergeCell ref="B813:S813"/>
    <mergeCell ref="B809:S809"/>
    <mergeCell ref="B810:S810"/>
    <mergeCell ref="B811:S811"/>
    <mergeCell ref="B812:S812"/>
    <mergeCell ref="B817:S817"/>
    <mergeCell ref="B814:S814"/>
    <mergeCell ref="B815:S815"/>
    <mergeCell ref="B816:S816"/>
    <mergeCell ref="B818:S818"/>
    <mergeCell ref="B819:S819"/>
    <mergeCell ref="B832:S832"/>
    <mergeCell ref="B829:S829"/>
    <mergeCell ref="B830:S830"/>
    <mergeCell ref="B820:S820"/>
    <mergeCell ref="B821:S821"/>
    <mergeCell ref="B822:S822"/>
    <mergeCell ref="B823:S823"/>
    <mergeCell ref="B824:S824"/>
    <mergeCell ref="B845:S845"/>
    <mergeCell ref="B836:S836"/>
    <mergeCell ref="B837:S837"/>
    <mergeCell ref="B841:S841"/>
    <mergeCell ref="B838:S838"/>
    <mergeCell ref="B844:S844"/>
    <mergeCell ref="B840:S840"/>
    <mergeCell ref="B833:S833"/>
    <mergeCell ref="B834:S834"/>
    <mergeCell ref="B842:S842"/>
    <mergeCell ref="B825:S825"/>
    <mergeCell ref="B835:S835"/>
    <mergeCell ref="B831:S831"/>
    <mergeCell ref="B850:S850"/>
    <mergeCell ref="B849:S849"/>
    <mergeCell ref="B847:S847"/>
    <mergeCell ref="B848:S848"/>
    <mergeCell ref="B846:S846"/>
    <mergeCell ref="B826:S826"/>
    <mergeCell ref="B827:S827"/>
    <mergeCell ref="B828:S828"/>
    <mergeCell ref="B839:S839"/>
    <mergeCell ref="B843:S843"/>
    <mergeCell ref="B856:S856"/>
    <mergeCell ref="B851:S851"/>
    <mergeCell ref="B852:S852"/>
    <mergeCell ref="B854:S854"/>
    <mergeCell ref="B855:S855"/>
    <mergeCell ref="B853:S853"/>
    <mergeCell ref="B868:S868"/>
    <mergeCell ref="B863:S863"/>
    <mergeCell ref="B864:S864"/>
    <mergeCell ref="B865:S865"/>
    <mergeCell ref="B866:S866"/>
    <mergeCell ref="B867:S867"/>
    <mergeCell ref="B857:S857"/>
    <mergeCell ref="B858:S858"/>
    <mergeCell ref="B862:S862"/>
    <mergeCell ref="B859:S859"/>
    <mergeCell ref="B860:S860"/>
    <mergeCell ref="B861:S861"/>
    <mergeCell ref="B879:S879"/>
    <mergeCell ref="B878:S878"/>
    <mergeCell ref="B872:S872"/>
    <mergeCell ref="B869:S869"/>
    <mergeCell ref="B870:S870"/>
    <mergeCell ref="B871:S871"/>
    <mergeCell ref="B873:S873"/>
    <mergeCell ref="B877:S877"/>
    <mergeCell ref="B874:S874"/>
    <mergeCell ref="B894:S894"/>
    <mergeCell ref="B892:S892"/>
    <mergeCell ref="B887:S887"/>
    <mergeCell ref="B888:S888"/>
    <mergeCell ref="B889:S889"/>
    <mergeCell ref="B890:S890"/>
    <mergeCell ref="B891:S891"/>
    <mergeCell ref="B880:S880"/>
    <mergeCell ref="B875:S875"/>
    <mergeCell ref="B876:S876"/>
    <mergeCell ref="B893:S893"/>
    <mergeCell ref="B886:S886"/>
    <mergeCell ref="B881:S881"/>
    <mergeCell ref="B882:S882"/>
    <mergeCell ref="B883:S883"/>
    <mergeCell ref="B884:S884"/>
    <mergeCell ref="B885:S885"/>
    <mergeCell ref="B916:S916"/>
    <mergeCell ref="B917:S917"/>
    <mergeCell ref="B915:S915"/>
    <mergeCell ref="B912:S912"/>
    <mergeCell ref="B913:S913"/>
    <mergeCell ref="B895:S895"/>
    <mergeCell ref="B896:S896"/>
    <mergeCell ref="B898:S898"/>
    <mergeCell ref="B903:S903"/>
    <mergeCell ref="B897:S897"/>
    <mergeCell ref="B906:S906"/>
    <mergeCell ref="B914:S914"/>
    <mergeCell ref="B900:S900"/>
    <mergeCell ref="B901:S901"/>
    <mergeCell ref="B904:S904"/>
    <mergeCell ref="B911:S911"/>
    <mergeCell ref="B907:S907"/>
    <mergeCell ref="B908:S908"/>
    <mergeCell ref="B909:S909"/>
    <mergeCell ref="B910:S910"/>
    <mergeCell ref="B905:S905"/>
    <mergeCell ref="B902:S902"/>
    <mergeCell ref="B899:S899"/>
    <mergeCell ref="B918:S918"/>
    <mergeCell ref="B919:S919"/>
    <mergeCell ref="B925:S925"/>
    <mergeCell ref="B926:S926"/>
    <mergeCell ref="B927:S927"/>
    <mergeCell ref="B920:S920"/>
    <mergeCell ref="B922:S922"/>
    <mergeCell ref="B921:S921"/>
    <mergeCell ref="B936:S936"/>
    <mergeCell ref="B931:S931"/>
    <mergeCell ref="B938:S938"/>
    <mergeCell ref="B933:S933"/>
    <mergeCell ref="B929:S929"/>
    <mergeCell ref="B928:S928"/>
    <mergeCell ref="B943:S943"/>
    <mergeCell ref="B944:S944"/>
    <mergeCell ref="B948:S948"/>
    <mergeCell ref="B945:S945"/>
    <mergeCell ref="B924:S924"/>
    <mergeCell ref="B923:S923"/>
    <mergeCell ref="B930:S930"/>
    <mergeCell ref="B939:S939"/>
    <mergeCell ref="B934:S934"/>
    <mergeCell ref="B935:S935"/>
    <mergeCell ref="B946:S946"/>
    <mergeCell ref="B947:S947"/>
    <mergeCell ref="B952:S952"/>
    <mergeCell ref="B953:S953"/>
    <mergeCell ref="B932:S932"/>
    <mergeCell ref="B937:S937"/>
    <mergeCell ref="B949:S949"/>
    <mergeCell ref="B940:S940"/>
    <mergeCell ref="B941:S941"/>
    <mergeCell ref="B942:S942"/>
    <mergeCell ref="B954:S954"/>
    <mergeCell ref="B955:S955"/>
    <mergeCell ref="B950:S950"/>
    <mergeCell ref="B963:S963"/>
    <mergeCell ref="B958:S958"/>
    <mergeCell ref="B959:S959"/>
    <mergeCell ref="B961:S961"/>
    <mergeCell ref="B962:S962"/>
    <mergeCell ref="B951:S951"/>
    <mergeCell ref="B960:S960"/>
    <mergeCell ref="B957:S957"/>
    <mergeCell ref="B956:S956"/>
    <mergeCell ref="B975:S975"/>
    <mergeCell ref="B970:S970"/>
    <mergeCell ref="B971:S971"/>
    <mergeCell ref="B972:S972"/>
    <mergeCell ref="B973:S973"/>
    <mergeCell ref="B974:S974"/>
    <mergeCell ref="B964:S964"/>
    <mergeCell ref="B965:S965"/>
    <mergeCell ref="B979:S979"/>
    <mergeCell ref="B976:S976"/>
    <mergeCell ref="B977:S977"/>
    <mergeCell ref="B978:S978"/>
    <mergeCell ref="B969:S969"/>
    <mergeCell ref="B966:S966"/>
    <mergeCell ref="B967:S967"/>
    <mergeCell ref="B968:S968"/>
    <mergeCell ref="B991:S991"/>
    <mergeCell ref="B992:S992"/>
    <mergeCell ref="B994:S994"/>
    <mergeCell ref="B987:S987"/>
    <mergeCell ref="B993:S993"/>
    <mergeCell ref="B982:S982"/>
    <mergeCell ref="B983:S983"/>
    <mergeCell ref="B986:S986"/>
    <mergeCell ref="B985:S985"/>
    <mergeCell ref="B995:S995"/>
    <mergeCell ref="B996:S996"/>
    <mergeCell ref="B998:S998"/>
    <mergeCell ref="B980:S980"/>
    <mergeCell ref="B984:S984"/>
    <mergeCell ref="B981:S981"/>
    <mergeCell ref="B997:S997"/>
    <mergeCell ref="B988:S988"/>
    <mergeCell ref="B989:S989"/>
    <mergeCell ref="B990:S990"/>
    <mergeCell ref="B1031:S1031"/>
    <mergeCell ref="B1045:S1045"/>
    <mergeCell ref="B1039:S1039"/>
    <mergeCell ref="B1043:S1043"/>
    <mergeCell ref="B1042:S1042"/>
    <mergeCell ref="B1038:S1038"/>
    <mergeCell ref="B1025:S1025"/>
    <mergeCell ref="B1000:S1000"/>
    <mergeCell ref="B999:S999"/>
    <mergeCell ref="B1006:S1006"/>
    <mergeCell ref="B1001:S1001"/>
    <mergeCell ref="B1005:S1005"/>
    <mergeCell ref="B1002:S1002"/>
    <mergeCell ref="B1003:S1003"/>
    <mergeCell ref="B1004:S1004"/>
    <mergeCell ref="B1023:S1023"/>
    <mergeCell ref="B1019:S1019"/>
    <mergeCell ref="B1020:S1020"/>
    <mergeCell ref="B1007:S1007"/>
    <mergeCell ref="B1010:S1010"/>
    <mergeCell ref="B1009:S1009"/>
    <mergeCell ref="B1008:S1008"/>
    <mergeCell ref="B1012:S1012"/>
    <mergeCell ref="B1011:S1011"/>
    <mergeCell ref="B1014:S1014"/>
    <mergeCell ref="B1017:S1017"/>
    <mergeCell ref="B1015:S1015"/>
    <mergeCell ref="B1016:S1016"/>
    <mergeCell ref="B1013:S1013"/>
    <mergeCell ref="B1018:S1018"/>
    <mergeCell ref="B1021:S1021"/>
    <mergeCell ref="B1022:S1022"/>
    <mergeCell ref="B36:S36"/>
    <mergeCell ref="B33:S33"/>
    <mergeCell ref="B34:S34"/>
    <mergeCell ref="B293:S293"/>
    <mergeCell ref="B268:S268"/>
    <mergeCell ref="B1080:S1080"/>
    <mergeCell ref="B1088:S1088"/>
    <mergeCell ref="B1070:S1070"/>
    <mergeCell ref="B1071:S1071"/>
    <mergeCell ref="B1079:S1079"/>
    <mergeCell ref="B1075:S1075"/>
    <mergeCell ref="B1076:S1076"/>
    <mergeCell ref="B1078:S1078"/>
    <mergeCell ref="B1085:S1085"/>
    <mergeCell ref="B1086:S1086"/>
    <mergeCell ref="B23:S23"/>
    <mergeCell ref="B27:S27"/>
    <mergeCell ref="B25:S25"/>
    <mergeCell ref="B24:S24"/>
    <mergeCell ref="B28:S28"/>
    <mergeCell ref="B35:S35"/>
    <mergeCell ref="B1046:S1046"/>
    <mergeCell ref="B1033:S1033"/>
    <mergeCell ref="B1067:S1067"/>
    <mergeCell ref="B1057:S1057"/>
    <mergeCell ref="B1055:S1055"/>
    <mergeCell ref="B1058:S1058"/>
    <mergeCell ref="B29:S29"/>
    <mergeCell ref="B45:S45"/>
    <mergeCell ref="B43:S43"/>
    <mergeCell ref="B39:S39"/>
    <mergeCell ref="B40:S40"/>
    <mergeCell ref="B1089:S1089"/>
    <mergeCell ref="B1087:S1087"/>
    <mergeCell ref="B1082:S1082"/>
    <mergeCell ref="B1081:S1081"/>
    <mergeCell ref="B1083:S1083"/>
    <mergeCell ref="B1084:S1084"/>
    <mergeCell ref="B1063:S1063"/>
    <mergeCell ref="B1048:S1048"/>
    <mergeCell ref="B1049:S1049"/>
    <mergeCell ref="B1065:S1065"/>
    <mergeCell ref="B1066:S1066"/>
    <mergeCell ref="B1060:S1060"/>
    <mergeCell ref="B1064:S1064"/>
    <mergeCell ref="B1062:S1062"/>
    <mergeCell ref="B1059:S1059"/>
    <mergeCell ref="B1061:S1061"/>
    <mergeCell ref="B186:S186"/>
    <mergeCell ref="B1050:S1050"/>
    <mergeCell ref="B1035:S1035"/>
    <mergeCell ref="B1041:S1041"/>
    <mergeCell ref="B1036:S1036"/>
    <mergeCell ref="B1037:S1037"/>
    <mergeCell ref="B1028:S1028"/>
    <mergeCell ref="B1044:S1044"/>
    <mergeCell ref="B1026:S1026"/>
    <mergeCell ref="B1030:S1030"/>
    <mergeCell ref="B1029:S1029"/>
    <mergeCell ref="B1027:S1027"/>
    <mergeCell ref="B1034:S1034"/>
    <mergeCell ref="B1032:S1032"/>
    <mergeCell ref="B1040:S1040"/>
    <mergeCell ref="B1024:S1024"/>
    <mergeCell ref="B31:S31"/>
    <mergeCell ref="B32:S32"/>
    <mergeCell ref="B1077:S1077"/>
    <mergeCell ref="B1074:S1074"/>
    <mergeCell ref="B46:S46"/>
    <mergeCell ref="B41:S41"/>
    <mergeCell ref="B1068:S1068"/>
    <mergeCell ref="B1073:S1073"/>
    <mergeCell ref="B1072:S1072"/>
    <mergeCell ref="B290:S290"/>
    <mergeCell ref="B289:S289"/>
    <mergeCell ref="B1053:S1053"/>
    <mergeCell ref="B51:S51"/>
    <mergeCell ref="B64:S64"/>
    <mergeCell ref="B52:S52"/>
    <mergeCell ref="B56:S56"/>
    <mergeCell ref="B287:S287"/>
    <mergeCell ref="B1056:S1056"/>
    <mergeCell ref="B62:S62"/>
    <mergeCell ref="B63:S63"/>
    <mergeCell ref="B59:S59"/>
    <mergeCell ref="B1069:S1069"/>
    <mergeCell ref="B66:S66"/>
    <mergeCell ref="B47:S47"/>
    <mergeCell ref="B1051:S1051"/>
    <mergeCell ref="B1052:S1052"/>
    <mergeCell ref="B1047:S1047"/>
    <mergeCell ref="B1054:S1054"/>
    <mergeCell ref="B73:S73"/>
    <mergeCell ref="B168:S168"/>
    <mergeCell ref="B182:S182"/>
    <mergeCell ref="B171:S171"/>
    <mergeCell ref="AT96:AW96"/>
    <mergeCell ref="AP94:AS94"/>
    <mergeCell ref="AT92:AW92"/>
    <mergeCell ref="AT81:AW81"/>
    <mergeCell ref="AT93:AW93"/>
    <mergeCell ref="AT94:AW94"/>
    <mergeCell ref="B81:S81"/>
    <mergeCell ref="B83:S83"/>
    <mergeCell ref="AA92:AD92"/>
    <mergeCell ref="AE96:AH96"/>
    <mergeCell ref="AP92:AS92"/>
    <mergeCell ref="AP95:AS95"/>
    <mergeCell ref="AE94:AH94"/>
    <mergeCell ref="W95:Z95"/>
    <mergeCell ref="AA93:AD93"/>
    <mergeCell ref="AA94:AD94"/>
    <mergeCell ref="AT95:AW95"/>
    <mergeCell ref="AM95:AO95"/>
    <mergeCell ref="AM86:AO86"/>
    <mergeCell ref="AI82:AL82"/>
    <mergeCell ref="AE89:AH89"/>
    <mergeCell ref="AE83:AH83"/>
    <mergeCell ref="AE84:AH84"/>
    <mergeCell ref="AE90:AH90"/>
    <mergeCell ref="AI94:AL94"/>
    <mergeCell ref="AI93:AL93"/>
    <mergeCell ref="AE91:AH91"/>
    <mergeCell ref="AI95:AL95"/>
    <mergeCell ref="AE95:AH95"/>
    <mergeCell ref="AI92:AL92"/>
    <mergeCell ref="AE93:AH93"/>
    <mergeCell ref="W88:Z88"/>
    <mergeCell ref="B103:S103"/>
    <mergeCell ref="B102:S102"/>
    <mergeCell ref="B104:S104"/>
    <mergeCell ref="B91:S91"/>
    <mergeCell ref="B93:S93"/>
    <mergeCell ref="B101:S101"/>
    <mergeCell ref="B67:S67"/>
    <mergeCell ref="B68:S68"/>
    <mergeCell ref="B70:S70"/>
    <mergeCell ref="B71:S71"/>
    <mergeCell ref="B72:S72"/>
    <mergeCell ref="B88:S88"/>
    <mergeCell ref="B84:S84"/>
    <mergeCell ref="B85:S85"/>
    <mergeCell ref="B86:S86"/>
    <mergeCell ref="B87:S87"/>
    <mergeCell ref="AP96:AS96"/>
    <mergeCell ref="AP93:AS93"/>
    <mergeCell ref="AE92:AH92"/>
    <mergeCell ref="AM88:AO88"/>
    <mergeCell ref="AP88:AS88"/>
    <mergeCell ref="B79:S79"/>
    <mergeCell ref="AP71:AS71"/>
    <mergeCell ref="AA104:AD104"/>
    <mergeCell ref="AE74:AH74"/>
    <mergeCell ref="AE75:AH75"/>
    <mergeCell ref="AE99:AH99"/>
    <mergeCell ref="W82:Z82"/>
    <mergeCell ref="W85:Z85"/>
    <mergeCell ref="W83:Z83"/>
    <mergeCell ref="W87:Z87"/>
    <mergeCell ref="W86:Z86"/>
    <mergeCell ref="AP82:AS82"/>
    <mergeCell ref="B112:S112"/>
    <mergeCell ref="B110:S110"/>
    <mergeCell ref="B111:S111"/>
    <mergeCell ref="B108:S108"/>
    <mergeCell ref="B109:S109"/>
    <mergeCell ref="B107:S107"/>
    <mergeCell ref="B97:S97"/>
    <mergeCell ref="B92:S92"/>
    <mergeCell ref="B95:S95"/>
    <mergeCell ref="B96:S96"/>
    <mergeCell ref="B94:S94"/>
    <mergeCell ref="B100:S100"/>
    <mergeCell ref="B98:S98"/>
    <mergeCell ref="AT91:AW91"/>
    <mergeCell ref="AT89:AW89"/>
    <mergeCell ref="AT90:AW90"/>
    <mergeCell ref="AM89:AO89"/>
    <mergeCell ref="AP89:AS89"/>
    <mergeCell ref="AM90:AO90"/>
    <mergeCell ref="AP90:AS90"/>
    <mergeCell ref="AM87:AO87"/>
    <mergeCell ref="AP87:AS87"/>
    <mergeCell ref="AP86:AS86"/>
    <mergeCell ref="AT86:AW86"/>
    <mergeCell ref="AT85:AW85"/>
    <mergeCell ref="AP85:AS85"/>
    <mergeCell ref="AT87:AW87"/>
    <mergeCell ref="AT88:AW88"/>
    <mergeCell ref="B106:S106"/>
    <mergeCell ref="B105:S105"/>
    <mergeCell ref="B99:S99"/>
    <mergeCell ref="B229:S229"/>
    <mergeCell ref="AA244:AD244"/>
    <mergeCell ref="AA243:AD243"/>
    <mergeCell ref="W241:Z241"/>
    <mergeCell ref="B154:S154"/>
    <mergeCell ref="B149:S149"/>
    <mergeCell ref="B150:S150"/>
    <mergeCell ref="B151:S151"/>
    <mergeCell ref="B155:S155"/>
    <mergeCell ref="B152:S152"/>
    <mergeCell ref="B153:S153"/>
    <mergeCell ref="B157:S157"/>
    <mergeCell ref="B164:S164"/>
    <mergeCell ref="B158:S158"/>
    <mergeCell ref="B163:S163"/>
    <mergeCell ref="B159:S159"/>
    <mergeCell ref="B177:S177"/>
    <mergeCell ref="B174:S174"/>
    <mergeCell ref="B180:S180"/>
    <mergeCell ref="B173:S173"/>
    <mergeCell ref="B165:S165"/>
    <mergeCell ref="B156:S156"/>
    <mergeCell ref="B170:S170"/>
    <mergeCell ref="B242:S242"/>
    <mergeCell ref="B224:S224"/>
    <mergeCell ref="B225:S225"/>
    <mergeCell ref="B226:S226"/>
    <mergeCell ref="B228:S228"/>
    <mergeCell ref="B227:S227"/>
    <mergeCell ref="B202:S202"/>
    <mergeCell ref="B203:S203"/>
    <mergeCell ref="B200:S200"/>
    <mergeCell ref="A4:AY4"/>
    <mergeCell ref="A6:V6"/>
    <mergeCell ref="A7:V7"/>
    <mergeCell ref="A8:V8"/>
    <mergeCell ref="W227:Z227"/>
    <mergeCell ref="AM6:AY6"/>
    <mergeCell ref="B49:S49"/>
    <mergeCell ref="B48:S48"/>
    <mergeCell ref="W61:Z61"/>
    <mergeCell ref="AA10:AI10"/>
    <mergeCell ref="W229:Z229"/>
    <mergeCell ref="AA46:AD46"/>
    <mergeCell ref="W247:Z247"/>
    <mergeCell ref="W242:Z242"/>
    <mergeCell ref="B192:S192"/>
    <mergeCell ref="B190:S190"/>
    <mergeCell ref="B162:S162"/>
    <mergeCell ref="B160:S160"/>
    <mergeCell ref="B161:S161"/>
    <mergeCell ref="B184:S184"/>
    <mergeCell ref="B194:S194"/>
    <mergeCell ref="B195:S195"/>
    <mergeCell ref="B198:S198"/>
    <mergeCell ref="B197:S197"/>
    <mergeCell ref="B196:S196"/>
    <mergeCell ref="B204:S204"/>
    <mergeCell ref="AT82:AW82"/>
    <mergeCell ref="AT83:AW83"/>
    <mergeCell ref="AM84:AO84"/>
    <mergeCell ref="AP84:AS84"/>
    <mergeCell ref="AT84:AW84"/>
    <mergeCell ref="AM82:AO82"/>
    <mergeCell ref="A1090:V1090"/>
    <mergeCell ref="B181:S181"/>
    <mergeCell ref="B179:S179"/>
    <mergeCell ref="B169:S169"/>
    <mergeCell ref="B167:S167"/>
    <mergeCell ref="B60:S60"/>
    <mergeCell ref="B61:S61"/>
    <mergeCell ref="B55:S55"/>
    <mergeCell ref="B50:S50"/>
    <mergeCell ref="B30:S30"/>
    <mergeCell ref="B26:S26"/>
    <mergeCell ref="B44:S44"/>
    <mergeCell ref="B53:S53"/>
    <mergeCell ref="B42:S42"/>
    <mergeCell ref="B37:S37"/>
    <mergeCell ref="B38:S38"/>
    <mergeCell ref="AP256:AS256"/>
    <mergeCell ref="B285:S285"/>
    <mergeCell ref="B282:S282"/>
    <mergeCell ref="B172:S172"/>
    <mergeCell ref="B178:S178"/>
    <mergeCell ref="B183:S183"/>
    <mergeCell ref="B185:S185"/>
    <mergeCell ref="B176:S176"/>
    <mergeCell ref="B175:S175"/>
    <mergeCell ref="B301:S301"/>
    <mergeCell ref="B303:S303"/>
    <mergeCell ref="B189:S189"/>
    <mergeCell ref="B223:S223"/>
    <mergeCell ref="B193:S193"/>
    <mergeCell ref="B191:S191"/>
    <mergeCell ref="B166:S166"/>
  </mergeCells>
  <phoneticPr fontId="20" type="noConversion"/>
  <conditionalFormatting sqref="AW10">
    <cfRule type="expression" dxfId="1" priority="3" stopIfTrue="1">
      <formula>$AV$10&lt;&gt;""</formula>
    </cfRule>
  </conditionalFormatting>
  <conditionalFormatting sqref="AX10 AU10">
    <cfRule type="expression" dxfId="0" priority="5" stopIfTrue="1">
      <formula>#REF!&lt;&gt;""</formula>
    </cfRule>
  </conditionalFormatting>
  <printOptions horizontalCentered="1"/>
  <pageMargins left="0" right="0" top="0" bottom="0" header="0.51181102362204722" footer="0.51181102362204722"/>
  <pageSetup paperSize="9" scale="4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6"/>
  <sheetViews>
    <sheetView showGridLines="0" view="pageBreakPreview" zoomScale="55" zoomScaleNormal="55" zoomScaleSheetLayoutView="55" workbookViewId="0">
      <selection activeCell="B17" sqref="B17"/>
    </sheetView>
  </sheetViews>
  <sheetFormatPr defaultRowHeight="26.25"/>
  <cols>
    <col min="1" max="1" width="32.85546875" style="1" customWidth="1"/>
    <col min="2" max="2" width="112.85546875" style="1" customWidth="1"/>
    <col min="3" max="3" width="31.28515625" style="119" bestFit="1" customWidth="1"/>
    <col min="4" max="4" width="22.7109375" style="120" customWidth="1"/>
    <col min="5" max="5" width="16.5703125" style="120" bestFit="1" customWidth="1"/>
    <col min="6" max="6" width="24.28515625" style="86" bestFit="1" customWidth="1"/>
    <col min="7" max="7" width="24.28515625" bestFit="1" customWidth="1"/>
    <col min="8" max="8" width="22.140625" customWidth="1"/>
    <col min="9" max="9" width="19" customWidth="1"/>
    <col min="10" max="10" width="21.140625" style="137" customWidth="1"/>
  </cols>
  <sheetData>
    <row r="1" spans="1:10" ht="28.5" customHeight="1">
      <c r="A1" s="471" t="s">
        <v>1256</v>
      </c>
      <c r="B1" s="472"/>
      <c r="C1" s="472"/>
      <c r="D1" s="472"/>
      <c r="E1" s="472"/>
      <c r="F1" s="472"/>
      <c r="G1" s="472"/>
      <c r="H1" s="472"/>
    </row>
    <row r="2" spans="1:10" s="4" customFormat="1" ht="27" customHeight="1">
      <c r="A2" s="471"/>
      <c r="B2" s="472"/>
      <c r="C2" s="472"/>
      <c r="D2" s="472"/>
      <c r="E2" s="472"/>
      <c r="F2" s="472"/>
      <c r="G2" s="472"/>
      <c r="H2" s="472"/>
      <c r="J2" s="138"/>
    </row>
    <row r="3" spans="1:10" ht="29.25" customHeight="1">
      <c r="A3" s="471"/>
      <c r="B3" s="472"/>
      <c r="C3" s="472"/>
      <c r="D3" s="472"/>
      <c r="E3" s="472"/>
      <c r="F3" s="472"/>
      <c r="G3" s="472"/>
      <c r="H3" s="472"/>
    </row>
    <row r="4" spans="1:10" ht="30" customHeight="1">
      <c r="A4" s="473" t="s">
        <v>1252</v>
      </c>
      <c r="B4" s="474"/>
      <c r="C4" s="474"/>
      <c r="D4" s="474"/>
      <c r="E4" s="474"/>
      <c r="F4" s="474"/>
      <c r="G4" s="474"/>
      <c r="H4" s="474"/>
    </row>
    <row r="5" spans="1:10" ht="38.25" customHeight="1">
      <c r="A5" s="475"/>
      <c r="B5" s="476"/>
      <c r="C5" s="476"/>
      <c r="D5" s="476"/>
      <c r="E5" s="476"/>
      <c r="F5" s="476"/>
      <c r="G5" s="476"/>
      <c r="H5" s="476"/>
    </row>
    <row r="6" spans="1:10" ht="9" customHeight="1">
      <c r="A6" s="477"/>
      <c r="B6" s="478"/>
      <c r="C6" s="478"/>
      <c r="D6" s="478"/>
      <c r="E6" s="478"/>
      <c r="F6" s="478"/>
      <c r="G6" s="478"/>
      <c r="H6" s="478"/>
    </row>
    <row r="7" spans="1:10" ht="32.25" hidden="1" customHeight="1">
      <c r="A7" s="477"/>
      <c r="B7" s="478"/>
      <c r="C7" s="478"/>
      <c r="D7" s="478"/>
      <c r="E7" s="478"/>
      <c r="F7" s="478"/>
      <c r="G7" s="478"/>
      <c r="H7" s="478"/>
    </row>
    <row r="8" spans="1:10" ht="115.5" customHeight="1" thickBot="1">
      <c r="A8" s="469" t="s">
        <v>1268</v>
      </c>
      <c r="B8" s="470"/>
      <c r="C8" s="470"/>
      <c r="D8" s="470"/>
      <c r="E8" s="470"/>
      <c r="F8" s="470"/>
      <c r="G8" s="470"/>
      <c r="H8" s="470"/>
    </row>
    <row r="9" spans="1:10" ht="26.25" customHeight="1">
      <c r="A9" s="445" t="s">
        <v>341</v>
      </c>
      <c r="B9" s="182"/>
      <c r="C9" s="448" t="s">
        <v>1261</v>
      </c>
      <c r="D9" s="449"/>
      <c r="E9" s="454" t="s">
        <v>1262</v>
      </c>
      <c r="F9" s="455"/>
      <c r="G9" s="455"/>
      <c r="H9" s="456"/>
    </row>
    <row r="10" spans="1:10" ht="23.25" customHeight="1">
      <c r="A10" s="446"/>
      <c r="B10" s="183"/>
      <c r="C10" s="450"/>
      <c r="D10" s="451"/>
      <c r="E10" s="457"/>
      <c r="F10" s="458"/>
      <c r="G10" s="458"/>
      <c r="H10" s="459"/>
    </row>
    <row r="11" spans="1:10" ht="18" customHeight="1" thickBot="1">
      <c r="A11" s="446"/>
      <c r="B11" s="183"/>
      <c r="C11" s="452"/>
      <c r="D11" s="453"/>
      <c r="E11" s="460"/>
      <c r="F11" s="461"/>
      <c r="G11" s="461"/>
      <c r="H11" s="462"/>
    </row>
    <row r="12" spans="1:10" ht="25.5" customHeight="1" thickBot="1">
      <c r="A12" s="447"/>
      <c r="B12" s="181"/>
      <c r="C12" s="125" t="s">
        <v>1250</v>
      </c>
      <c r="D12" s="126" t="s">
        <v>1253</v>
      </c>
      <c r="E12" s="181"/>
      <c r="F12" s="127" t="s">
        <v>1269</v>
      </c>
      <c r="G12" s="127" t="s">
        <v>1270</v>
      </c>
      <c r="H12" s="136" t="s">
        <v>1250</v>
      </c>
    </row>
    <row r="13" spans="1:10" ht="22.5" customHeight="1">
      <c r="A13" s="463" t="s">
        <v>1244</v>
      </c>
      <c r="B13" s="466" t="s">
        <v>1283</v>
      </c>
      <c r="C13" s="159"/>
      <c r="D13" s="439"/>
      <c r="E13" s="128" t="s">
        <v>1254</v>
      </c>
      <c r="F13" s="188"/>
      <c r="G13" s="189"/>
      <c r="H13" s="433">
        <f>F15+G15</f>
        <v>0</v>
      </c>
    </row>
    <row r="14" spans="1:10" ht="22.5" customHeight="1">
      <c r="A14" s="464"/>
      <c r="B14" s="467"/>
      <c r="C14" s="160"/>
      <c r="D14" s="440"/>
      <c r="E14" s="129">
        <f>SUM(F14:G14)</f>
        <v>0</v>
      </c>
      <c r="F14" s="130"/>
      <c r="G14" s="130"/>
      <c r="H14" s="434"/>
    </row>
    <row r="15" spans="1:10" ht="27" thickBot="1">
      <c r="A15" s="465"/>
      <c r="B15" s="468"/>
      <c r="C15" s="161"/>
      <c r="D15" s="441"/>
      <c r="E15" s="131" t="s">
        <v>1255</v>
      </c>
      <c r="F15" s="132"/>
      <c r="G15" s="143"/>
      <c r="H15" s="435"/>
      <c r="I15" s="121"/>
    </row>
    <row r="16" spans="1:10" ht="23.25" customHeight="1">
      <c r="A16" s="436" t="s">
        <v>1245</v>
      </c>
      <c r="B16" s="156"/>
      <c r="C16" s="162"/>
      <c r="D16" s="439"/>
      <c r="E16" s="128" t="s">
        <v>1254</v>
      </c>
      <c r="F16" s="190"/>
      <c r="G16" s="184"/>
      <c r="H16" s="433">
        <f t="shared" ref="H16" si="0">F18+G18</f>
        <v>0</v>
      </c>
    </row>
    <row r="17" spans="1:9" ht="23.25" customHeight="1">
      <c r="A17" s="437"/>
      <c r="B17" s="157" t="s">
        <v>1271</v>
      </c>
      <c r="C17" s="163"/>
      <c r="D17" s="440"/>
      <c r="E17" s="129">
        <f>SUM(F17:G17)</f>
        <v>0</v>
      </c>
      <c r="F17" s="135"/>
      <c r="G17" s="140"/>
      <c r="H17" s="434"/>
    </row>
    <row r="18" spans="1:9" ht="23.25" customHeight="1" thickBot="1">
      <c r="A18" s="438"/>
      <c r="B18" s="180"/>
      <c r="C18" s="164"/>
      <c r="D18" s="441"/>
      <c r="E18" s="131" t="s">
        <v>1255</v>
      </c>
      <c r="F18" s="142"/>
      <c r="G18" s="142"/>
      <c r="H18" s="435"/>
    </row>
    <row r="19" spans="1:9" ht="24" customHeight="1">
      <c r="A19" s="442" t="s">
        <v>1246</v>
      </c>
      <c r="B19" s="153"/>
      <c r="C19" s="159"/>
      <c r="D19" s="439"/>
      <c r="E19" s="128" t="s">
        <v>1254</v>
      </c>
      <c r="F19" s="190"/>
      <c r="G19" s="184"/>
      <c r="H19" s="433">
        <f t="shared" ref="H19" si="1">F21+G21</f>
        <v>0</v>
      </c>
    </row>
    <row r="20" spans="1:9" ht="24" customHeight="1">
      <c r="A20" s="443"/>
      <c r="B20" s="154" t="s">
        <v>1272</v>
      </c>
      <c r="C20" s="160"/>
      <c r="D20" s="440"/>
      <c r="E20" s="129">
        <f>SUM(F20:G20)</f>
        <v>0</v>
      </c>
      <c r="F20" s="135"/>
      <c r="G20" s="140"/>
      <c r="H20" s="434"/>
    </row>
    <row r="21" spans="1:9" ht="24" customHeight="1" thickBot="1">
      <c r="A21" s="444"/>
      <c r="B21" s="155"/>
      <c r="C21" s="161"/>
      <c r="D21" s="441"/>
      <c r="E21" s="131" t="s">
        <v>1255</v>
      </c>
      <c r="F21" s="142"/>
      <c r="G21" s="133"/>
      <c r="H21" s="435"/>
      <c r="I21" s="124"/>
    </row>
    <row r="22" spans="1:9" ht="23.25" customHeight="1">
      <c r="A22" s="436" t="s">
        <v>1247</v>
      </c>
      <c r="B22" s="156"/>
      <c r="C22" s="162"/>
      <c r="D22" s="430"/>
      <c r="E22" s="170" t="s">
        <v>1254</v>
      </c>
      <c r="F22" s="184"/>
      <c r="G22" s="184"/>
      <c r="H22" s="433">
        <f t="shared" ref="H22" si="2">F24+G24</f>
        <v>0</v>
      </c>
    </row>
    <row r="23" spans="1:9" ht="23.25" customHeight="1">
      <c r="A23" s="437"/>
      <c r="B23" s="157" t="s">
        <v>1273</v>
      </c>
      <c r="C23" s="163"/>
      <c r="D23" s="431"/>
      <c r="E23" s="168">
        <f>SUM(F23:G23)</f>
        <v>0</v>
      </c>
      <c r="F23" s="141"/>
      <c r="G23" s="141"/>
      <c r="H23" s="434"/>
    </row>
    <row r="24" spans="1:9" ht="23.25" customHeight="1" thickBot="1">
      <c r="A24" s="438"/>
      <c r="B24" s="158"/>
      <c r="C24" s="164"/>
      <c r="D24" s="432"/>
      <c r="E24" s="171" t="s">
        <v>1255</v>
      </c>
      <c r="F24" s="133"/>
      <c r="G24" s="133"/>
      <c r="H24" s="435"/>
    </row>
    <row r="25" spans="1:9" ht="23.25" customHeight="1">
      <c r="A25" s="436" t="s">
        <v>1248</v>
      </c>
      <c r="B25" s="156"/>
      <c r="C25" s="162"/>
      <c r="D25" s="430"/>
      <c r="E25" s="170" t="s">
        <v>1254</v>
      </c>
      <c r="F25" s="186"/>
      <c r="G25" s="186"/>
      <c r="H25" s="433">
        <f t="shared" ref="H25" si="3">F27+G27</f>
        <v>0</v>
      </c>
    </row>
    <row r="26" spans="1:9" ht="23.25" customHeight="1">
      <c r="A26" s="437"/>
      <c r="B26" s="157" t="s">
        <v>1274</v>
      </c>
      <c r="C26" s="163"/>
      <c r="D26" s="431"/>
      <c r="E26" s="168">
        <f>SUM(F26:G26)</f>
        <v>0</v>
      </c>
      <c r="F26" s="141"/>
      <c r="G26" s="141"/>
      <c r="H26" s="434"/>
    </row>
    <row r="27" spans="1:9" ht="23.25" customHeight="1" thickBot="1">
      <c r="A27" s="438"/>
      <c r="B27" s="158"/>
      <c r="C27" s="164"/>
      <c r="D27" s="432"/>
      <c r="E27" s="171" t="s">
        <v>1255</v>
      </c>
      <c r="F27" s="133"/>
      <c r="G27" s="133"/>
      <c r="H27" s="435"/>
    </row>
    <row r="28" spans="1:9" ht="23.25" customHeight="1">
      <c r="A28" s="436" t="s">
        <v>1251</v>
      </c>
      <c r="B28" s="156"/>
      <c r="C28" s="162"/>
      <c r="D28" s="430"/>
      <c r="E28" s="170" t="s">
        <v>1254</v>
      </c>
      <c r="F28" s="184"/>
      <c r="G28" s="184"/>
      <c r="H28" s="433">
        <f t="shared" ref="H28" si="4">F30+G30</f>
        <v>0</v>
      </c>
    </row>
    <row r="29" spans="1:9" ht="23.25" customHeight="1">
      <c r="A29" s="437"/>
      <c r="B29" s="157" t="s">
        <v>1275</v>
      </c>
      <c r="C29" s="163"/>
      <c r="D29" s="431"/>
      <c r="E29" s="168">
        <f>SUM(F29:G29)</f>
        <v>0</v>
      </c>
      <c r="F29" s="141"/>
      <c r="G29" s="141"/>
      <c r="H29" s="434"/>
    </row>
    <row r="30" spans="1:9" ht="23.25" customHeight="1" thickBot="1">
      <c r="A30" s="438"/>
      <c r="B30" s="158"/>
      <c r="C30" s="164"/>
      <c r="D30" s="432"/>
      <c r="E30" s="171" t="s">
        <v>1255</v>
      </c>
      <c r="F30" s="133"/>
      <c r="G30" s="133"/>
      <c r="H30" s="435"/>
      <c r="I30" s="124"/>
    </row>
    <row r="31" spans="1:9" ht="23.25" customHeight="1">
      <c r="A31" s="436" t="s">
        <v>1257</v>
      </c>
      <c r="B31" s="156"/>
      <c r="C31" s="162"/>
      <c r="D31" s="430"/>
      <c r="E31" s="170" t="s">
        <v>1254</v>
      </c>
      <c r="F31" s="184"/>
      <c r="G31" s="184"/>
      <c r="H31" s="433">
        <f t="shared" ref="H31" si="5">F33+G33</f>
        <v>0</v>
      </c>
    </row>
    <row r="32" spans="1:9" ht="23.25" customHeight="1">
      <c r="A32" s="437"/>
      <c r="B32" s="157" t="s">
        <v>1276</v>
      </c>
      <c r="C32" s="163"/>
      <c r="D32" s="431"/>
      <c r="E32" s="168">
        <f>SUM(F32:G32)</f>
        <v>0</v>
      </c>
      <c r="F32" s="141"/>
      <c r="G32" s="141"/>
      <c r="H32" s="434"/>
    </row>
    <row r="33" spans="1:10" ht="23.25" customHeight="1" thickBot="1">
      <c r="A33" s="438"/>
      <c r="B33" s="158"/>
      <c r="C33" s="164"/>
      <c r="D33" s="432"/>
      <c r="E33" s="171" t="s">
        <v>1255</v>
      </c>
      <c r="F33" s="133"/>
      <c r="G33" s="133"/>
      <c r="H33" s="435"/>
    </row>
    <row r="34" spans="1:10" ht="23.25" customHeight="1">
      <c r="A34" s="436" t="s">
        <v>1258</v>
      </c>
      <c r="B34" s="156"/>
      <c r="C34" s="162"/>
      <c r="D34" s="430"/>
      <c r="E34" s="170" t="s">
        <v>1254</v>
      </c>
      <c r="F34" s="184"/>
      <c r="G34" s="184"/>
      <c r="H34" s="433">
        <f t="shared" ref="H34" si="6">F36+G36</f>
        <v>0</v>
      </c>
    </row>
    <row r="35" spans="1:10" ht="23.25" customHeight="1">
      <c r="A35" s="437"/>
      <c r="B35" s="157" t="s">
        <v>1277</v>
      </c>
      <c r="C35" s="163"/>
      <c r="D35" s="431"/>
      <c r="E35" s="168">
        <f>SUM(F35:G35)</f>
        <v>0</v>
      </c>
      <c r="F35" s="141"/>
      <c r="G35" s="141"/>
      <c r="H35" s="434"/>
    </row>
    <row r="36" spans="1:10" ht="23.25" customHeight="1" thickBot="1">
      <c r="A36" s="438"/>
      <c r="B36" s="158"/>
      <c r="C36" s="164"/>
      <c r="D36" s="432"/>
      <c r="E36" s="171" t="s">
        <v>1255</v>
      </c>
      <c r="F36" s="133"/>
      <c r="G36" s="133"/>
      <c r="H36" s="435"/>
    </row>
    <row r="37" spans="1:10" ht="23.25" customHeight="1">
      <c r="A37" s="436" t="s">
        <v>1259</v>
      </c>
      <c r="B37" s="156"/>
      <c r="C37" s="162"/>
      <c r="D37" s="430"/>
      <c r="E37" s="170" t="s">
        <v>1254</v>
      </c>
      <c r="F37" s="184"/>
      <c r="G37" s="184"/>
      <c r="H37" s="433">
        <f t="shared" ref="H37" si="7">F39+G39</f>
        <v>0</v>
      </c>
    </row>
    <row r="38" spans="1:10" ht="23.25" customHeight="1">
      <c r="A38" s="437"/>
      <c r="B38" s="157" t="s">
        <v>1278</v>
      </c>
      <c r="C38" s="138"/>
      <c r="D38" s="431"/>
      <c r="E38" s="168">
        <f>SUM(F38:G38)</f>
        <v>0</v>
      </c>
      <c r="F38" s="141"/>
      <c r="G38" s="141"/>
      <c r="H38" s="434"/>
    </row>
    <row r="39" spans="1:10" ht="23.25" customHeight="1" thickBot="1">
      <c r="A39" s="438"/>
      <c r="B39" s="158"/>
      <c r="C39" s="164"/>
      <c r="D39" s="432"/>
      <c r="E39" s="171" t="s">
        <v>1255</v>
      </c>
      <c r="F39" s="133"/>
      <c r="G39" s="133"/>
      <c r="H39" s="435"/>
    </row>
    <row r="40" spans="1:10" ht="23.25" customHeight="1">
      <c r="A40" s="436" t="s">
        <v>1260</v>
      </c>
      <c r="B40" s="156"/>
      <c r="C40" s="162"/>
      <c r="D40" s="430"/>
      <c r="E40" s="170" t="s">
        <v>1254</v>
      </c>
      <c r="F40" s="184"/>
      <c r="G40" s="184"/>
      <c r="H40" s="433">
        <f t="shared" ref="H40" si="8">F42+G42</f>
        <v>0</v>
      </c>
    </row>
    <row r="41" spans="1:10" ht="23.25" customHeight="1">
      <c r="A41" s="437"/>
      <c r="B41" s="157" t="s">
        <v>1279</v>
      </c>
      <c r="C41" s="138"/>
      <c r="D41" s="431"/>
      <c r="E41" s="168">
        <f>SUM(F41:G41)</f>
        <v>0</v>
      </c>
      <c r="F41" s="141"/>
      <c r="G41" s="141"/>
      <c r="H41" s="434"/>
    </row>
    <row r="42" spans="1:10" s="148" customFormat="1" ht="23.25" customHeight="1" thickBot="1">
      <c r="A42" s="438"/>
      <c r="B42" s="158"/>
      <c r="C42" s="164"/>
      <c r="D42" s="432"/>
      <c r="E42" s="171" t="s">
        <v>1255</v>
      </c>
      <c r="F42" s="133"/>
      <c r="G42" s="133"/>
      <c r="H42" s="435"/>
      <c r="J42" s="149"/>
    </row>
    <row r="43" spans="1:10" s="148" customFormat="1" ht="23.25" customHeight="1">
      <c r="A43" s="436" t="s">
        <v>1263</v>
      </c>
      <c r="B43" s="156"/>
      <c r="C43" s="162"/>
      <c r="D43" s="430"/>
      <c r="E43" s="170" t="s">
        <v>1254</v>
      </c>
      <c r="F43" s="184"/>
      <c r="G43" s="184"/>
      <c r="H43" s="433">
        <f t="shared" ref="H43" si="9">F45+G45</f>
        <v>0</v>
      </c>
      <c r="J43" s="149"/>
    </row>
    <row r="44" spans="1:10" s="148" customFormat="1" ht="23.25" customHeight="1">
      <c r="A44" s="437"/>
      <c r="B44" s="157" t="s">
        <v>1280</v>
      </c>
      <c r="C44" s="177"/>
      <c r="D44" s="431"/>
      <c r="E44" s="168">
        <f>SUM(F44:G44)</f>
        <v>0</v>
      </c>
      <c r="F44" s="141"/>
      <c r="G44" s="141"/>
      <c r="H44" s="434"/>
      <c r="J44" s="149"/>
    </row>
    <row r="45" spans="1:10" s="148" customFormat="1" ht="23.25" customHeight="1" thickBot="1">
      <c r="A45" s="438"/>
      <c r="B45" s="158"/>
      <c r="C45" s="164"/>
      <c r="D45" s="432"/>
      <c r="E45" s="171" t="s">
        <v>1255</v>
      </c>
      <c r="F45" s="133"/>
      <c r="G45" s="133"/>
      <c r="H45" s="435"/>
      <c r="J45" s="149"/>
    </row>
    <row r="46" spans="1:10" s="148" customFormat="1" ht="23.25" customHeight="1">
      <c r="A46" s="436" t="s">
        <v>1264</v>
      </c>
      <c r="B46" s="156"/>
      <c r="C46" s="162"/>
      <c r="D46" s="430"/>
      <c r="E46" s="170" t="s">
        <v>1254</v>
      </c>
      <c r="F46" s="184"/>
      <c r="G46" s="184"/>
      <c r="H46" s="433">
        <f t="shared" ref="H46" si="10">F48+G48</f>
        <v>0</v>
      </c>
      <c r="J46" s="149"/>
    </row>
    <row r="47" spans="1:10" s="148" customFormat="1" ht="23.25" customHeight="1">
      <c r="A47" s="437"/>
      <c r="B47" s="157" t="s">
        <v>1281</v>
      </c>
      <c r="C47" s="177"/>
      <c r="D47" s="431"/>
      <c r="E47" s="168">
        <f>SUM(F47:G47)</f>
        <v>0</v>
      </c>
      <c r="F47" s="141"/>
      <c r="G47" s="141"/>
      <c r="H47" s="434"/>
      <c r="J47" s="149"/>
    </row>
    <row r="48" spans="1:10" s="148" customFormat="1" ht="23.25" customHeight="1" thickBot="1">
      <c r="A48" s="438"/>
      <c r="B48" s="158"/>
      <c r="C48" s="164"/>
      <c r="D48" s="432"/>
      <c r="E48" s="171" t="s">
        <v>1255</v>
      </c>
      <c r="F48" s="133"/>
      <c r="G48" s="133"/>
      <c r="H48" s="435"/>
      <c r="J48" s="149"/>
    </row>
    <row r="49" spans="1:10" s="148" customFormat="1" ht="23.25" customHeight="1">
      <c r="A49" s="436" t="s">
        <v>1265</v>
      </c>
      <c r="B49" s="156"/>
      <c r="C49" s="162"/>
      <c r="D49" s="430"/>
      <c r="E49" s="170" t="s">
        <v>1254</v>
      </c>
      <c r="F49" s="134"/>
      <c r="G49" s="184"/>
      <c r="H49" s="433">
        <f t="shared" ref="H49" si="11">F51+G51</f>
        <v>0</v>
      </c>
      <c r="J49" s="149"/>
    </row>
    <row r="50" spans="1:10" s="148" customFormat="1" ht="23.25" customHeight="1">
      <c r="A50" s="437"/>
      <c r="B50" s="157" t="s">
        <v>1282</v>
      </c>
      <c r="C50" s="177"/>
      <c r="D50" s="431"/>
      <c r="E50" s="168">
        <f>SUM(F50:G50)</f>
        <v>0</v>
      </c>
      <c r="F50" s="172"/>
      <c r="G50" s="141"/>
      <c r="H50" s="434"/>
      <c r="J50" s="149"/>
    </row>
    <row r="51" spans="1:10" s="148" customFormat="1" ht="23.25" customHeight="1" thickBot="1">
      <c r="A51" s="438"/>
      <c r="B51" s="158"/>
      <c r="C51" s="164"/>
      <c r="D51" s="432"/>
      <c r="E51" s="171" t="s">
        <v>1255</v>
      </c>
      <c r="F51" s="176"/>
      <c r="G51" s="133"/>
      <c r="H51" s="435"/>
      <c r="J51" s="149"/>
    </row>
    <row r="52" spans="1:10" s="148" customFormat="1" ht="23.25" customHeight="1">
      <c r="A52" s="179"/>
      <c r="B52" s="427" t="s">
        <v>1284</v>
      </c>
      <c r="C52" s="146"/>
      <c r="D52" s="430"/>
      <c r="E52" s="169" t="s">
        <v>1254</v>
      </c>
      <c r="F52" s="185"/>
      <c r="G52" s="185"/>
      <c r="H52" s="433">
        <f t="shared" ref="H52" si="12">F54+G54</f>
        <v>0</v>
      </c>
      <c r="J52" s="149"/>
    </row>
    <row r="53" spans="1:10" s="148" customFormat="1" ht="23.25" customHeight="1">
      <c r="A53" s="179" t="s">
        <v>1266</v>
      </c>
      <c r="B53" s="428"/>
      <c r="C53" s="146"/>
      <c r="D53" s="431"/>
      <c r="E53" s="168">
        <f>SUM(F53:G53)</f>
        <v>0</v>
      </c>
      <c r="F53" s="141"/>
      <c r="G53" s="141"/>
      <c r="H53" s="434"/>
      <c r="J53" s="149"/>
    </row>
    <row r="54" spans="1:10" s="148" customFormat="1" ht="23.25" customHeight="1" thickBot="1">
      <c r="A54" s="179"/>
      <c r="B54" s="429"/>
      <c r="C54" s="146"/>
      <c r="D54" s="432"/>
      <c r="E54" s="175" t="s">
        <v>1255</v>
      </c>
      <c r="F54" s="143"/>
      <c r="G54" s="143"/>
      <c r="H54" s="435"/>
      <c r="J54" s="149"/>
    </row>
    <row r="55" spans="1:10" s="148" customFormat="1" ht="23.25" customHeight="1">
      <c r="A55" s="151"/>
      <c r="B55" s="427" t="s">
        <v>1285</v>
      </c>
      <c r="C55" s="145"/>
      <c r="D55" s="430"/>
      <c r="E55" s="170" t="s">
        <v>1254</v>
      </c>
      <c r="F55" s="134"/>
      <c r="G55" s="184"/>
      <c r="H55" s="433">
        <f t="shared" ref="H55" si="13">F57+G57</f>
        <v>0</v>
      </c>
      <c r="J55" s="149"/>
    </row>
    <row r="56" spans="1:10" s="148" customFormat="1" ht="23.25" customHeight="1">
      <c r="A56" s="152" t="s">
        <v>1267</v>
      </c>
      <c r="B56" s="428"/>
      <c r="C56" s="146"/>
      <c r="D56" s="431"/>
      <c r="E56" s="168">
        <f>SUM(F56:G56)</f>
        <v>0</v>
      </c>
      <c r="F56" s="172"/>
      <c r="G56" s="141"/>
      <c r="H56" s="434"/>
      <c r="J56" s="149"/>
    </row>
    <row r="57" spans="1:10" s="148" customFormat="1" ht="30" customHeight="1" thickBot="1">
      <c r="A57" s="150"/>
      <c r="B57" s="429"/>
      <c r="C57" s="147"/>
      <c r="D57" s="432"/>
      <c r="E57" s="171" t="s">
        <v>1255</v>
      </c>
      <c r="F57" s="176"/>
      <c r="G57" s="133"/>
      <c r="H57" s="435"/>
      <c r="J57" s="149"/>
    </row>
    <row r="58" spans="1:10" ht="31.5" customHeight="1" thickBot="1">
      <c r="A58" s="415" t="s">
        <v>1249</v>
      </c>
      <c r="B58" s="416"/>
      <c r="C58" s="165"/>
      <c r="D58" s="421">
        <f>SUM(D13:D57)</f>
        <v>0</v>
      </c>
      <c r="E58" s="422"/>
      <c r="F58" s="187"/>
      <c r="G58" s="187"/>
      <c r="H58" s="178"/>
    </row>
    <row r="59" spans="1:10" s="119" customFormat="1" ht="36.75" customHeight="1" thickBot="1">
      <c r="A59" s="417"/>
      <c r="B59" s="418"/>
      <c r="C59" s="166">
        <f>SUM(C13:C58)</f>
        <v>0</v>
      </c>
      <c r="D59" s="423"/>
      <c r="E59" s="424"/>
      <c r="F59" s="123">
        <f>F15+F18+F21+F24+F27+F30+F33+F36+F39+F42+F45+F48+F51+F54+F57</f>
        <v>0</v>
      </c>
      <c r="G59" s="123">
        <f>G15+G18+G21+G24+G27+G30+G33+G36+G39+G42+G45+G48+G51+G54+G57</f>
        <v>0</v>
      </c>
      <c r="H59" s="173"/>
      <c r="J59" s="139"/>
    </row>
    <row r="60" spans="1:10" ht="36.75" customHeight="1" thickBot="1">
      <c r="A60" s="419"/>
      <c r="B60" s="420"/>
      <c r="C60" s="167"/>
      <c r="D60" s="425"/>
      <c r="E60" s="426"/>
      <c r="F60" s="123">
        <f>F59</f>
        <v>0</v>
      </c>
      <c r="G60" s="144">
        <f>F60+G59</f>
        <v>0</v>
      </c>
      <c r="H60" s="174"/>
    </row>
    <row r="61" spans="1:10" ht="39.75" customHeight="1">
      <c r="H61" s="122"/>
    </row>
    <row r="62" spans="1:10">
      <c r="B62" s="191" t="s">
        <v>1286</v>
      </c>
      <c r="G62" s="86"/>
    </row>
    <row r="63" spans="1:10">
      <c r="G63" s="86"/>
      <c r="H63" s="124"/>
    </row>
    <row r="64" spans="1:10">
      <c r="G64" s="86"/>
      <c r="H64" s="121"/>
    </row>
    <row r="65" spans="7:8">
      <c r="G65" s="86"/>
      <c r="H65" s="121"/>
    </row>
    <row r="66" spans="7:8">
      <c r="H66" s="121"/>
    </row>
  </sheetData>
  <mergeCells count="57">
    <mergeCell ref="A8:H8"/>
    <mergeCell ref="A1:H3"/>
    <mergeCell ref="A4:H4"/>
    <mergeCell ref="A5:H5"/>
    <mergeCell ref="A6:H6"/>
    <mergeCell ref="A7:H7"/>
    <mergeCell ref="A9:A12"/>
    <mergeCell ref="C9:D11"/>
    <mergeCell ref="E9:H11"/>
    <mergeCell ref="A13:A15"/>
    <mergeCell ref="B13:B15"/>
    <mergeCell ref="D13:D15"/>
    <mergeCell ref="H13:H15"/>
    <mergeCell ref="A16:A18"/>
    <mergeCell ref="D16:D18"/>
    <mergeCell ref="H16:H18"/>
    <mergeCell ref="A19:A21"/>
    <mergeCell ref="D19:D21"/>
    <mergeCell ref="H19:H21"/>
    <mergeCell ref="A22:A24"/>
    <mergeCell ref="D22:D24"/>
    <mergeCell ref="H22:H24"/>
    <mergeCell ref="A25:A27"/>
    <mergeCell ref="D25:D27"/>
    <mergeCell ref="H25:H27"/>
    <mergeCell ref="A28:A30"/>
    <mergeCell ref="D28:D30"/>
    <mergeCell ref="H28:H30"/>
    <mergeCell ref="A31:A33"/>
    <mergeCell ref="D31:D33"/>
    <mergeCell ref="H31:H33"/>
    <mergeCell ref="A34:A36"/>
    <mergeCell ref="D34:D36"/>
    <mergeCell ref="H34:H36"/>
    <mergeCell ref="A37:A39"/>
    <mergeCell ref="D37:D39"/>
    <mergeCell ref="H37:H39"/>
    <mergeCell ref="A40:A42"/>
    <mergeCell ref="D40:D42"/>
    <mergeCell ref="H40:H42"/>
    <mergeCell ref="A43:A45"/>
    <mergeCell ref="D43:D45"/>
    <mergeCell ref="H43:H45"/>
    <mergeCell ref="A46:A48"/>
    <mergeCell ref="D46:D48"/>
    <mergeCell ref="H46:H48"/>
    <mergeCell ref="A49:A51"/>
    <mergeCell ref="D49:D51"/>
    <mergeCell ref="H49:H51"/>
    <mergeCell ref="A58:B60"/>
    <mergeCell ref="D58:E60"/>
    <mergeCell ref="B52:B54"/>
    <mergeCell ref="D52:D54"/>
    <mergeCell ref="H52:H54"/>
    <mergeCell ref="B55:B57"/>
    <mergeCell ref="D55:D57"/>
    <mergeCell ref="H55:H57"/>
  </mergeCells>
  <printOptions horizontalCentered="1"/>
  <pageMargins left="0" right="0" top="0.59055118110236227" bottom="0" header="0.51181102362204722" footer="0.51181102362204722"/>
  <pageSetup paperSize="9" scale="2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7"/>
  <dimension ref="A1:P69"/>
  <sheetViews>
    <sheetView showGridLines="0" tabSelected="1" topLeftCell="A23" zoomScale="40" zoomScaleNormal="40" zoomScaleSheetLayoutView="40" workbookViewId="0">
      <selection activeCell="W36" sqref="W36"/>
    </sheetView>
  </sheetViews>
  <sheetFormatPr defaultRowHeight="26.25"/>
  <cols>
    <col min="1" max="1" width="32.85546875" style="1" customWidth="1"/>
    <col min="2" max="2" width="82" style="1" customWidth="1"/>
    <col min="3" max="3" width="31.28515625" style="119" bestFit="1" customWidth="1"/>
    <col min="4" max="4" width="14.140625" style="120" bestFit="1" customWidth="1"/>
    <col min="5" max="5" width="16.5703125" style="120" bestFit="1" customWidth="1"/>
    <col min="6" max="6" width="28.140625" style="86" bestFit="1" customWidth="1"/>
    <col min="7" max="7" width="28.140625" bestFit="1" customWidth="1"/>
    <col min="8" max="8" width="28.140625" style="86" bestFit="1" customWidth="1"/>
    <col min="9" max="9" width="28.140625" bestFit="1" customWidth="1"/>
    <col min="10" max="10" width="28.140625" style="86" bestFit="1" customWidth="1"/>
    <col min="11" max="11" width="28.140625" bestFit="1" customWidth="1"/>
    <col min="12" max="12" width="28.140625" style="86" bestFit="1" customWidth="1"/>
    <col min="13" max="13" width="28.140625" bestFit="1" customWidth="1"/>
    <col min="14" max="14" width="25.85546875" bestFit="1" customWidth="1"/>
    <col min="15" max="15" width="19" customWidth="1"/>
    <col min="16" max="16" width="21.140625" style="137" customWidth="1"/>
  </cols>
  <sheetData>
    <row r="1" spans="1:16" ht="28.5" customHeight="1">
      <c r="A1" s="479" t="s">
        <v>1256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1"/>
    </row>
    <row r="2" spans="1:16" s="4" customFormat="1" ht="27" customHeight="1">
      <c r="A2" s="471"/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82"/>
      <c r="P2" s="138"/>
    </row>
    <row r="3" spans="1:16" ht="29.25" customHeight="1">
      <c r="A3" s="471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82"/>
    </row>
    <row r="4" spans="1:16" ht="30" customHeight="1">
      <c r="A4" s="473" t="s">
        <v>1252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83"/>
    </row>
    <row r="5" spans="1:16" ht="38.25" customHeight="1">
      <c r="A5" s="475"/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88"/>
    </row>
    <row r="6" spans="1:16" ht="9" customHeight="1" thickBot="1">
      <c r="A6" s="477"/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84"/>
    </row>
    <row r="7" spans="1:16" ht="32.25" hidden="1" customHeight="1">
      <c r="A7" s="477"/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8"/>
      <c r="N7" s="484"/>
    </row>
    <row r="8" spans="1:16" ht="115.5" customHeight="1" thickBot="1">
      <c r="A8" s="485" t="s">
        <v>1309</v>
      </c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7"/>
    </row>
    <row r="9" spans="1:16" ht="34.5" thickBot="1">
      <c r="A9" s="485" t="s">
        <v>1287</v>
      </c>
      <c r="B9" s="486"/>
      <c r="C9" s="486"/>
      <c r="D9" s="486"/>
      <c r="E9" s="486"/>
      <c r="F9" s="486"/>
      <c r="G9" s="486"/>
      <c r="H9" s="486"/>
      <c r="I9" s="486"/>
      <c r="J9" s="486"/>
      <c r="K9" s="486"/>
      <c r="L9" s="486"/>
      <c r="M9" s="486"/>
      <c r="N9" s="487"/>
    </row>
    <row r="10" spans="1:16" ht="26.25" customHeight="1">
      <c r="A10" s="446" t="s">
        <v>341</v>
      </c>
      <c r="B10" s="195"/>
      <c r="C10" s="450" t="s">
        <v>1261</v>
      </c>
      <c r="D10" s="451"/>
      <c r="E10" s="457" t="s">
        <v>1262</v>
      </c>
      <c r="F10" s="458"/>
      <c r="G10" s="458"/>
      <c r="H10" s="458"/>
      <c r="I10" s="458"/>
      <c r="J10" s="458"/>
      <c r="K10" s="458"/>
      <c r="L10" s="458"/>
      <c r="M10" s="458"/>
      <c r="N10" s="459"/>
    </row>
    <row r="11" spans="1:16" ht="23.25" customHeight="1">
      <c r="A11" s="446"/>
      <c r="B11" s="195"/>
      <c r="C11" s="450"/>
      <c r="D11" s="451"/>
      <c r="E11" s="457"/>
      <c r="F11" s="458"/>
      <c r="G11" s="458"/>
      <c r="H11" s="458"/>
      <c r="I11" s="458"/>
      <c r="J11" s="458"/>
      <c r="K11" s="458"/>
      <c r="L11" s="458"/>
      <c r="M11" s="458"/>
      <c r="N11" s="459"/>
    </row>
    <row r="12" spans="1:16" ht="18" customHeight="1" thickBot="1">
      <c r="A12" s="446"/>
      <c r="B12" s="195"/>
      <c r="C12" s="452"/>
      <c r="D12" s="453"/>
      <c r="E12" s="460"/>
      <c r="F12" s="461"/>
      <c r="G12" s="461"/>
      <c r="H12" s="461"/>
      <c r="I12" s="461"/>
      <c r="J12" s="461"/>
      <c r="K12" s="461"/>
      <c r="L12" s="461"/>
      <c r="M12" s="461"/>
      <c r="N12" s="462"/>
    </row>
    <row r="13" spans="1:16" ht="25.5" customHeight="1" thickBot="1">
      <c r="A13" s="447"/>
      <c r="B13" s="194"/>
      <c r="C13" s="125" t="s">
        <v>1250</v>
      </c>
      <c r="D13" s="126" t="s">
        <v>1253</v>
      </c>
      <c r="E13" s="194"/>
      <c r="F13" s="127" t="s">
        <v>1269</v>
      </c>
      <c r="G13" s="127" t="s">
        <v>1270</v>
      </c>
      <c r="H13" s="127" t="s">
        <v>1302</v>
      </c>
      <c r="I13" s="127" t="s">
        <v>1303</v>
      </c>
      <c r="J13" s="127" t="s">
        <v>1304</v>
      </c>
      <c r="K13" s="127" t="s">
        <v>1305</v>
      </c>
      <c r="L13" s="127" t="s">
        <v>1306</v>
      </c>
      <c r="M13" s="127" t="s">
        <v>1307</v>
      </c>
      <c r="N13" s="136" t="s">
        <v>1250</v>
      </c>
    </row>
    <row r="14" spans="1:16" ht="22.5" customHeight="1">
      <c r="A14" s="463" t="s">
        <v>1244</v>
      </c>
      <c r="B14" s="466" t="s">
        <v>1288</v>
      </c>
      <c r="C14" s="159"/>
      <c r="D14" s="439">
        <f>C15/$C$60*100</f>
        <v>0.74668111058398801</v>
      </c>
      <c r="E14" s="128" t="s">
        <v>1254</v>
      </c>
      <c r="F14" s="188"/>
      <c r="G14" s="189"/>
      <c r="H14" s="188"/>
      <c r="I14" s="189"/>
      <c r="J14" s="188"/>
      <c r="K14" s="189"/>
      <c r="L14" s="188"/>
      <c r="M14" s="189"/>
      <c r="N14" s="433">
        <f>SUM(F16:M16)</f>
        <v>0</v>
      </c>
    </row>
    <row r="15" spans="1:16" ht="22.5" customHeight="1">
      <c r="A15" s="464"/>
      <c r="B15" s="467"/>
      <c r="C15" s="160">
        <v>51191.088499999998</v>
      </c>
      <c r="D15" s="440"/>
      <c r="E15" s="129">
        <f>SUM(F15:M15)</f>
        <v>0</v>
      </c>
      <c r="F15" s="215"/>
      <c r="G15" s="215"/>
      <c r="H15" s="215"/>
      <c r="I15" s="215"/>
      <c r="J15" s="215"/>
      <c r="K15" s="215"/>
      <c r="L15" s="215"/>
      <c r="M15" s="215"/>
      <c r="N15" s="434"/>
    </row>
    <row r="16" spans="1:16" ht="27" thickBot="1">
      <c r="A16" s="465"/>
      <c r="B16" s="468"/>
      <c r="C16" s="161"/>
      <c r="D16" s="441"/>
      <c r="E16" s="131" t="s">
        <v>1255</v>
      </c>
      <c r="F16" s="216"/>
      <c r="G16" s="217"/>
      <c r="H16" s="216"/>
      <c r="I16" s="217"/>
      <c r="J16" s="216"/>
      <c r="K16" s="217"/>
      <c r="L16" s="216"/>
      <c r="M16" s="217"/>
      <c r="N16" s="435"/>
      <c r="O16" s="121"/>
    </row>
    <row r="17" spans="1:15" ht="23.25" customHeight="1">
      <c r="A17" s="436" t="s">
        <v>1245</v>
      </c>
      <c r="B17" s="466" t="s">
        <v>1289</v>
      </c>
      <c r="C17" s="162"/>
      <c r="D17" s="439">
        <f>C18/$C$60*100</f>
        <v>0.11701365163307739</v>
      </c>
      <c r="E17" s="128" t="s">
        <v>1254</v>
      </c>
      <c r="F17" s="190"/>
      <c r="G17" s="184"/>
      <c r="H17" s="190"/>
      <c r="I17" s="184"/>
      <c r="J17" s="190"/>
      <c r="K17" s="184"/>
      <c r="L17" s="190"/>
      <c r="M17" s="184"/>
      <c r="N17" s="433">
        <f t="shared" ref="N17" si="0">SUM(F19:M19)</f>
        <v>0</v>
      </c>
    </row>
    <row r="18" spans="1:15" ht="23.25" customHeight="1">
      <c r="A18" s="437"/>
      <c r="B18" s="467"/>
      <c r="C18" s="163">
        <v>8022.2415051750013</v>
      </c>
      <c r="D18" s="440"/>
      <c r="E18" s="129">
        <f>SUM(F18:G18)</f>
        <v>0</v>
      </c>
      <c r="F18" s="197"/>
      <c r="G18" s="196"/>
      <c r="H18" s="197"/>
      <c r="I18" s="196"/>
      <c r="J18" s="197"/>
      <c r="K18" s="196"/>
      <c r="L18" s="197"/>
      <c r="M18" s="196"/>
      <c r="N18" s="434"/>
    </row>
    <row r="19" spans="1:15" ht="23.25" customHeight="1" thickBot="1">
      <c r="A19" s="438"/>
      <c r="B19" s="468"/>
      <c r="C19" s="164"/>
      <c r="D19" s="441"/>
      <c r="E19" s="131" t="s">
        <v>1255</v>
      </c>
      <c r="F19" s="198"/>
      <c r="G19" s="198"/>
      <c r="H19" s="198"/>
      <c r="I19" s="198"/>
      <c r="J19" s="198"/>
      <c r="K19" s="198"/>
      <c r="L19" s="198"/>
      <c r="M19" s="198"/>
      <c r="N19" s="435"/>
    </row>
    <row r="20" spans="1:15" ht="23.25" customHeight="1">
      <c r="A20" s="436" t="s">
        <v>1246</v>
      </c>
      <c r="B20" s="466" t="s">
        <v>1308</v>
      </c>
      <c r="C20" s="162"/>
      <c r="D20" s="439">
        <f>C21/$C$60*100</f>
        <v>0.16700198460255017</v>
      </c>
      <c r="E20" s="128" t="s">
        <v>1254</v>
      </c>
      <c r="F20" s="190"/>
      <c r="G20" s="184"/>
      <c r="H20" s="190"/>
      <c r="I20" s="184"/>
      <c r="J20" s="190"/>
      <c r="K20" s="190"/>
      <c r="L20" s="190"/>
      <c r="M20" s="184"/>
      <c r="N20" s="433">
        <f>SUM(F22:M22)</f>
        <v>0</v>
      </c>
    </row>
    <row r="21" spans="1:15" ht="23.25" customHeight="1">
      <c r="A21" s="437"/>
      <c r="B21" s="467"/>
      <c r="C21" s="163">
        <v>11449.349999999999</v>
      </c>
      <c r="D21" s="440"/>
      <c r="E21" s="129">
        <f>SUM(F21:K21)</f>
        <v>0</v>
      </c>
      <c r="F21" s="197"/>
      <c r="G21" s="196"/>
      <c r="H21" s="197"/>
      <c r="I21" s="196"/>
      <c r="J21" s="197"/>
      <c r="K21" s="197"/>
      <c r="L21" s="197"/>
      <c r="M21" s="196"/>
      <c r="N21" s="434"/>
    </row>
    <row r="22" spans="1:15" ht="23.25" customHeight="1" thickBot="1">
      <c r="A22" s="438"/>
      <c r="B22" s="468"/>
      <c r="C22" s="164"/>
      <c r="D22" s="441"/>
      <c r="E22" s="131" t="s">
        <v>1255</v>
      </c>
      <c r="F22" s="198"/>
      <c r="G22" s="198"/>
      <c r="H22" s="198"/>
      <c r="I22" s="198"/>
      <c r="J22" s="198"/>
      <c r="K22" s="198"/>
      <c r="L22" s="198"/>
      <c r="M22" s="198"/>
      <c r="N22" s="435"/>
    </row>
    <row r="23" spans="1:15" ht="24" customHeight="1">
      <c r="A23" s="442" t="s">
        <v>1247</v>
      </c>
      <c r="B23" s="466" t="s">
        <v>1290</v>
      </c>
      <c r="C23" s="159"/>
      <c r="D23" s="439">
        <f>C24/$C$60*100</f>
        <v>40.974277336110866</v>
      </c>
      <c r="E23" s="128" t="s">
        <v>1254</v>
      </c>
      <c r="F23" s="184"/>
      <c r="G23" s="184"/>
      <c r="H23" s="190"/>
      <c r="I23" s="184"/>
      <c r="J23" s="190"/>
      <c r="K23" s="184"/>
      <c r="L23" s="190"/>
      <c r="M23" s="184"/>
      <c r="N23" s="433">
        <f t="shared" ref="N23" si="1">SUM(F25:M25)</f>
        <v>0</v>
      </c>
    </row>
    <row r="24" spans="1:15" ht="24" customHeight="1">
      <c r="A24" s="443"/>
      <c r="B24" s="467"/>
      <c r="C24" s="160">
        <v>2809121.360651406</v>
      </c>
      <c r="D24" s="440"/>
      <c r="E24" s="129">
        <f>SUM(F24:M24)</f>
        <v>0</v>
      </c>
      <c r="F24" s="197"/>
      <c r="G24" s="196"/>
      <c r="H24" s="197"/>
      <c r="I24" s="196"/>
      <c r="J24" s="197"/>
      <c r="K24" s="196"/>
      <c r="L24" s="197"/>
      <c r="M24" s="196"/>
      <c r="N24" s="434"/>
    </row>
    <row r="25" spans="1:15" ht="24" customHeight="1" thickBot="1">
      <c r="A25" s="444"/>
      <c r="B25" s="468"/>
      <c r="C25" s="161"/>
      <c r="D25" s="441"/>
      <c r="E25" s="131" t="s">
        <v>1255</v>
      </c>
      <c r="F25" s="198"/>
      <c r="G25" s="200"/>
      <c r="H25" s="198"/>
      <c r="I25" s="200"/>
      <c r="J25" s="198"/>
      <c r="K25" s="200"/>
      <c r="L25" s="198"/>
      <c r="M25" s="200"/>
      <c r="N25" s="435"/>
      <c r="O25" s="124"/>
    </row>
    <row r="26" spans="1:15" ht="23.25" customHeight="1">
      <c r="A26" s="436" t="s">
        <v>1248</v>
      </c>
      <c r="B26" s="466" t="s">
        <v>1291</v>
      </c>
      <c r="C26" s="162"/>
      <c r="D26" s="430">
        <f>C27/$C$60*100</f>
        <v>17.642884383671589</v>
      </c>
      <c r="E26" s="170" t="s">
        <v>1254</v>
      </c>
      <c r="F26" s="184"/>
      <c r="G26" s="184"/>
      <c r="H26" s="184"/>
      <c r="I26" s="184"/>
      <c r="J26" s="184"/>
      <c r="K26" s="184"/>
      <c r="L26" s="184"/>
      <c r="M26" s="184"/>
      <c r="N26" s="433">
        <f t="shared" ref="N26" si="2">SUM(F28:M28)</f>
        <v>0</v>
      </c>
    </row>
    <row r="27" spans="1:15" ht="23.25" customHeight="1">
      <c r="A27" s="437"/>
      <c r="B27" s="467"/>
      <c r="C27" s="163">
        <v>1209563.8192499999</v>
      </c>
      <c r="D27" s="431"/>
      <c r="E27" s="168">
        <f>SUM(F27:M27)</f>
        <v>0</v>
      </c>
      <c r="F27" s="199"/>
      <c r="G27" s="199"/>
      <c r="H27" s="199"/>
      <c r="I27" s="199"/>
      <c r="J27" s="199"/>
      <c r="K27" s="199"/>
      <c r="L27" s="199"/>
      <c r="M27" s="199"/>
      <c r="N27" s="434"/>
    </row>
    <row r="28" spans="1:15" ht="23.25" customHeight="1" thickBot="1">
      <c r="A28" s="438"/>
      <c r="B28" s="468"/>
      <c r="C28" s="164"/>
      <c r="D28" s="432"/>
      <c r="E28" s="171" t="s">
        <v>1255</v>
      </c>
      <c r="F28" s="200"/>
      <c r="G28" s="200"/>
      <c r="H28" s="200"/>
      <c r="I28" s="200"/>
      <c r="J28" s="200"/>
      <c r="K28" s="200"/>
      <c r="L28" s="200"/>
      <c r="M28" s="200"/>
      <c r="N28" s="435"/>
    </row>
    <row r="29" spans="1:15" ht="23.25" customHeight="1">
      <c r="A29" s="436" t="s">
        <v>1251</v>
      </c>
      <c r="B29" s="466" t="s">
        <v>1292</v>
      </c>
      <c r="C29" s="162"/>
      <c r="D29" s="430">
        <f>C30/$C$60*100</f>
        <v>5.9591929038241789</v>
      </c>
      <c r="E29" s="170" t="s">
        <v>1254</v>
      </c>
      <c r="F29" s="186"/>
      <c r="G29" s="186"/>
      <c r="H29" s="186"/>
      <c r="I29" s="186"/>
      <c r="J29" s="186"/>
      <c r="K29" s="186"/>
      <c r="L29" s="186"/>
      <c r="M29" s="186"/>
      <c r="N29" s="433">
        <f t="shared" ref="N29" si="3">SUM(F31:M31)</f>
        <v>0</v>
      </c>
    </row>
    <row r="30" spans="1:15" ht="23.25" customHeight="1">
      <c r="A30" s="437"/>
      <c r="B30" s="467"/>
      <c r="C30" s="163">
        <v>408551.34408000007</v>
      </c>
      <c r="D30" s="431"/>
      <c r="E30" s="168">
        <f>SUM(F30:M30)</f>
        <v>0</v>
      </c>
      <c r="F30" s="199"/>
      <c r="G30" s="199"/>
      <c r="H30" s="199"/>
      <c r="I30" s="199"/>
      <c r="J30" s="199"/>
      <c r="K30" s="199"/>
      <c r="L30" s="199"/>
      <c r="M30" s="199"/>
      <c r="N30" s="434"/>
    </row>
    <row r="31" spans="1:15" ht="23.25" customHeight="1" thickBot="1">
      <c r="A31" s="438"/>
      <c r="B31" s="468"/>
      <c r="C31" s="164"/>
      <c r="D31" s="432"/>
      <c r="E31" s="171" t="s">
        <v>1255</v>
      </c>
      <c r="F31" s="200"/>
      <c r="G31" s="200"/>
      <c r="H31" s="200"/>
      <c r="I31" s="200"/>
      <c r="J31" s="200"/>
      <c r="K31" s="200"/>
      <c r="L31" s="200"/>
      <c r="M31" s="200"/>
      <c r="N31" s="435"/>
    </row>
    <row r="32" spans="1:15" ht="23.25" customHeight="1">
      <c r="A32" s="436" t="s">
        <v>1257</v>
      </c>
      <c r="B32" s="466" t="s">
        <v>1293</v>
      </c>
      <c r="C32" s="162"/>
      <c r="D32" s="430">
        <f>C33/$C$60*100</f>
        <v>1.3828278414095978</v>
      </c>
      <c r="E32" s="170" t="s">
        <v>1254</v>
      </c>
      <c r="F32" s="184"/>
      <c r="G32" s="184"/>
      <c r="H32" s="184"/>
      <c r="I32" s="184"/>
      <c r="J32" s="184"/>
      <c r="K32" s="184"/>
      <c r="L32" s="184"/>
      <c r="M32" s="184"/>
      <c r="N32" s="433">
        <f t="shared" ref="N32" si="4">SUM(F34:M34)</f>
        <v>0</v>
      </c>
    </row>
    <row r="33" spans="1:16" ht="23.25" customHeight="1">
      <c r="A33" s="437"/>
      <c r="B33" s="467"/>
      <c r="C33" s="163">
        <v>94804.142500000016</v>
      </c>
      <c r="D33" s="431"/>
      <c r="E33" s="168">
        <f>SUM(F33:M33)</f>
        <v>0</v>
      </c>
      <c r="F33" s="199"/>
      <c r="G33" s="199"/>
      <c r="H33" s="199"/>
      <c r="I33" s="199"/>
      <c r="J33" s="199"/>
      <c r="K33" s="199"/>
      <c r="L33" s="199"/>
      <c r="M33" s="199"/>
      <c r="N33" s="434"/>
    </row>
    <row r="34" spans="1:16" ht="23.25" customHeight="1" thickBot="1">
      <c r="A34" s="438"/>
      <c r="B34" s="468"/>
      <c r="C34" s="164"/>
      <c r="D34" s="432"/>
      <c r="E34" s="171" t="s">
        <v>1255</v>
      </c>
      <c r="F34" s="200"/>
      <c r="G34" s="200"/>
      <c r="H34" s="200"/>
      <c r="I34" s="200"/>
      <c r="J34" s="200"/>
      <c r="K34" s="200"/>
      <c r="L34" s="200"/>
      <c r="M34" s="200"/>
      <c r="N34" s="435"/>
      <c r="O34" s="124"/>
    </row>
    <row r="35" spans="1:16" ht="23.25" customHeight="1">
      <c r="A35" s="436" t="s">
        <v>1258</v>
      </c>
      <c r="B35" s="466" t="s">
        <v>1294</v>
      </c>
      <c r="C35" s="162"/>
      <c r="D35" s="430">
        <f>C36/$C$60*100</f>
        <v>6.8975532291147417</v>
      </c>
      <c r="E35" s="170" t="s">
        <v>1254</v>
      </c>
      <c r="F35" s="184"/>
      <c r="G35" s="184"/>
      <c r="H35" s="184"/>
      <c r="I35" s="184"/>
      <c r="J35" s="184"/>
      <c r="K35" s="184"/>
      <c r="L35" s="184"/>
      <c r="M35" s="184"/>
      <c r="N35" s="433">
        <f t="shared" ref="N35" si="5">SUM(F37:M37)</f>
        <v>0</v>
      </c>
    </row>
    <row r="36" spans="1:16" ht="23.25" customHeight="1">
      <c r="A36" s="437"/>
      <c r="B36" s="467"/>
      <c r="C36" s="163">
        <v>472883.60824999999</v>
      </c>
      <c r="D36" s="431"/>
      <c r="E36" s="168">
        <f>SUM(F36:M36)</f>
        <v>0</v>
      </c>
      <c r="F36" s="199"/>
      <c r="G36" s="199"/>
      <c r="H36" s="199"/>
      <c r="I36" s="199"/>
      <c r="J36" s="199"/>
      <c r="K36" s="199"/>
      <c r="L36" s="199"/>
      <c r="M36" s="199"/>
      <c r="N36" s="434"/>
    </row>
    <row r="37" spans="1:16" ht="23.25" customHeight="1" thickBot="1">
      <c r="A37" s="438"/>
      <c r="B37" s="468"/>
      <c r="C37" s="164"/>
      <c r="D37" s="432"/>
      <c r="E37" s="171" t="s">
        <v>1255</v>
      </c>
      <c r="F37" s="200"/>
      <c r="G37" s="200"/>
      <c r="H37" s="200"/>
      <c r="I37" s="200"/>
      <c r="J37" s="200"/>
      <c r="K37" s="200"/>
      <c r="L37" s="200"/>
      <c r="M37" s="200"/>
      <c r="N37" s="435"/>
    </row>
    <row r="38" spans="1:16" ht="23.25" customHeight="1">
      <c r="A38" s="436" t="s">
        <v>1259</v>
      </c>
      <c r="B38" s="466" t="s">
        <v>1295</v>
      </c>
      <c r="C38" s="162"/>
      <c r="D38" s="430">
        <f>C39/$C$60*100</f>
        <v>1.8410476091875601</v>
      </c>
      <c r="E38" s="170" t="s">
        <v>1254</v>
      </c>
      <c r="F38" s="184"/>
      <c r="G38" s="184"/>
      <c r="H38" s="184"/>
      <c r="I38" s="184"/>
      <c r="J38" s="184"/>
      <c r="K38" s="184"/>
      <c r="L38" s="184"/>
      <c r="M38" s="184"/>
      <c r="N38" s="433">
        <f t="shared" ref="N38" si="6">SUM(F40:M40)</f>
        <v>0</v>
      </c>
    </row>
    <row r="39" spans="1:16" ht="23.25" customHeight="1">
      <c r="A39" s="437"/>
      <c r="B39" s="467"/>
      <c r="C39" s="163">
        <v>126218.84999999999</v>
      </c>
      <c r="D39" s="431"/>
      <c r="E39" s="168">
        <f>SUM(F39:M39)</f>
        <v>0</v>
      </c>
      <c r="F39" s="199"/>
      <c r="G39" s="199"/>
      <c r="H39" s="199"/>
      <c r="I39" s="199"/>
      <c r="J39" s="199"/>
      <c r="K39" s="199"/>
      <c r="L39" s="199"/>
      <c r="M39" s="199"/>
      <c r="N39" s="434"/>
    </row>
    <row r="40" spans="1:16" ht="23.25" customHeight="1" thickBot="1">
      <c r="A40" s="438"/>
      <c r="B40" s="468"/>
      <c r="C40" s="164"/>
      <c r="D40" s="432"/>
      <c r="E40" s="171" t="s">
        <v>1255</v>
      </c>
      <c r="F40" s="200"/>
      <c r="G40" s="200"/>
      <c r="H40" s="200"/>
      <c r="I40" s="200"/>
      <c r="J40" s="200"/>
      <c r="K40" s="200"/>
      <c r="L40" s="200"/>
      <c r="M40" s="200"/>
      <c r="N40" s="435"/>
    </row>
    <row r="41" spans="1:16" ht="23.25" customHeight="1">
      <c r="A41" s="436" t="s">
        <v>1260</v>
      </c>
      <c r="B41" s="466" t="s">
        <v>1296</v>
      </c>
      <c r="C41" s="162"/>
      <c r="D41" s="430">
        <f>C42/$C$60*100</f>
        <v>0.2934568034270158</v>
      </c>
      <c r="E41" s="170" t="s">
        <v>1254</v>
      </c>
      <c r="F41" s="184"/>
      <c r="G41" s="184"/>
      <c r="H41" s="184"/>
      <c r="I41" s="184"/>
      <c r="J41" s="184"/>
      <c r="K41" s="184"/>
      <c r="L41" s="184"/>
      <c r="M41" s="184"/>
      <c r="N41" s="433">
        <f t="shared" ref="N41" si="7">SUM(F43:M43)</f>
        <v>0</v>
      </c>
    </row>
    <row r="42" spans="1:16" ht="23.25" customHeight="1">
      <c r="A42" s="437"/>
      <c r="B42" s="467"/>
      <c r="C42" s="177">
        <v>20118.860625000001</v>
      </c>
      <c r="D42" s="431"/>
      <c r="E42" s="168">
        <f>SUM(F42:M42)</f>
        <v>0</v>
      </c>
      <c r="F42" s="199"/>
      <c r="G42" s="199"/>
      <c r="H42" s="199"/>
      <c r="I42" s="199"/>
      <c r="J42" s="199"/>
      <c r="K42" s="199"/>
      <c r="L42" s="199"/>
      <c r="M42" s="199"/>
      <c r="N42" s="434"/>
    </row>
    <row r="43" spans="1:16" ht="23.25" customHeight="1" thickBot="1">
      <c r="A43" s="438"/>
      <c r="B43" s="468"/>
      <c r="C43" s="164"/>
      <c r="D43" s="432"/>
      <c r="E43" s="171" t="s">
        <v>1255</v>
      </c>
      <c r="F43" s="200"/>
      <c r="G43" s="200"/>
      <c r="H43" s="200"/>
      <c r="I43" s="200"/>
      <c r="J43" s="200"/>
      <c r="K43" s="200"/>
      <c r="L43" s="200"/>
      <c r="M43" s="200"/>
      <c r="N43" s="435"/>
    </row>
    <row r="44" spans="1:16" ht="23.25" customHeight="1">
      <c r="A44" s="436" t="s">
        <v>1263</v>
      </c>
      <c r="B44" s="466" t="s">
        <v>1297</v>
      </c>
      <c r="C44" s="162"/>
      <c r="D44" s="430">
        <f>C45/$C$60*100</f>
        <v>2.5415799329157993</v>
      </c>
      <c r="E44" s="170" t="s">
        <v>1254</v>
      </c>
      <c r="F44" s="184"/>
      <c r="G44" s="184"/>
      <c r="H44" s="184"/>
      <c r="I44" s="184"/>
      <c r="J44" s="185"/>
      <c r="K44" s="184"/>
      <c r="L44" s="185"/>
      <c r="M44" s="184"/>
      <c r="N44" s="433">
        <f t="shared" ref="N44" si="8">SUM(F46:M46)</f>
        <v>0</v>
      </c>
    </row>
    <row r="45" spans="1:16" ht="23.25" customHeight="1">
      <c r="A45" s="437"/>
      <c r="B45" s="467"/>
      <c r="C45" s="177">
        <v>174246.06225000002</v>
      </c>
      <c r="D45" s="431"/>
      <c r="E45" s="168">
        <f>SUM(F45:M45)</f>
        <v>0</v>
      </c>
      <c r="F45" s="199"/>
      <c r="G45" s="199"/>
      <c r="H45" s="199"/>
      <c r="I45" s="199"/>
      <c r="J45" s="199"/>
      <c r="K45" s="199"/>
      <c r="L45" s="199"/>
      <c r="M45" s="199"/>
      <c r="N45" s="434"/>
    </row>
    <row r="46" spans="1:16" s="148" customFormat="1" ht="23.25" customHeight="1" thickBot="1">
      <c r="A46" s="438"/>
      <c r="B46" s="468"/>
      <c r="C46" s="164"/>
      <c r="D46" s="432"/>
      <c r="E46" s="171" t="s">
        <v>1255</v>
      </c>
      <c r="F46" s="200"/>
      <c r="G46" s="200"/>
      <c r="H46" s="200"/>
      <c r="I46" s="200"/>
      <c r="J46" s="200"/>
      <c r="K46" s="200"/>
      <c r="L46" s="200"/>
      <c r="M46" s="200"/>
      <c r="N46" s="435"/>
      <c r="P46" s="149"/>
    </row>
    <row r="47" spans="1:16" s="148" customFormat="1" ht="23.25" customHeight="1">
      <c r="A47" s="436" t="s">
        <v>1264</v>
      </c>
      <c r="B47" s="466" t="s">
        <v>1298</v>
      </c>
      <c r="C47" s="162"/>
      <c r="D47" s="430">
        <f>C48/$C$60*100</f>
        <v>10.025290440323859</v>
      </c>
      <c r="E47" s="170" t="s">
        <v>1254</v>
      </c>
      <c r="F47" s="184"/>
      <c r="G47" s="184"/>
      <c r="H47" s="184"/>
      <c r="I47" s="185"/>
      <c r="J47" s="184"/>
      <c r="K47" s="185"/>
      <c r="L47" s="184"/>
      <c r="M47" s="184"/>
      <c r="N47" s="433">
        <f t="shared" ref="N47" si="9">SUM(F49:M49)</f>
        <v>0</v>
      </c>
      <c r="P47" s="149"/>
    </row>
    <row r="48" spans="1:16" s="148" customFormat="1" ht="23.25" customHeight="1">
      <c r="A48" s="437"/>
      <c r="B48" s="467"/>
      <c r="C48" s="177">
        <v>687315.53924999991</v>
      </c>
      <c r="D48" s="431"/>
      <c r="E48" s="168">
        <f>SUM(F48:M48)</f>
        <v>0</v>
      </c>
      <c r="F48" s="199"/>
      <c r="G48" s="199"/>
      <c r="H48" s="199"/>
      <c r="I48" s="199"/>
      <c r="J48" s="199"/>
      <c r="K48" s="199"/>
      <c r="L48" s="199"/>
      <c r="M48" s="199"/>
      <c r="N48" s="434"/>
      <c r="P48" s="149"/>
    </row>
    <row r="49" spans="1:16" s="148" customFormat="1" ht="23.25" customHeight="1" thickBot="1">
      <c r="A49" s="438"/>
      <c r="B49" s="468"/>
      <c r="C49" s="164"/>
      <c r="D49" s="432"/>
      <c r="E49" s="171" t="s">
        <v>1255</v>
      </c>
      <c r="F49" s="200"/>
      <c r="G49" s="200"/>
      <c r="H49" s="200"/>
      <c r="I49" s="200"/>
      <c r="J49" s="200"/>
      <c r="K49" s="200"/>
      <c r="L49" s="200"/>
      <c r="M49" s="200"/>
      <c r="N49" s="435"/>
      <c r="P49" s="149"/>
    </row>
    <row r="50" spans="1:16" s="148" customFormat="1" ht="23.25" customHeight="1">
      <c r="A50" s="436" t="s">
        <v>1265</v>
      </c>
      <c r="B50" s="466" t="s">
        <v>1299</v>
      </c>
      <c r="C50" s="162"/>
      <c r="D50" s="430">
        <f>C51/$C$60*100</f>
        <v>1.0858305863550766</v>
      </c>
      <c r="E50" s="170" t="s">
        <v>1254</v>
      </c>
      <c r="F50" s="184"/>
      <c r="G50" s="184"/>
      <c r="H50" s="184"/>
      <c r="I50" s="184"/>
      <c r="J50" s="184"/>
      <c r="K50" s="184"/>
      <c r="L50" s="185"/>
      <c r="M50" s="184"/>
      <c r="N50" s="433">
        <f t="shared" ref="N50" si="10">SUM(F52:M52)</f>
        <v>0</v>
      </c>
      <c r="P50" s="149"/>
    </row>
    <row r="51" spans="1:16" s="148" customFormat="1" ht="23.25" customHeight="1">
      <c r="A51" s="437"/>
      <c r="B51" s="467"/>
      <c r="C51" s="177">
        <v>74442.555000000008</v>
      </c>
      <c r="D51" s="431"/>
      <c r="E51" s="168">
        <f>SUM(F51:M51)</f>
        <v>0</v>
      </c>
      <c r="F51" s="199"/>
      <c r="G51" s="199"/>
      <c r="H51" s="199"/>
      <c r="I51" s="199"/>
      <c r="J51" s="199"/>
      <c r="K51" s="199"/>
      <c r="L51" s="199"/>
      <c r="M51" s="199"/>
      <c r="N51" s="434"/>
      <c r="P51" s="149"/>
    </row>
    <row r="52" spans="1:16" s="148" customFormat="1" ht="23.25" customHeight="1" thickBot="1">
      <c r="A52" s="438"/>
      <c r="B52" s="468"/>
      <c r="C52" s="164"/>
      <c r="D52" s="432"/>
      <c r="E52" s="171" t="s">
        <v>1255</v>
      </c>
      <c r="F52" s="200"/>
      <c r="G52" s="200"/>
      <c r="H52" s="200"/>
      <c r="I52" s="200"/>
      <c r="J52" s="200"/>
      <c r="K52" s="200"/>
      <c r="L52" s="200"/>
      <c r="M52" s="200"/>
      <c r="N52" s="435"/>
      <c r="P52" s="149"/>
    </row>
    <row r="53" spans="1:16" s="148" customFormat="1" ht="23.25" customHeight="1">
      <c r="A53" s="436" t="s">
        <v>1266</v>
      </c>
      <c r="B53" s="466" t="s">
        <v>1300</v>
      </c>
      <c r="C53" s="162"/>
      <c r="D53" s="430">
        <f>C54/$C$60*100</f>
        <v>4.5260268829407559</v>
      </c>
      <c r="E53" s="170" t="s">
        <v>1254</v>
      </c>
      <c r="F53" s="184"/>
      <c r="G53" s="184"/>
      <c r="H53" s="184"/>
      <c r="I53" s="184"/>
      <c r="J53" s="185"/>
      <c r="K53" s="184"/>
      <c r="L53" s="185"/>
      <c r="M53" s="184"/>
      <c r="N53" s="433">
        <f t="shared" ref="N53" si="11">SUM(F55:M55)</f>
        <v>0</v>
      </c>
      <c r="P53" s="149"/>
    </row>
    <row r="54" spans="1:16" s="148" customFormat="1" ht="23.25" customHeight="1">
      <c r="A54" s="437"/>
      <c r="B54" s="467"/>
      <c r="C54" s="177">
        <v>310296.10824999999</v>
      </c>
      <c r="D54" s="431"/>
      <c r="E54" s="168">
        <f>SUM(F54:M54)</f>
        <v>0</v>
      </c>
      <c r="F54" s="199"/>
      <c r="G54" s="199"/>
      <c r="H54" s="199"/>
      <c r="I54" s="199"/>
      <c r="J54" s="199"/>
      <c r="K54" s="199"/>
      <c r="L54" s="199"/>
      <c r="M54" s="199"/>
      <c r="N54" s="434"/>
      <c r="P54" s="149"/>
    </row>
    <row r="55" spans="1:16" s="148" customFormat="1" ht="23.25" customHeight="1" thickBot="1">
      <c r="A55" s="438"/>
      <c r="B55" s="468"/>
      <c r="C55" s="164"/>
      <c r="D55" s="432"/>
      <c r="E55" s="171" t="s">
        <v>1255</v>
      </c>
      <c r="F55" s="200"/>
      <c r="G55" s="200"/>
      <c r="H55" s="200"/>
      <c r="I55" s="200"/>
      <c r="J55" s="200"/>
      <c r="K55" s="200"/>
      <c r="L55" s="200"/>
      <c r="M55" s="200"/>
      <c r="N55" s="435"/>
      <c r="P55" s="149"/>
    </row>
    <row r="56" spans="1:16" s="148" customFormat="1" ht="23.25" customHeight="1">
      <c r="A56" s="193"/>
      <c r="B56" s="466" t="s">
        <v>1301</v>
      </c>
      <c r="C56" s="146"/>
      <c r="D56" s="430">
        <f>C57/$C$60*100</f>
        <v>5.7993353038993671</v>
      </c>
      <c r="E56" s="169" t="s">
        <v>1254</v>
      </c>
      <c r="F56" s="185"/>
      <c r="G56" s="185"/>
      <c r="H56" s="185"/>
      <c r="I56" s="185"/>
      <c r="J56" s="185"/>
      <c r="K56" s="185"/>
      <c r="L56" s="185"/>
      <c r="M56" s="185"/>
      <c r="N56" s="433">
        <f t="shared" ref="N56" si="12">SUM(F58:M58)</f>
        <v>0</v>
      </c>
      <c r="P56" s="149"/>
    </row>
    <row r="57" spans="1:16" s="148" customFormat="1" ht="23.25" customHeight="1">
      <c r="A57" s="201" t="s">
        <v>1267</v>
      </c>
      <c r="B57" s="467"/>
      <c r="C57" s="146">
        <v>397591.80000000005</v>
      </c>
      <c r="D57" s="431"/>
      <c r="E57" s="168">
        <f>SUM(F57:M57)</f>
        <v>0</v>
      </c>
      <c r="F57" s="199"/>
      <c r="G57" s="199"/>
      <c r="H57" s="199"/>
      <c r="I57" s="199"/>
      <c r="J57" s="199"/>
      <c r="K57" s="199"/>
      <c r="L57" s="199"/>
      <c r="M57" s="199"/>
      <c r="N57" s="434"/>
      <c r="P57" s="149"/>
    </row>
    <row r="58" spans="1:16" s="148" customFormat="1" ht="23.25" customHeight="1" thickBot="1">
      <c r="A58" s="193"/>
      <c r="B58" s="468"/>
      <c r="C58" s="146"/>
      <c r="D58" s="432"/>
      <c r="E58" s="175" t="s">
        <v>1255</v>
      </c>
      <c r="F58" s="217"/>
      <c r="G58" s="217"/>
      <c r="H58" s="217"/>
      <c r="I58" s="217"/>
      <c r="J58" s="217"/>
      <c r="K58" s="217"/>
      <c r="L58" s="217"/>
      <c r="M58" s="217"/>
      <c r="N58" s="435"/>
      <c r="P58" s="149"/>
    </row>
    <row r="59" spans="1:16" ht="31.5" customHeight="1" thickBot="1">
      <c r="A59" s="415" t="s">
        <v>1249</v>
      </c>
      <c r="B59" s="416"/>
      <c r="C59" s="165"/>
      <c r="D59" s="421">
        <f>SUM(D14:D58)</f>
        <v>100.00000000000001</v>
      </c>
      <c r="E59" s="422"/>
      <c r="F59" s="187">
        <f t="shared" ref="F59:M59" si="13">F60/$C$60</f>
        <v>0</v>
      </c>
      <c r="G59" s="187">
        <f t="shared" si="13"/>
        <v>0</v>
      </c>
      <c r="H59" s="187">
        <f t="shared" si="13"/>
        <v>0</v>
      </c>
      <c r="I59" s="187">
        <f t="shared" si="13"/>
        <v>0</v>
      </c>
      <c r="J59" s="187">
        <f t="shared" si="13"/>
        <v>0</v>
      </c>
      <c r="K59" s="187">
        <f t="shared" si="13"/>
        <v>0</v>
      </c>
      <c r="L59" s="187">
        <f t="shared" si="13"/>
        <v>0</v>
      </c>
      <c r="M59" s="187">
        <f t="shared" si="13"/>
        <v>0</v>
      </c>
      <c r="N59" s="192">
        <f>SUM(N14:N58)</f>
        <v>0</v>
      </c>
    </row>
    <row r="60" spans="1:16" s="119" customFormat="1" ht="36.75" customHeight="1" thickBot="1">
      <c r="A60" s="417"/>
      <c r="B60" s="418"/>
      <c r="C60" s="166">
        <f>SUM(C14:C59)</f>
        <v>6855816.7301115794</v>
      </c>
      <c r="D60" s="423"/>
      <c r="E60" s="424"/>
      <c r="F60" s="123">
        <f>F16+F19+F25+F28+F31+F34+F37+F40+F43+F46+F49+F52+F55+F58</f>
        <v>0</v>
      </c>
      <c r="G60" s="123">
        <f t="shared" ref="G60:M60" si="14">G16+G19+G25+G28+G31+G34+G37+G40+G43+G46+G49+G52+G55+G58</f>
        <v>0</v>
      </c>
      <c r="H60" s="123">
        <f t="shared" si="14"/>
        <v>0</v>
      </c>
      <c r="I60" s="123">
        <f t="shared" si="14"/>
        <v>0</v>
      </c>
      <c r="J60" s="123">
        <f t="shared" si="14"/>
        <v>0</v>
      </c>
      <c r="K60" s="123">
        <f t="shared" si="14"/>
        <v>0</v>
      </c>
      <c r="L60" s="123">
        <f t="shared" si="14"/>
        <v>0</v>
      </c>
      <c r="M60" s="123">
        <f t="shared" si="14"/>
        <v>0</v>
      </c>
      <c r="N60" s="173"/>
      <c r="P60" s="139"/>
    </row>
    <row r="61" spans="1:16" ht="36.75" customHeight="1" thickBot="1">
      <c r="A61" s="419"/>
      <c r="B61" s="420"/>
      <c r="C61" s="167"/>
      <c r="D61" s="425"/>
      <c r="E61" s="426"/>
      <c r="F61" s="123">
        <f>F60</f>
        <v>0</v>
      </c>
      <c r="G61" s="144">
        <f>F61+G60</f>
        <v>0</v>
      </c>
      <c r="H61" s="144">
        <f t="shared" ref="H61:L61" si="15">G61+H60</f>
        <v>0</v>
      </c>
      <c r="I61" s="144">
        <f t="shared" si="15"/>
        <v>0</v>
      </c>
      <c r="J61" s="144">
        <f t="shared" si="15"/>
        <v>0</v>
      </c>
      <c r="K61" s="144">
        <f t="shared" si="15"/>
        <v>0</v>
      </c>
      <c r="L61" s="144">
        <f t="shared" si="15"/>
        <v>0</v>
      </c>
      <c r="M61" s="144">
        <f>L61+M60</f>
        <v>0</v>
      </c>
      <c r="N61" s="174"/>
    </row>
    <row r="62" spans="1:16" ht="36.75" customHeight="1">
      <c r="A62" s="214"/>
      <c r="B62" s="490"/>
      <c r="C62" s="491"/>
      <c r="D62" s="492"/>
      <c r="E62" s="492"/>
      <c r="F62" s="493"/>
      <c r="G62" s="494"/>
      <c r="H62" s="494"/>
      <c r="I62" s="494"/>
      <c r="J62" s="494"/>
      <c r="K62" s="494"/>
      <c r="L62" s="494"/>
      <c r="M62" s="494"/>
      <c r="N62" s="495"/>
    </row>
    <row r="63" spans="1:16" ht="36.75" customHeight="1">
      <c r="A63" s="214"/>
      <c r="B63" s="490"/>
      <c r="C63" s="491"/>
      <c r="D63" s="492"/>
      <c r="E63" s="492"/>
      <c r="F63" s="493"/>
      <c r="G63" s="494"/>
      <c r="H63" s="494"/>
      <c r="I63" s="494"/>
      <c r="J63" s="494"/>
      <c r="K63" s="494"/>
      <c r="L63" s="494"/>
      <c r="M63" s="494"/>
      <c r="N63" s="495"/>
    </row>
    <row r="64" spans="1:16" ht="39.75" customHeight="1">
      <c r="A64" s="202"/>
      <c r="B64" s="496"/>
      <c r="C64" s="204"/>
      <c r="D64" s="205"/>
      <c r="E64" s="205"/>
      <c r="F64" s="91"/>
      <c r="G64" s="497"/>
      <c r="H64" s="498"/>
      <c r="I64" s="497"/>
      <c r="J64" s="91"/>
      <c r="K64" s="148"/>
      <c r="L64" s="91"/>
      <c r="M64" s="148"/>
      <c r="N64" s="206"/>
    </row>
    <row r="65" spans="1:14">
      <c r="A65" s="202"/>
      <c r="B65" s="203" t="s">
        <v>1310</v>
      </c>
      <c r="C65" s="204"/>
      <c r="D65" s="205"/>
      <c r="E65" s="205"/>
      <c r="F65" s="91"/>
      <c r="G65" s="489" t="s">
        <v>1311</v>
      </c>
      <c r="H65" s="489"/>
      <c r="I65" s="489"/>
      <c r="J65" s="91"/>
      <c r="K65" s="91"/>
      <c r="L65" s="91"/>
      <c r="M65" s="91"/>
      <c r="N65" s="207"/>
    </row>
    <row r="66" spans="1:14" ht="27" thickBot="1">
      <c r="A66" s="208"/>
      <c r="B66" s="209"/>
      <c r="C66" s="210"/>
      <c r="D66" s="211"/>
      <c r="E66" s="211"/>
      <c r="F66" s="212"/>
      <c r="G66" s="212"/>
      <c r="H66" s="212"/>
      <c r="I66" s="212"/>
      <c r="J66" s="212"/>
      <c r="K66" s="212"/>
      <c r="L66" s="212"/>
      <c r="M66" s="212"/>
      <c r="N66" s="213"/>
    </row>
    <row r="67" spans="1:14">
      <c r="G67" s="86"/>
      <c r="I67" s="86"/>
      <c r="K67" s="86"/>
      <c r="M67" s="86"/>
      <c r="N67" s="121"/>
    </row>
    <row r="68" spans="1:14">
      <c r="G68" s="86"/>
      <c r="I68" s="86"/>
      <c r="K68" s="86"/>
      <c r="M68" s="86"/>
      <c r="N68" s="121"/>
    </row>
    <row r="69" spans="1:14">
      <c r="N69" s="121"/>
    </row>
  </sheetData>
  <mergeCells count="72">
    <mergeCell ref="G65:I65"/>
    <mergeCell ref="N20:N22"/>
    <mergeCell ref="B32:B34"/>
    <mergeCell ref="B35:B37"/>
    <mergeCell ref="B38:B40"/>
    <mergeCell ref="B41:B43"/>
    <mergeCell ref="D35:D37"/>
    <mergeCell ref="A10:A13"/>
    <mergeCell ref="C10:D12"/>
    <mergeCell ref="A14:A16"/>
    <mergeCell ref="A17:A19"/>
    <mergeCell ref="A29:A31"/>
    <mergeCell ref="A23:A25"/>
    <mergeCell ref="A26:A28"/>
    <mergeCell ref="B14:B16"/>
    <mergeCell ref="B17:B19"/>
    <mergeCell ref="B23:B25"/>
    <mergeCell ref="B26:B28"/>
    <mergeCell ref="B29:B31"/>
    <mergeCell ref="A20:A22"/>
    <mergeCell ref="B20:B22"/>
    <mergeCell ref="D20:D22"/>
    <mergeCell ref="A1:N3"/>
    <mergeCell ref="A4:N4"/>
    <mergeCell ref="A6:N6"/>
    <mergeCell ref="A7:N7"/>
    <mergeCell ref="A9:N9"/>
    <mergeCell ref="A5:N5"/>
    <mergeCell ref="A8:N8"/>
    <mergeCell ref="N44:N46"/>
    <mergeCell ref="A38:A40"/>
    <mergeCell ref="A41:A43"/>
    <mergeCell ref="A44:A46"/>
    <mergeCell ref="D44:D46"/>
    <mergeCell ref="N38:N40"/>
    <mergeCell ref="N41:N43"/>
    <mergeCell ref="D38:D40"/>
    <mergeCell ref="D41:D43"/>
    <mergeCell ref="B44:B46"/>
    <mergeCell ref="E10:N12"/>
    <mergeCell ref="A32:A34"/>
    <mergeCell ref="A35:A37"/>
    <mergeCell ref="N17:N19"/>
    <mergeCell ref="N23:N25"/>
    <mergeCell ref="N32:N34"/>
    <mergeCell ref="D26:D28"/>
    <mergeCell ref="D29:D31"/>
    <mergeCell ref="D32:D34"/>
    <mergeCell ref="D14:D16"/>
    <mergeCell ref="D17:D19"/>
    <mergeCell ref="D23:D25"/>
    <mergeCell ref="N14:N16"/>
    <mergeCell ref="N26:N28"/>
    <mergeCell ref="N29:N31"/>
    <mergeCell ref="N35:N37"/>
    <mergeCell ref="A47:A49"/>
    <mergeCell ref="D47:D49"/>
    <mergeCell ref="B47:B49"/>
    <mergeCell ref="N47:N49"/>
    <mergeCell ref="A50:A52"/>
    <mergeCell ref="D50:D52"/>
    <mergeCell ref="N50:N52"/>
    <mergeCell ref="N56:N58"/>
    <mergeCell ref="B56:B58"/>
    <mergeCell ref="B50:B52"/>
    <mergeCell ref="B53:B55"/>
    <mergeCell ref="A59:B61"/>
    <mergeCell ref="D59:E61"/>
    <mergeCell ref="A53:A55"/>
    <mergeCell ref="D53:D55"/>
    <mergeCell ref="N53:N55"/>
    <mergeCell ref="D56:D58"/>
  </mergeCells>
  <printOptions horizontalCentered="1"/>
  <pageMargins left="0" right="0" top="0.59055118110236227" bottom="0" header="0.51181102362204722" footer="0.51181102362204722"/>
  <pageSetup paperSize="9" scale="2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BM 21 - PAV</vt:lpstr>
      <vt:lpstr>CRONO TEC (2)</vt:lpstr>
      <vt:lpstr>CRONO TEC</vt:lpstr>
      <vt:lpstr>'BM 21 - PAV'!Area_de_impressao</vt:lpstr>
      <vt:lpstr>'CRONO TEC'!Area_de_impressao</vt:lpstr>
      <vt:lpstr>'CRONO TEC (2)'!Area_de_impressao</vt:lpstr>
      <vt:lpstr>'CRONO TEC'!Titulos_de_impressao</vt:lpstr>
      <vt:lpstr>'CRONO TEC (2)'!Titulos_de_impressao</vt:lpstr>
    </vt:vector>
  </TitlesOfParts>
  <Company>PMD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laesena</dc:creator>
  <cp:lastModifiedBy>marcio.marques</cp:lastModifiedBy>
  <cp:lastPrinted>2018-04-03T15:54:51Z</cp:lastPrinted>
  <dcterms:created xsi:type="dcterms:W3CDTF">2012-11-23T14:00:49Z</dcterms:created>
  <dcterms:modified xsi:type="dcterms:W3CDTF">2022-09-27T18:40:22Z</dcterms:modified>
</cp:coreProperties>
</file>