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240" windowHeight="12435"/>
  </bookViews>
  <sheets>
    <sheet name="planilha de obra licitação" sheetId="31" r:id="rId1"/>
    <sheet name="Planilha Obra Estacionamento" sheetId="30" state="hidden" r:id="rId2"/>
    <sheet name="1ª Medição" sheetId="29" state="hidden" r:id="rId3"/>
    <sheet name="GERAL SEM DESONERAÇÃO rev" sheetId="27" state="hidden" r:id="rId4"/>
    <sheet name="GERAL SEM DESONERAÇÃO" sheetId="25" state="hidden" r:id="rId5"/>
  </sheets>
  <externalReferences>
    <externalReference r:id="rId6"/>
  </externalReferences>
  <definedNames>
    <definedName name="_xlnm._FilterDatabase" localSheetId="0" hidden="1">'planilha de obra licitação'!$B$13:$K$231</definedName>
    <definedName name="_xlnm.Print_Area" localSheetId="2">'1ª Medição'!$A$1:$O$397</definedName>
    <definedName name="_xlnm.Print_Area" localSheetId="0">'planilha de obra licitação'!$A$1:$K$238</definedName>
    <definedName name="_xlnm.Print_Area" localSheetId="1">'Planilha Obra Estacionamento'!$A$1:$O$396</definedName>
  </definedNames>
  <calcPr calcId="125725"/>
</workbook>
</file>

<file path=xl/calcChain.xml><?xml version="1.0" encoding="utf-8"?>
<calcChain xmlns="http://schemas.openxmlformats.org/spreadsheetml/2006/main">
  <c r="G222" i="31"/>
  <c r="G220"/>
  <c r="G219"/>
  <c r="G217"/>
  <c r="G215"/>
  <c r="G214"/>
  <c r="G211"/>
  <c r="G209"/>
  <c r="G206"/>
  <c r="G204"/>
  <c r="G202"/>
  <c r="G200"/>
  <c r="G197"/>
  <c r="G195"/>
  <c r="G193"/>
  <c r="G192"/>
  <c r="G191"/>
  <c r="G188"/>
  <c r="G187"/>
  <c r="G186"/>
  <c r="G183"/>
  <c r="G182"/>
  <c r="G181"/>
  <c r="G180"/>
  <c r="G177"/>
  <c r="G175"/>
  <c r="G174"/>
  <c r="G173"/>
  <c r="G172"/>
  <c r="G170"/>
  <c r="G169"/>
  <c r="G168"/>
  <c r="G167"/>
  <c r="G165"/>
  <c r="G164"/>
  <c r="G162"/>
  <c r="G161"/>
  <c r="G160"/>
  <c r="G159"/>
  <c r="G158"/>
  <c r="G157"/>
  <c r="G155"/>
  <c r="G154"/>
  <c r="G152"/>
  <c r="G151"/>
  <c r="G149"/>
  <c r="G147"/>
  <c r="G145"/>
  <c r="G144"/>
  <c r="G143"/>
  <c r="G142"/>
  <c r="G141"/>
  <c r="G140"/>
  <c r="G139"/>
  <c r="G138"/>
  <c r="G137"/>
  <c r="G136"/>
  <c r="G135"/>
  <c r="G134"/>
  <c r="G133"/>
  <c r="G132"/>
  <c r="I132" s="1"/>
  <c r="G131"/>
  <c r="I131" s="1"/>
  <c r="G130"/>
  <c r="I130" s="1"/>
  <c r="I150"/>
  <c r="I153"/>
  <c r="I156"/>
  <c r="I163"/>
  <c r="I166"/>
  <c r="I171"/>
  <c r="I176"/>
  <c r="G127"/>
  <c r="G126"/>
  <c r="G125"/>
  <c r="G123"/>
  <c r="G121"/>
  <c r="G119"/>
  <c r="G117"/>
  <c r="G116"/>
  <c r="G114"/>
  <c r="G113"/>
  <c r="G112"/>
  <c r="G110"/>
  <c r="G109"/>
  <c r="G108"/>
  <c r="G106"/>
  <c r="G105"/>
  <c r="G104"/>
  <c r="G103"/>
  <c r="G101"/>
  <c r="G100"/>
  <c r="G98"/>
  <c r="G97"/>
  <c r="G95"/>
  <c r="G94"/>
  <c r="G92"/>
  <c r="G90"/>
  <c r="G89"/>
  <c r="G88"/>
  <c r="G86"/>
  <c r="G83"/>
  <c r="G81"/>
  <c r="G79"/>
  <c r="G77"/>
  <c r="G74"/>
  <c r="G71"/>
  <c r="G70"/>
  <c r="G69"/>
  <c r="G67"/>
  <c r="G64"/>
  <c r="G63"/>
  <c r="G59"/>
  <c r="G57"/>
  <c r="G55"/>
  <c r="G54"/>
  <c r="G53"/>
  <c r="G46"/>
  <c r="G50"/>
  <c r="I50" s="1"/>
  <c r="G48"/>
  <c r="I49"/>
  <c r="I47"/>
  <c r="I45"/>
  <c r="K225"/>
  <c r="I225"/>
  <c r="K50" l="1"/>
  <c r="I34" l="1"/>
  <c r="K171" l="1"/>
  <c r="K215" l="1"/>
  <c r="I215"/>
  <c r="K166"/>
  <c r="K230" l="1"/>
  <c r="I230"/>
  <c r="K229"/>
  <c r="I229"/>
  <c r="K228"/>
  <c r="I228"/>
  <c r="K227"/>
  <c r="I227"/>
  <c r="K226"/>
  <c r="I226"/>
  <c r="K194"/>
  <c r="I194"/>
  <c r="K176"/>
  <c r="K163"/>
  <c r="K156"/>
  <c r="K153"/>
  <c r="K150"/>
  <c r="K124"/>
  <c r="I124"/>
  <c r="K121"/>
  <c r="I121"/>
  <c r="K120"/>
  <c r="I120"/>
  <c r="K118"/>
  <c r="I118"/>
  <c r="K115"/>
  <c r="I115"/>
  <c r="K111"/>
  <c r="I111"/>
  <c r="K107"/>
  <c r="I107"/>
  <c r="K102"/>
  <c r="I102"/>
  <c r="K99"/>
  <c r="I99"/>
  <c r="K96"/>
  <c r="I96"/>
  <c r="K93"/>
  <c r="I93"/>
  <c r="K91"/>
  <c r="I91"/>
  <c r="K87"/>
  <c r="I87"/>
  <c r="K82"/>
  <c r="I82"/>
  <c r="K80"/>
  <c r="I80"/>
  <c r="K78"/>
  <c r="I78"/>
  <c r="K76"/>
  <c r="I76"/>
  <c r="K75"/>
  <c r="I75"/>
  <c r="K74"/>
  <c r="I74"/>
  <c r="K58"/>
  <c r="I58"/>
  <c r="K42"/>
  <c r="I42"/>
  <c r="K40"/>
  <c r="I40"/>
  <c r="K39"/>
  <c r="I39"/>
  <c r="K38"/>
  <c r="I38"/>
  <c r="K36"/>
  <c r="I36"/>
  <c r="I30"/>
  <c r="I25"/>
  <c r="I23"/>
  <c r="O11" i="30"/>
  <c r="N10"/>
  <c r="G370"/>
  <c r="G369"/>
  <c r="G364"/>
  <c r="G363"/>
  <c r="G362"/>
  <c r="G361"/>
  <c r="G360"/>
  <c r="G359"/>
  <c r="G358"/>
  <c r="G357"/>
  <c r="G354"/>
  <c r="G353"/>
  <c r="G352"/>
  <c r="G349"/>
  <c r="G348"/>
  <c r="G347"/>
  <c r="G346"/>
  <c r="G345"/>
  <c r="G344"/>
  <c r="G330"/>
  <c r="G327"/>
  <c r="G326"/>
  <c r="G325"/>
  <c r="G324"/>
  <c r="G323"/>
  <c r="G322"/>
  <c r="G321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6"/>
  <c r="G295"/>
  <c r="G294"/>
  <c r="G288" s="1"/>
  <c r="G293"/>
  <c r="G292"/>
  <c r="G291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0" s="1"/>
  <c r="G192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69"/>
  <c r="G168"/>
  <c r="G167"/>
  <c r="G166"/>
  <c r="G165"/>
  <c r="G164"/>
  <c r="G163"/>
  <c r="G162"/>
  <c r="G161"/>
  <c r="G160"/>
  <c r="G159"/>
  <c r="G158"/>
  <c r="G155" s="1"/>
  <c r="G157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4" s="1"/>
  <c r="G18"/>
  <c r="G19"/>
  <c r="G20"/>
  <c r="G21"/>
  <c r="G22"/>
  <c r="G23"/>
  <c r="G24"/>
  <c r="G25"/>
  <c r="G26"/>
  <c r="G27"/>
  <c r="G28"/>
  <c r="G29"/>
  <c r="G30"/>
  <c r="G31"/>
  <c r="G32"/>
  <c r="G33"/>
  <c r="G17"/>
  <c r="G388"/>
  <c r="G387"/>
  <c r="G386"/>
  <c r="G385"/>
  <c r="G384"/>
  <c r="G383"/>
  <c r="G380"/>
  <c r="G377"/>
  <c r="G376"/>
  <c r="G375"/>
  <c r="G371" s="1"/>
  <c r="G374"/>
  <c r="G373"/>
  <c r="G366"/>
  <c r="G365"/>
  <c r="G355" s="1"/>
  <c r="G342"/>
  <c r="G341"/>
  <c r="G340"/>
  <c r="G339"/>
  <c r="G338"/>
  <c r="G337"/>
  <c r="G336"/>
  <c r="G335"/>
  <c r="G334"/>
  <c r="G333"/>
  <c r="G332"/>
  <c r="G328" s="1"/>
  <c r="G350"/>
  <c r="G320"/>
  <c r="G319"/>
  <c r="G318"/>
  <c r="G316" s="1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0"/>
  <c r="G129"/>
  <c r="G128"/>
  <c r="G127"/>
  <c r="G126"/>
  <c r="G125"/>
  <c r="G124"/>
  <c r="G123"/>
  <c r="G120"/>
  <c r="G119"/>
  <c r="G118"/>
  <c r="G117"/>
  <c r="G116"/>
  <c r="G115"/>
  <c r="G114"/>
  <c r="G113"/>
  <c r="G112"/>
  <c r="G111"/>
  <c r="G110"/>
  <c r="G109"/>
  <c r="G106"/>
  <c r="G105"/>
  <c r="G104"/>
  <c r="G103"/>
  <c r="G102"/>
  <c r="G101"/>
  <c r="G100"/>
  <c r="G99"/>
  <c r="G98"/>
  <c r="G97"/>
  <c r="G96"/>
  <c r="G95"/>
  <c r="G94"/>
  <c r="G93"/>
  <c r="I354"/>
  <c r="I353"/>
  <c r="I352"/>
  <c r="I388"/>
  <c r="I387"/>
  <c r="I386"/>
  <c r="I385"/>
  <c r="I384"/>
  <c r="I383"/>
  <c r="I380"/>
  <c r="I378" s="1"/>
  <c r="I377"/>
  <c r="I376"/>
  <c r="O376" s="1"/>
  <c r="I375"/>
  <c r="I374"/>
  <c r="I373"/>
  <c r="I370"/>
  <c r="I369"/>
  <c r="I366"/>
  <c r="I365"/>
  <c r="I364"/>
  <c r="I363"/>
  <c r="I362"/>
  <c r="I361"/>
  <c r="I360"/>
  <c r="I359"/>
  <c r="I358"/>
  <c r="I357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7"/>
  <c r="I326"/>
  <c r="I325"/>
  <c r="I324"/>
  <c r="I323"/>
  <c r="I322"/>
  <c r="I321"/>
  <c r="I320"/>
  <c r="I319"/>
  <c r="I318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6"/>
  <c r="I295"/>
  <c r="I294"/>
  <c r="I293"/>
  <c r="I292"/>
  <c r="I291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5"/>
  <c r="I254"/>
  <c r="I253"/>
  <c r="I252"/>
  <c r="I251"/>
  <c r="I250"/>
  <c r="I249"/>
  <c r="I248"/>
  <c r="O248" s="1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69"/>
  <c r="I168"/>
  <c r="I167"/>
  <c r="I166"/>
  <c r="I165"/>
  <c r="I164"/>
  <c r="I163"/>
  <c r="I162"/>
  <c r="I161"/>
  <c r="I160"/>
  <c r="I159"/>
  <c r="I158"/>
  <c r="I157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O138" s="1"/>
  <c r="I137"/>
  <c r="I136"/>
  <c r="I135"/>
  <c r="I134"/>
  <c r="I133"/>
  <c r="I130"/>
  <c r="I129"/>
  <c r="I128"/>
  <c r="I127"/>
  <c r="I126"/>
  <c r="I125"/>
  <c r="I124"/>
  <c r="I123"/>
  <c r="I120"/>
  <c r="I119"/>
  <c r="I118"/>
  <c r="I117"/>
  <c r="I116"/>
  <c r="I115"/>
  <c r="I114"/>
  <c r="I113"/>
  <c r="I112"/>
  <c r="I111"/>
  <c r="I110"/>
  <c r="I109"/>
  <c r="I106"/>
  <c r="I105"/>
  <c r="I104"/>
  <c r="I103"/>
  <c r="I102"/>
  <c r="I101"/>
  <c r="I100"/>
  <c r="I99"/>
  <c r="I98"/>
  <c r="I97"/>
  <c r="I96"/>
  <c r="I95"/>
  <c r="I94"/>
  <c r="I93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18"/>
  <c r="I19"/>
  <c r="I20"/>
  <c r="I21"/>
  <c r="I22"/>
  <c r="I23"/>
  <c r="I24"/>
  <c r="I25"/>
  <c r="I26"/>
  <c r="I27"/>
  <c r="I28"/>
  <c r="I29"/>
  <c r="I30"/>
  <c r="I31"/>
  <c r="I32"/>
  <c r="I33"/>
  <c r="I17"/>
  <c r="N388"/>
  <c r="K388"/>
  <c r="N386"/>
  <c r="K386"/>
  <c r="N385"/>
  <c r="K385"/>
  <c r="N384"/>
  <c r="K384"/>
  <c r="N383"/>
  <c r="K383"/>
  <c r="K382"/>
  <c r="M381"/>
  <c r="N380"/>
  <c r="K380"/>
  <c r="M378"/>
  <c r="G378"/>
  <c r="N377"/>
  <c r="K377"/>
  <c r="N376"/>
  <c r="N375"/>
  <c r="K375"/>
  <c r="N373"/>
  <c r="K373"/>
  <c r="O373" s="1"/>
  <c r="O372"/>
  <c r="N372"/>
  <c r="M371"/>
  <c r="N370"/>
  <c r="K370"/>
  <c r="N369"/>
  <c r="K369"/>
  <c r="M367"/>
  <c r="G367"/>
  <c r="N366"/>
  <c r="K366"/>
  <c r="N365"/>
  <c r="K365"/>
  <c r="N363"/>
  <c r="K363"/>
  <c r="N362"/>
  <c r="K362"/>
  <c r="O362" s="1"/>
  <c r="N360"/>
  <c r="K360"/>
  <c r="O360" s="1"/>
  <c r="N359"/>
  <c r="K359"/>
  <c r="N357"/>
  <c r="K357"/>
  <c r="M355"/>
  <c r="N354"/>
  <c r="K354"/>
  <c r="N352"/>
  <c r="K352"/>
  <c r="K350" s="1"/>
  <c r="M350"/>
  <c r="N349"/>
  <c r="K349"/>
  <c r="O349" s="1"/>
  <c r="N348"/>
  <c r="K348"/>
  <c r="N346"/>
  <c r="K346"/>
  <c r="O346" s="1"/>
  <c r="N344"/>
  <c r="K344"/>
  <c r="N342"/>
  <c r="K342"/>
  <c r="O342" s="1"/>
  <c r="N341"/>
  <c r="K341"/>
  <c r="N340"/>
  <c r="K340"/>
  <c r="N338"/>
  <c r="K338"/>
  <c r="O338" s="1"/>
  <c r="N336"/>
  <c r="K336"/>
  <c r="N335"/>
  <c r="K335"/>
  <c r="N334"/>
  <c r="K334"/>
  <c r="O334" s="1"/>
  <c r="N332"/>
  <c r="K332"/>
  <c r="N330"/>
  <c r="K330"/>
  <c r="M328"/>
  <c r="N327"/>
  <c r="K327"/>
  <c r="N325"/>
  <c r="K325"/>
  <c r="O325" s="1"/>
  <c r="N323"/>
  <c r="K323"/>
  <c r="N321"/>
  <c r="K321"/>
  <c r="N320"/>
  <c r="K320"/>
  <c r="N319"/>
  <c r="K319"/>
  <c r="N318"/>
  <c r="K318"/>
  <c r="M316"/>
  <c r="N315"/>
  <c r="K315"/>
  <c r="O315" s="1"/>
  <c r="N313"/>
  <c r="K313"/>
  <c r="N312"/>
  <c r="K312"/>
  <c r="N311"/>
  <c r="K311"/>
  <c r="N310"/>
  <c r="K310"/>
  <c r="N307"/>
  <c r="K307"/>
  <c r="N306"/>
  <c r="K306"/>
  <c r="N305"/>
  <c r="K305"/>
  <c r="N304"/>
  <c r="K304"/>
  <c r="N303"/>
  <c r="K303"/>
  <c r="N302"/>
  <c r="K302"/>
  <c r="N301"/>
  <c r="K301"/>
  <c r="N300"/>
  <c r="K300"/>
  <c r="N299"/>
  <c r="K299"/>
  <c r="M297"/>
  <c r="G297"/>
  <c r="N296"/>
  <c r="K296"/>
  <c r="O296" s="1"/>
  <c r="N295"/>
  <c r="K295"/>
  <c r="N293"/>
  <c r="K293"/>
  <c r="N292"/>
  <c r="K292"/>
  <c r="N291"/>
  <c r="K291"/>
  <c r="M288"/>
  <c r="N287"/>
  <c r="K287"/>
  <c r="N286"/>
  <c r="K286"/>
  <c r="N285"/>
  <c r="K285"/>
  <c r="O285" s="1"/>
  <c r="N284"/>
  <c r="K284"/>
  <c r="N283"/>
  <c r="K283"/>
  <c r="N282"/>
  <c r="K282"/>
  <c r="N280"/>
  <c r="K280"/>
  <c r="N279"/>
  <c r="K279"/>
  <c r="N277"/>
  <c r="K277"/>
  <c r="N275"/>
  <c r="K275"/>
  <c r="N274"/>
  <c r="K274"/>
  <c r="N273"/>
  <c r="K273"/>
  <c r="N271"/>
  <c r="K271"/>
  <c r="N269"/>
  <c r="K269"/>
  <c r="N267"/>
  <c r="K267"/>
  <c r="N266"/>
  <c r="K266"/>
  <c r="N265"/>
  <c r="K265"/>
  <c r="N263"/>
  <c r="K263"/>
  <c r="N261"/>
  <c r="K261"/>
  <c r="N259"/>
  <c r="K259"/>
  <c r="N258"/>
  <c r="K258"/>
  <c r="M256"/>
  <c r="N255"/>
  <c r="K255"/>
  <c r="O255" s="1"/>
  <c r="N254"/>
  <c r="K254"/>
  <c r="N253"/>
  <c r="K253"/>
  <c r="N252"/>
  <c r="K252"/>
  <c r="O252" s="1"/>
  <c r="N250"/>
  <c r="K250"/>
  <c r="N249"/>
  <c r="K249"/>
  <c r="O249" s="1"/>
  <c r="N248"/>
  <c r="K248"/>
  <c r="N247"/>
  <c r="K247"/>
  <c r="O247" s="1"/>
  <c r="N246"/>
  <c r="K246"/>
  <c r="N245"/>
  <c r="K245"/>
  <c r="N244"/>
  <c r="K244"/>
  <c r="N242"/>
  <c r="K242"/>
  <c r="N241"/>
  <c r="K241"/>
  <c r="N240"/>
  <c r="K240"/>
  <c r="N239"/>
  <c r="K239"/>
  <c r="N237"/>
  <c r="K237"/>
  <c r="N235"/>
  <c r="K235"/>
  <c r="O235" s="1"/>
  <c r="N233"/>
  <c r="K233"/>
  <c r="N231"/>
  <c r="K231"/>
  <c r="O231" s="1"/>
  <c r="N230"/>
  <c r="K230"/>
  <c r="N229"/>
  <c r="K229"/>
  <c r="N227"/>
  <c r="K227"/>
  <c r="N226"/>
  <c r="K226"/>
  <c r="N225"/>
  <c r="K225"/>
  <c r="N224"/>
  <c r="K224"/>
  <c r="N223"/>
  <c r="K223"/>
  <c r="N221"/>
  <c r="K221"/>
  <c r="N220"/>
  <c r="K220"/>
  <c r="O220" s="1"/>
  <c r="N219"/>
  <c r="K219"/>
  <c r="O219" s="1"/>
  <c r="N217"/>
  <c r="K217"/>
  <c r="O217" s="1"/>
  <c r="O216"/>
  <c r="N216"/>
  <c r="K216"/>
  <c r="N215"/>
  <c r="K215"/>
  <c r="O215" s="1"/>
  <c r="N214"/>
  <c r="K214"/>
  <c r="N212"/>
  <c r="K212"/>
  <c r="O212" s="1"/>
  <c r="N211"/>
  <c r="K211"/>
  <c r="N209"/>
  <c r="K209"/>
  <c r="N208"/>
  <c r="K208"/>
  <c r="N207"/>
  <c r="K207"/>
  <c r="O207" s="1"/>
  <c r="N206"/>
  <c r="K206"/>
  <c r="N205"/>
  <c r="K205"/>
  <c r="N204"/>
  <c r="K204"/>
  <c r="N202"/>
  <c r="K202"/>
  <c r="N201"/>
  <c r="K201"/>
  <c r="N199"/>
  <c r="K199"/>
  <c r="O199" s="1"/>
  <c r="N197"/>
  <c r="K197"/>
  <c r="N196"/>
  <c r="K196"/>
  <c r="N195"/>
  <c r="K195"/>
  <c r="N194"/>
  <c r="K194"/>
  <c r="K192"/>
  <c r="M190"/>
  <c r="O189"/>
  <c r="N189"/>
  <c r="K189"/>
  <c r="N187"/>
  <c r="K187"/>
  <c r="N186"/>
  <c r="K186"/>
  <c r="N184"/>
  <c r="K184"/>
  <c r="O184" s="1"/>
  <c r="N183"/>
  <c r="K183"/>
  <c r="N182"/>
  <c r="K182"/>
  <c r="O182" s="1"/>
  <c r="N181"/>
  <c r="K181"/>
  <c r="N179"/>
  <c r="K179"/>
  <c r="N177"/>
  <c r="K177"/>
  <c r="N175"/>
  <c r="K175"/>
  <c r="N174"/>
  <c r="K174"/>
  <c r="N172"/>
  <c r="K172"/>
  <c r="M170"/>
  <c r="G170"/>
  <c r="N169"/>
  <c r="K169"/>
  <c r="N168"/>
  <c r="K168"/>
  <c r="N167"/>
  <c r="K167"/>
  <c r="N166"/>
  <c r="K166"/>
  <c r="O165"/>
  <c r="N165"/>
  <c r="K165"/>
  <c r="N163"/>
  <c r="K163"/>
  <c r="O163" s="1"/>
  <c r="N161"/>
  <c r="K161"/>
  <c r="N159"/>
  <c r="K159"/>
  <c r="N158"/>
  <c r="K158"/>
  <c r="N157"/>
  <c r="K157"/>
  <c r="M155"/>
  <c r="N154"/>
  <c r="K154"/>
  <c r="O154" s="1"/>
  <c r="N152"/>
  <c r="K152"/>
  <c r="N150"/>
  <c r="K150"/>
  <c r="O150" s="1"/>
  <c r="N149"/>
  <c r="K149"/>
  <c r="O149" s="1"/>
  <c r="N147"/>
  <c r="K147"/>
  <c r="N146"/>
  <c r="K146"/>
  <c r="N144"/>
  <c r="K144"/>
  <c r="O144" s="1"/>
  <c r="N142"/>
  <c r="K142"/>
  <c r="O142" s="1"/>
  <c r="N140"/>
  <c r="K140"/>
  <c r="N138"/>
  <c r="K138"/>
  <c r="N136"/>
  <c r="K136"/>
  <c r="N134"/>
  <c r="K134"/>
  <c r="O134" s="1"/>
  <c r="N133"/>
  <c r="K133"/>
  <c r="M131"/>
  <c r="G131"/>
  <c r="N130"/>
  <c r="K130"/>
  <c r="N128"/>
  <c r="K128"/>
  <c r="O128" s="1"/>
  <c r="N126"/>
  <c r="K126"/>
  <c r="N124"/>
  <c r="K124"/>
  <c r="O124" s="1"/>
  <c r="N123"/>
  <c r="K123"/>
  <c r="M121"/>
  <c r="G121"/>
  <c r="N120"/>
  <c r="K120"/>
  <c r="N119"/>
  <c r="K119"/>
  <c r="N118"/>
  <c r="K118"/>
  <c r="N116"/>
  <c r="K116"/>
  <c r="N114"/>
  <c r="K114"/>
  <c r="N112"/>
  <c r="K112"/>
  <c r="O112" s="1"/>
  <c r="N111"/>
  <c r="K111"/>
  <c r="N109"/>
  <c r="K109"/>
  <c r="K107" s="1"/>
  <c r="M107"/>
  <c r="G107"/>
  <c r="N106"/>
  <c r="K106"/>
  <c r="N104"/>
  <c r="K104"/>
  <c r="N103"/>
  <c r="K103"/>
  <c r="N101"/>
  <c r="K101"/>
  <c r="O101" s="1"/>
  <c r="N100"/>
  <c r="K100"/>
  <c r="N98"/>
  <c r="K98"/>
  <c r="N97"/>
  <c r="K97"/>
  <c r="N95"/>
  <c r="K95"/>
  <c r="N93"/>
  <c r="K93"/>
  <c r="M91"/>
  <c r="G91"/>
  <c r="N90"/>
  <c r="K90"/>
  <c r="N88"/>
  <c r="K88"/>
  <c r="N86"/>
  <c r="K86"/>
  <c r="N85"/>
  <c r="K85"/>
  <c r="N83"/>
  <c r="K83"/>
  <c r="N82"/>
  <c r="K82"/>
  <c r="O82" s="1"/>
  <c r="N80"/>
  <c r="K80"/>
  <c r="N78"/>
  <c r="K78"/>
  <c r="O78" s="1"/>
  <c r="N77"/>
  <c r="K77"/>
  <c r="N76"/>
  <c r="K76"/>
  <c r="N75"/>
  <c r="K75"/>
  <c r="N74"/>
  <c r="K74"/>
  <c r="O74" s="1"/>
  <c r="N73"/>
  <c r="K73"/>
  <c r="N71"/>
  <c r="K71"/>
  <c r="O71" s="1"/>
  <c r="N69"/>
  <c r="K69"/>
  <c r="N68"/>
  <c r="K68"/>
  <c r="N66"/>
  <c r="K66"/>
  <c r="N64"/>
  <c r="K64"/>
  <c r="N63"/>
  <c r="K63"/>
  <c r="N61"/>
  <c r="K61"/>
  <c r="N59"/>
  <c r="K59"/>
  <c r="N58"/>
  <c r="K58"/>
  <c r="O58" s="1"/>
  <c r="N57"/>
  <c r="K57"/>
  <c r="N55"/>
  <c r="K55"/>
  <c r="O55" s="1"/>
  <c r="N53"/>
  <c r="K53"/>
  <c r="N51"/>
  <c r="K51"/>
  <c r="O51" s="1"/>
  <c r="N50"/>
  <c r="K50"/>
  <c r="N48"/>
  <c r="K48"/>
  <c r="N46"/>
  <c r="K46"/>
  <c r="N45"/>
  <c r="K45"/>
  <c r="N44"/>
  <c r="K44"/>
  <c r="N42"/>
  <c r="K42"/>
  <c r="O42" s="1"/>
  <c r="N41"/>
  <c r="K41"/>
  <c r="N40"/>
  <c r="K40"/>
  <c r="N38"/>
  <c r="K38"/>
  <c r="N37"/>
  <c r="K37"/>
  <c r="O37" s="1"/>
  <c r="N36"/>
  <c r="K36"/>
  <c r="M34"/>
  <c r="N33"/>
  <c r="K33"/>
  <c r="N32"/>
  <c r="K32"/>
  <c r="N30"/>
  <c r="K30"/>
  <c r="N29"/>
  <c r="K29"/>
  <c r="J28"/>
  <c r="K28" s="1"/>
  <c r="O28" s="1"/>
  <c r="N26"/>
  <c r="K26"/>
  <c r="N24"/>
  <c r="K24"/>
  <c r="N22"/>
  <c r="K22"/>
  <c r="N21"/>
  <c r="K21"/>
  <c r="N20"/>
  <c r="K20"/>
  <c r="N19"/>
  <c r="K19"/>
  <c r="O19" s="1"/>
  <c r="N18"/>
  <c r="K18"/>
  <c r="N17"/>
  <c r="K17"/>
  <c r="M15"/>
  <c r="J55" i="29"/>
  <c r="K55" s="1"/>
  <c r="O55" s="1"/>
  <c r="J163"/>
  <c r="N163" s="1"/>
  <c r="J159"/>
  <c r="N159" s="1"/>
  <c r="J28"/>
  <c r="K28" s="1"/>
  <c r="O28" s="1"/>
  <c r="J192"/>
  <c r="K192" s="1"/>
  <c r="K80"/>
  <c r="O80" s="1"/>
  <c r="K77"/>
  <c r="O77" s="1"/>
  <c r="G381"/>
  <c r="I381"/>
  <c r="M381"/>
  <c r="I378"/>
  <c r="M378"/>
  <c r="G378"/>
  <c r="I371"/>
  <c r="M371"/>
  <c r="G371"/>
  <c r="I367"/>
  <c r="M367"/>
  <c r="G367"/>
  <c r="I355"/>
  <c r="M355"/>
  <c r="G355"/>
  <c r="I350"/>
  <c r="M350"/>
  <c r="G350"/>
  <c r="I328"/>
  <c r="M328"/>
  <c r="G328"/>
  <c r="I316"/>
  <c r="M316"/>
  <c r="G316"/>
  <c r="I297"/>
  <c r="M297"/>
  <c r="G297"/>
  <c r="I288"/>
  <c r="M288"/>
  <c r="G288"/>
  <c r="I256"/>
  <c r="M256"/>
  <c r="G256"/>
  <c r="I190"/>
  <c r="M190"/>
  <c r="G190"/>
  <c r="I170"/>
  <c r="M170"/>
  <c r="G170"/>
  <c r="G155"/>
  <c r="I155"/>
  <c r="M155"/>
  <c r="I131"/>
  <c r="M131"/>
  <c r="G131"/>
  <c r="I121"/>
  <c r="M121"/>
  <c r="G121"/>
  <c r="I107"/>
  <c r="G107"/>
  <c r="M107"/>
  <c r="M91"/>
  <c r="I91"/>
  <c r="G91"/>
  <c r="M34"/>
  <c r="I34"/>
  <c r="G34"/>
  <c r="M15"/>
  <c r="I15"/>
  <c r="G15"/>
  <c r="N18"/>
  <c r="N19"/>
  <c r="N20"/>
  <c r="N21"/>
  <c r="N22"/>
  <c r="N24"/>
  <c r="N26"/>
  <c r="N29"/>
  <c r="N30"/>
  <c r="N32"/>
  <c r="N33"/>
  <c r="N36"/>
  <c r="N37"/>
  <c r="N38"/>
  <c r="N40"/>
  <c r="N41"/>
  <c r="N42"/>
  <c r="N44"/>
  <c r="N45"/>
  <c r="N46"/>
  <c r="N48"/>
  <c r="N50"/>
  <c r="N51"/>
  <c r="N53"/>
  <c r="N57"/>
  <c r="N58"/>
  <c r="N59"/>
  <c r="N61"/>
  <c r="N63"/>
  <c r="N64"/>
  <c r="N66"/>
  <c r="N68"/>
  <c r="N69"/>
  <c r="N71"/>
  <c r="N73"/>
  <c r="N74"/>
  <c r="N75"/>
  <c r="N76"/>
  <c r="N77"/>
  <c r="N78"/>
  <c r="N80"/>
  <c r="N82"/>
  <c r="N83"/>
  <c r="N85"/>
  <c r="N86"/>
  <c r="N88"/>
  <c r="N90"/>
  <c r="N93"/>
  <c r="N95"/>
  <c r="N97"/>
  <c r="N98"/>
  <c r="N100"/>
  <c r="N101"/>
  <c r="N103"/>
  <c r="N104"/>
  <c r="N106"/>
  <c r="N109"/>
  <c r="N111"/>
  <c r="N112"/>
  <c r="N114"/>
  <c r="N116"/>
  <c r="N118"/>
  <c r="N119"/>
  <c r="N120"/>
  <c r="N123"/>
  <c r="N124"/>
  <c r="N126"/>
  <c r="N128"/>
  <c r="N130"/>
  <c r="N133"/>
  <c r="N134"/>
  <c r="N136"/>
  <c r="N138"/>
  <c r="N140"/>
  <c r="N142"/>
  <c r="N144"/>
  <c r="N146"/>
  <c r="N147"/>
  <c r="N149"/>
  <c r="N150"/>
  <c r="N152"/>
  <c r="N154"/>
  <c r="N157"/>
  <c r="N158"/>
  <c r="N161"/>
  <c r="N165"/>
  <c r="N166"/>
  <c r="N167"/>
  <c r="N168"/>
  <c r="N169"/>
  <c r="N172"/>
  <c r="N174"/>
  <c r="N175"/>
  <c r="N177"/>
  <c r="N179"/>
  <c r="N181"/>
  <c r="N182"/>
  <c r="N183"/>
  <c r="N184"/>
  <c r="N186"/>
  <c r="N187"/>
  <c r="N189"/>
  <c r="N194"/>
  <c r="N195"/>
  <c r="N196"/>
  <c r="N197"/>
  <c r="N199"/>
  <c r="N201"/>
  <c r="N202"/>
  <c r="N204"/>
  <c r="N205"/>
  <c r="N206"/>
  <c r="N207"/>
  <c r="N208"/>
  <c r="N209"/>
  <c r="N211"/>
  <c r="N212"/>
  <c r="N214"/>
  <c r="N215"/>
  <c r="N216"/>
  <c r="N217"/>
  <c r="N219"/>
  <c r="N220"/>
  <c r="N221"/>
  <c r="N223"/>
  <c r="N224"/>
  <c r="N225"/>
  <c r="N226"/>
  <c r="N227"/>
  <c r="N229"/>
  <c r="N230"/>
  <c r="N231"/>
  <c r="N233"/>
  <c r="N235"/>
  <c r="N237"/>
  <c r="N239"/>
  <c r="N240"/>
  <c r="N241"/>
  <c r="N242"/>
  <c r="N244"/>
  <c r="N245"/>
  <c r="N246"/>
  <c r="N247"/>
  <c r="N248"/>
  <c r="N249"/>
  <c r="N250"/>
  <c r="N252"/>
  <c r="N253"/>
  <c r="N254"/>
  <c r="N255"/>
  <c r="N258"/>
  <c r="N259"/>
  <c r="N261"/>
  <c r="N263"/>
  <c r="N265"/>
  <c r="N266"/>
  <c r="N267"/>
  <c r="N269"/>
  <c r="N271"/>
  <c r="N273"/>
  <c r="N274"/>
  <c r="N275"/>
  <c r="N277"/>
  <c r="N279"/>
  <c r="N280"/>
  <c r="N282"/>
  <c r="N283"/>
  <c r="N284"/>
  <c r="N285"/>
  <c r="N286"/>
  <c r="N287"/>
  <c r="N291"/>
  <c r="N292"/>
  <c r="N293"/>
  <c r="N295"/>
  <c r="N296"/>
  <c r="N299"/>
  <c r="N300"/>
  <c r="N301"/>
  <c r="N302"/>
  <c r="N303"/>
  <c r="N304"/>
  <c r="N305"/>
  <c r="N306"/>
  <c r="N307"/>
  <c r="N310"/>
  <c r="N311"/>
  <c r="N312"/>
  <c r="N313"/>
  <c r="N315"/>
  <c r="N318"/>
  <c r="N319"/>
  <c r="N320"/>
  <c r="N321"/>
  <c r="N323"/>
  <c r="N325"/>
  <c r="N327"/>
  <c r="N330"/>
  <c r="N332"/>
  <c r="N334"/>
  <c r="N335"/>
  <c r="N336"/>
  <c r="N338"/>
  <c r="N340"/>
  <c r="N341"/>
  <c r="N342"/>
  <c r="N344"/>
  <c r="N346"/>
  <c r="N348"/>
  <c r="N349"/>
  <c r="N352"/>
  <c r="N354"/>
  <c r="N357"/>
  <c r="N359"/>
  <c r="N360"/>
  <c r="N362"/>
  <c r="N363"/>
  <c r="N365"/>
  <c r="N366"/>
  <c r="N369"/>
  <c r="N370"/>
  <c r="N372"/>
  <c r="N373"/>
  <c r="N375"/>
  <c r="N376"/>
  <c r="N377"/>
  <c r="N380"/>
  <c r="N383"/>
  <c r="N384"/>
  <c r="N385"/>
  <c r="N386"/>
  <c r="N388"/>
  <c r="N17"/>
  <c r="K18"/>
  <c r="K19"/>
  <c r="O19" s="1"/>
  <c r="K20"/>
  <c r="O20" s="1"/>
  <c r="K21"/>
  <c r="O21" s="1"/>
  <c r="K22"/>
  <c r="O22" s="1"/>
  <c r="K24"/>
  <c r="O24" s="1"/>
  <c r="K26"/>
  <c r="O26" s="1"/>
  <c r="K29"/>
  <c r="O29" s="1"/>
  <c r="K30"/>
  <c r="O30" s="1"/>
  <c r="K32"/>
  <c r="O32" s="1"/>
  <c r="K33"/>
  <c r="O33" s="1"/>
  <c r="K36"/>
  <c r="O36" s="1"/>
  <c r="K37"/>
  <c r="K38"/>
  <c r="O38" s="1"/>
  <c r="K40"/>
  <c r="O40" s="1"/>
  <c r="K41"/>
  <c r="O41" s="1"/>
  <c r="K42"/>
  <c r="O42" s="1"/>
  <c r="K44"/>
  <c r="O44" s="1"/>
  <c r="K45"/>
  <c r="O45" s="1"/>
  <c r="K46"/>
  <c r="O46" s="1"/>
  <c r="K48"/>
  <c r="O48" s="1"/>
  <c r="K50"/>
  <c r="O50" s="1"/>
  <c r="K51"/>
  <c r="O51" s="1"/>
  <c r="K53"/>
  <c r="O53" s="1"/>
  <c r="K57"/>
  <c r="O57" s="1"/>
  <c r="K58"/>
  <c r="O58" s="1"/>
  <c r="K59"/>
  <c r="O59" s="1"/>
  <c r="K61"/>
  <c r="O61" s="1"/>
  <c r="K63"/>
  <c r="O63" s="1"/>
  <c r="K64"/>
  <c r="O64" s="1"/>
  <c r="K66"/>
  <c r="O66" s="1"/>
  <c r="K68"/>
  <c r="O68" s="1"/>
  <c r="K69"/>
  <c r="O69" s="1"/>
  <c r="K71"/>
  <c r="O71" s="1"/>
  <c r="K73"/>
  <c r="O73" s="1"/>
  <c r="K74"/>
  <c r="O74" s="1"/>
  <c r="K75"/>
  <c r="O75" s="1"/>
  <c r="K76"/>
  <c r="O76" s="1"/>
  <c r="K78"/>
  <c r="O78" s="1"/>
  <c r="K82"/>
  <c r="O82" s="1"/>
  <c r="K83"/>
  <c r="O83" s="1"/>
  <c r="K85"/>
  <c r="O85" s="1"/>
  <c r="K86"/>
  <c r="O86" s="1"/>
  <c r="K88"/>
  <c r="O88" s="1"/>
  <c r="K90"/>
  <c r="O90" s="1"/>
  <c r="K93"/>
  <c r="K95"/>
  <c r="O95" s="1"/>
  <c r="K97"/>
  <c r="O97" s="1"/>
  <c r="K98"/>
  <c r="O98" s="1"/>
  <c r="K100"/>
  <c r="O100" s="1"/>
  <c r="K101"/>
  <c r="O101" s="1"/>
  <c r="K103"/>
  <c r="O103" s="1"/>
  <c r="K104"/>
  <c r="O104" s="1"/>
  <c r="K106"/>
  <c r="O106" s="1"/>
  <c r="K109"/>
  <c r="O109" s="1"/>
  <c r="K111"/>
  <c r="O111" s="1"/>
  <c r="K112"/>
  <c r="O112" s="1"/>
  <c r="K114"/>
  <c r="O114" s="1"/>
  <c r="K116"/>
  <c r="O116" s="1"/>
  <c r="K118"/>
  <c r="O118" s="1"/>
  <c r="K119"/>
  <c r="O119" s="1"/>
  <c r="K120"/>
  <c r="O120" s="1"/>
  <c r="K123"/>
  <c r="O123" s="1"/>
  <c r="K124"/>
  <c r="O124" s="1"/>
  <c r="K126"/>
  <c r="O126" s="1"/>
  <c r="K128"/>
  <c r="O128" s="1"/>
  <c r="K130"/>
  <c r="O130" s="1"/>
  <c r="K133"/>
  <c r="O133" s="1"/>
  <c r="K134"/>
  <c r="O134" s="1"/>
  <c r="K136"/>
  <c r="O136" s="1"/>
  <c r="K138"/>
  <c r="O138" s="1"/>
  <c r="K140"/>
  <c r="O140" s="1"/>
  <c r="K142"/>
  <c r="O142" s="1"/>
  <c r="K144"/>
  <c r="O144" s="1"/>
  <c r="K146"/>
  <c r="O146" s="1"/>
  <c r="K147"/>
  <c r="O147" s="1"/>
  <c r="K149"/>
  <c r="O149" s="1"/>
  <c r="K150"/>
  <c r="O150" s="1"/>
  <c r="K152"/>
  <c r="O152" s="1"/>
  <c r="K154"/>
  <c r="O154" s="1"/>
  <c r="K157"/>
  <c r="O157" s="1"/>
  <c r="K158"/>
  <c r="O158" s="1"/>
  <c r="K161"/>
  <c r="O161" s="1"/>
  <c r="K165"/>
  <c r="O165" s="1"/>
  <c r="K166"/>
  <c r="O166" s="1"/>
  <c r="K167"/>
  <c r="O167" s="1"/>
  <c r="K168"/>
  <c r="O168" s="1"/>
  <c r="K169"/>
  <c r="O169" s="1"/>
  <c r="K172"/>
  <c r="O172" s="1"/>
  <c r="K174"/>
  <c r="O174" s="1"/>
  <c r="K175"/>
  <c r="O175" s="1"/>
  <c r="K177"/>
  <c r="O177" s="1"/>
  <c r="K179"/>
  <c r="O179" s="1"/>
  <c r="K181"/>
  <c r="O181" s="1"/>
  <c r="K182"/>
  <c r="O182" s="1"/>
  <c r="K183"/>
  <c r="K184"/>
  <c r="O184" s="1"/>
  <c r="K186"/>
  <c r="O186" s="1"/>
  <c r="K187"/>
  <c r="O187" s="1"/>
  <c r="K189"/>
  <c r="O189" s="1"/>
  <c r="K194"/>
  <c r="O194" s="1"/>
  <c r="K195"/>
  <c r="O195" s="1"/>
  <c r="K196"/>
  <c r="O196" s="1"/>
  <c r="K197"/>
  <c r="O197" s="1"/>
  <c r="K199"/>
  <c r="O199" s="1"/>
  <c r="K201"/>
  <c r="O201" s="1"/>
  <c r="K202"/>
  <c r="O202" s="1"/>
  <c r="K204"/>
  <c r="O204" s="1"/>
  <c r="K205"/>
  <c r="O205" s="1"/>
  <c r="K206"/>
  <c r="O206" s="1"/>
  <c r="K207"/>
  <c r="O207" s="1"/>
  <c r="K208"/>
  <c r="O208" s="1"/>
  <c r="K209"/>
  <c r="O209" s="1"/>
  <c r="K211"/>
  <c r="O211" s="1"/>
  <c r="K212"/>
  <c r="O212" s="1"/>
  <c r="K214"/>
  <c r="O214" s="1"/>
  <c r="K215"/>
  <c r="O215" s="1"/>
  <c r="K216"/>
  <c r="O216" s="1"/>
  <c r="K217"/>
  <c r="O217" s="1"/>
  <c r="K219"/>
  <c r="O219" s="1"/>
  <c r="K220"/>
  <c r="O220" s="1"/>
  <c r="K221"/>
  <c r="O221" s="1"/>
  <c r="K223"/>
  <c r="O223" s="1"/>
  <c r="K224"/>
  <c r="O224" s="1"/>
  <c r="K225"/>
  <c r="O225" s="1"/>
  <c r="K226"/>
  <c r="O226" s="1"/>
  <c r="K227"/>
  <c r="O227" s="1"/>
  <c r="K229"/>
  <c r="O229" s="1"/>
  <c r="K230"/>
  <c r="O230" s="1"/>
  <c r="K231"/>
  <c r="O231" s="1"/>
  <c r="K233"/>
  <c r="O233" s="1"/>
  <c r="K235"/>
  <c r="O235" s="1"/>
  <c r="K237"/>
  <c r="O237" s="1"/>
  <c r="K239"/>
  <c r="O239" s="1"/>
  <c r="K240"/>
  <c r="O240" s="1"/>
  <c r="K241"/>
  <c r="O241" s="1"/>
  <c r="K242"/>
  <c r="O242" s="1"/>
  <c r="K244"/>
  <c r="O244" s="1"/>
  <c r="K245"/>
  <c r="O245" s="1"/>
  <c r="K246"/>
  <c r="O246" s="1"/>
  <c r="K247"/>
  <c r="O247" s="1"/>
  <c r="K248"/>
  <c r="O248" s="1"/>
  <c r="K249"/>
  <c r="O249" s="1"/>
  <c r="K250"/>
  <c r="O250" s="1"/>
  <c r="K252"/>
  <c r="O252" s="1"/>
  <c r="K253"/>
  <c r="O253" s="1"/>
  <c r="K254"/>
  <c r="O254" s="1"/>
  <c r="K255"/>
  <c r="O255" s="1"/>
  <c r="K258"/>
  <c r="K259"/>
  <c r="O259" s="1"/>
  <c r="K261"/>
  <c r="O261" s="1"/>
  <c r="K263"/>
  <c r="O263" s="1"/>
  <c r="K265"/>
  <c r="O265" s="1"/>
  <c r="K266"/>
  <c r="O266" s="1"/>
  <c r="K267"/>
  <c r="O267" s="1"/>
  <c r="K269"/>
  <c r="O269" s="1"/>
  <c r="K271"/>
  <c r="O271" s="1"/>
  <c r="K273"/>
  <c r="O273" s="1"/>
  <c r="K274"/>
  <c r="O274" s="1"/>
  <c r="K275"/>
  <c r="O275" s="1"/>
  <c r="K277"/>
  <c r="O277" s="1"/>
  <c r="K279"/>
  <c r="O279" s="1"/>
  <c r="K280"/>
  <c r="O280" s="1"/>
  <c r="K282"/>
  <c r="O282" s="1"/>
  <c r="K283"/>
  <c r="O283" s="1"/>
  <c r="K284"/>
  <c r="O284" s="1"/>
  <c r="K285"/>
  <c r="O285" s="1"/>
  <c r="K286"/>
  <c r="O286" s="1"/>
  <c r="K287"/>
  <c r="O287" s="1"/>
  <c r="K291"/>
  <c r="O291" s="1"/>
  <c r="K292"/>
  <c r="O292" s="1"/>
  <c r="K293"/>
  <c r="O293" s="1"/>
  <c r="K295"/>
  <c r="O295" s="1"/>
  <c r="K296"/>
  <c r="O296" s="1"/>
  <c r="K299"/>
  <c r="O299" s="1"/>
  <c r="K300"/>
  <c r="O300" s="1"/>
  <c r="K301"/>
  <c r="O301" s="1"/>
  <c r="K302"/>
  <c r="O302" s="1"/>
  <c r="K303"/>
  <c r="O303" s="1"/>
  <c r="K304"/>
  <c r="O304" s="1"/>
  <c r="K305"/>
  <c r="O305" s="1"/>
  <c r="K306"/>
  <c r="O306" s="1"/>
  <c r="K307"/>
  <c r="O307" s="1"/>
  <c r="K310"/>
  <c r="O310" s="1"/>
  <c r="K311"/>
  <c r="O311" s="1"/>
  <c r="K312"/>
  <c r="O312" s="1"/>
  <c r="K313"/>
  <c r="O313" s="1"/>
  <c r="K315"/>
  <c r="O315" s="1"/>
  <c r="K318"/>
  <c r="O318" s="1"/>
  <c r="K319"/>
  <c r="O319" s="1"/>
  <c r="K320"/>
  <c r="O320" s="1"/>
  <c r="K321"/>
  <c r="O321" s="1"/>
  <c r="K323"/>
  <c r="K325"/>
  <c r="O325" s="1"/>
  <c r="K327"/>
  <c r="O327" s="1"/>
  <c r="K330"/>
  <c r="O330" s="1"/>
  <c r="K332"/>
  <c r="O332" s="1"/>
  <c r="K334"/>
  <c r="O334" s="1"/>
  <c r="K335"/>
  <c r="O335" s="1"/>
  <c r="K336"/>
  <c r="O336" s="1"/>
  <c r="K338"/>
  <c r="O338" s="1"/>
  <c r="K340"/>
  <c r="O340" s="1"/>
  <c r="K341"/>
  <c r="O341" s="1"/>
  <c r="K342"/>
  <c r="O342" s="1"/>
  <c r="K344"/>
  <c r="O344" s="1"/>
  <c r="K346"/>
  <c r="O346" s="1"/>
  <c r="K348"/>
  <c r="O348" s="1"/>
  <c r="K349"/>
  <c r="O349" s="1"/>
  <c r="K350"/>
  <c r="K352"/>
  <c r="O352" s="1"/>
  <c r="K354"/>
  <c r="O354" s="1"/>
  <c r="K357"/>
  <c r="O357" s="1"/>
  <c r="K359"/>
  <c r="O359" s="1"/>
  <c r="K360"/>
  <c r="O360" s="1"/>
  <c r="K362"/>
  <c r="O362" s="1"/>
  <c r="K363"/>
  <c r="O363" s="1"/>
  <c r="K365"/>
  <c r="O365" s="1"/>
  <c r="K366"/>
  <c r="O366" s="1"/>
  <c r="K369"/>
  <c r="O369" s="1"/>
  <c r="K370"/>
  <c r="O370" s="1"/>
  <c r="K373"/>
  <c r="O373" s="1"/>
  <c r="K375"/>
  <c r="O375" s="1"/>
  <c r="O376"/>
  <c r="K377"/>
  <c r="O377" s="1"/>
  <c r="K378"/>
  <c r="K380"/>
  <c r="O380" s="1"/>
  <c r="K382"/>
  <c r="K383"/>
  <c r="O383" s="1"/>
  <c r="K384"/>
  <c r="O384" s="1"/>
  <c r="K385"/>
  <c r="O385" s="1"/>
  <c r="K386"/>
  <c r="O386" s="1"/>
  <c r="K388"/>
  <c r="O388" s="1"/>
  <c r="K17"/>
  <c r="O17" s="1"/>
  <c r="N384" i="27"/>
  <c r="M382"/>
  <c r="M373"/>
  <c r="N368"/>
  <c r="M364"/>
  <c r="M362"/>
  <c r="N361"/>
  <c r="M347"/>
  <c r="N338"/>
  <c r="M334"/>
  <c r="M274"/>
  <c r="O272"/>
  <c r="O232"/>
  <c r="H15"/>
  <c r="K272"/>
  <c r="K232"/>
  <c r="I362"/>
  <c r="J15"/>
  <c r="L15" s="1"/>
  <c r="J386"/>
  <c r="L386" s="1"/>
  <c r="H386"/>
  <c r="F386"/>
  <c r="I386" s="1"/>
  <c r="K386" s="1"/>
  <c r="J384"/>
  <c r="L384" s="1"/>
  <c r="H384"/>
  <c r="F384"/>
  <c r="I384" s="1"/>
  <c r="K384" s="1"/>
  <c r="J383"/>
  <c r="L383" s="1"/>
  <c r="H383"/>
  <c r="F383"/>
  <c r="I383" s="1"/>
  <c r="K383" s="1"/>
  <c r="J382"/>
  <c r="L382" s="1"/>
  <c r="H382"/>
  <c r="O382" s="1"/>
  <c r="F382"/>
  <c r="I382" s="1"/>
  <c r="K382" s="1"/>
  <c r="J381"/>
  <c r="L381" s="1"/>
  <c r="H381"/>
  <c r="F381"/>
  <c r="I381" s="1"/>
  <c r="K381" s="1"/>
  <c r="J378"/>
  <c r="L378" s="1"/>
  <c r="L376" s="1"/>
  <c r="H378"/>
  <c r="H376" s="1"/>
  <c r="F378"/>
  <c r="I378" s="1"/>
  <c r="K378" s="1"/>
  <c r="K376" s="1"/>
  <c r="J375"/>
  <c r="L375" s="1"/>
  <c r="H375"/>
  <c r="F375"/>
  <c r="I375" s="1"/>
  <c r="K375" s="1"/>
  <c r="J373"/>
  <c r="L373" s="1"/>
  <c r="H373"/>
  <c r="F373"/>
  <c r="I373" s="1"/>
  <c r="K373" s="1"/>
  <c r="J371"/>
  <c r="L371" s="1"/>
  <c r="H371"/>
  <c r="F371"/>
  <c r="I371" s="1"/>
  <c r="K371" s="1"/>
  <c r="J368"/>
  <c r="L368" s="1"/>
  <c r="H368"/>
  <c r="F368"/>
  <c r="I368" s="1"/>
  <c r="K368" s="1"/>
  <c r="J367"/>
  <c r="L367" s="1"/>
  <c r="H367"/>
  <c r="F367"/>
  <c r="I367" s="1"/>
  <c r="K367" s="1"/>
  <c r="J364"/>
  <c r="L364" s="1"/>
  <c r="H364"/>
  <c r="O364" s="1"/>
  <c r="F364"/>
  <c r="I364" s="1"/>
  <c r="K364" s="1"/>
  <c r="J363"/>
  <c r="L363" s="1"/>
  <c r="H363"/>
  <c r="F363"/>
  <c r="I363" s="1"/>
  <c r="K363" s="1"/>
  <c r="J361"/>
  <c r="L361" s="1"/>
  <c r="H361"/>
  <c r="F361"/>
  <c r="I361" s="1"/>
  <c r="K361" s="1"/>
  <c r="J360"/>
  <c r="L360" s="1"/>
  <c r="H360"/>
  <c r="F360"/>
  <c r="I360" s="1"/>
  <c r="K360" s="1"/>
  <c r="J358"/>
  <c r="L358" s="1"/>
  <c r="H358"/>
  <c r="F358"/>
  <c r="I358" s="1"/>
  <c r="K358" s="1"/>
  <c r="J357"/>
  <c r="L357" s="1"/>
  <c r="H357"/>
  <c r="F357"/>
  <c r="G357" s="1"/>
  <c r="J355"/>
  <c r="L355" s="1"/>
  <c r="H355"/>
  <c r="F355"/>
  <c r="I355" s="1"/>
  <c r="K355" s="1"/>
  <c r="J352"/>
  <c r="L352" s="1"/>
  <c r="H352"/>
  <c r="F352"/>
  <c r="I352" s="1"/>
  <c r="K352" s="1"/>
  <c r="J350"/>
  <c r="L350" s="1"/>
  <c r="H350"/>
  <c r="H348" s="1"/>
  <c r="F350"/>
  <c r="I350" s="1"/>
  <c r="K350" s="1"/>
  <c r="J347"/>
  <c r="L347" s="1"/>
  <c r="H347"/>
  <c r="F347"/>
  <c r="G347" s="1"/>
  <c r="J346"/>
  <c r="L346" s="1"/>
  <c r="H346"/>
  <c r="F346"/>
  <c r="I346" s="1"/>
  <c r="K346" s="1"/>
  <c r="J344"/>
  <c r="L344" s="1"/>
  <c r="H344"/>
  <c r="F344"/>
  <c r="I344" s="1"/>
  <c r="K344" s="1"/>
  <c r="J342"/>
  <c r="L342" s="1"/>
  <c r="H342"/>
  <c r="F342"/>
  <c r="I342" s="1"/>
  <c r="K342" s="1"/>
  <c r="J340"/>
  <c r="L340" s="1"/>
  <c r="H340"/>
  <c r="F340"/>
  <c r="G340" s="1"/>
  <c r="J339"/>
  <c r="L339" s="1"/>
  <c r="H339"/>
  <c r="F339"/>
  <c r="I339" s="1"/>
  <c r="K339" s="1"/>
  <c r="J338"/>
  <c r="L338" s="1"/>
  <c r="H338"/>
  <c r="F338"/>
  <c r="I338" s="1"/>
  <c r="K338" s="1"/>
  <c r="J336"/>
  <c r="L336" s="1"/>
  <c r="H336"/>
  <c r="F336"/>
  <c r="I336" s="1"/>
  <c r="K336" s="1"/>
  <c r="J334"/>
  <c r="L334" s="1"/>
  <c r="H334"/>
  <c r="F334"/>
  <c r="G334" s="1"/>
  <c r="J333"/>
  <c r="L333" s="1"/>
  <c r="H333"/>
  <c r="F333"/>
  <c r="I333" s="1"/>
  <c r="K333" s="1"/>
  <c r="J332"/>
  <c r="L332" s="1"/>
  <c r="H332"/>
  <c r="F332"/>
  <c r="I332" s="1"/>
  <c r="K332" s="1"/>
  <c r="J330"/>
  <c r="L330" s="1"/>
  <c r="H330"/>
  <c r="F330"/>
  <c r="I330" s="1"/>
  <c r="K330" s="1"/>
  <c r="J328"/>
  <c r="L328" s="1"/>
  <c r="H328"/>
  <c r="H326" s="1"/>
  <c r="F328"/>
  <c r="G328" s="1"/>
  <c r="J325"/>
  <c r="L325" s="1"/>
  <c r="H325"/>
  <c r="F325"/>
  <c r="I325" s="1"/>
  <c r="K325" s="1"/>
  <c r="F324"/>
  <c r="J323"/>
  <c r="L323" s="1"/>
  <c r="H323"/>
  <c r="F323"/>
  <c r="I323" s="1"/>
  <c r="K323" s="1"/>
  <c r="J321"/>
  <c r="L321" s="1"/>
  <c r="H321"/>
  <c r="F321"/>
  <c r="I321" s="1"/>
  <c r="K321" s="1"/>
  <c r="J319"/>
  <c r="L319" s="1"/>
  <c r="H319"/>
  <c r="F319"/>
  <c r="G319" s="1"/>
  <c r="J318"/>
  <c r="L318" s="1"/>
  <c r="H318"/>
  <c r="F318"/>
  <c r="I318" s="1"/>
  <c r="K318" s="1"/>
  <c r="J317"/>
  <c r="L317" s="1"/>
  <c r="H317"/>
  <c r="F317"/>
  <c r="I317" s="1"/>
  <c r="K317" s="1"/>
  <c r="J316"/>
  <c r="L316" s="1"/>
  <c r="H316"/>
  <c r="F316"/>
  <c r="I316" s="1"/>
  <c r="N316" s="1"/>
  <c r="J313"/>
  <c r="L313" s="1"/>
  <c r="H313"/>
  <c r="F313"/>
  <c r="G313" s="1"/>
  <c r="J311"/>
  <c r="L311" s="1"/>
  <c r="H311"/>
  <c r="F311"/>
  <c r="I311" s="1"/>
  <c r="K311" s="1"/>
  <c r="J309"/>
  <c r="L309" s="1"/>
  <c r="H309"/>
  <c r="F309"/>
  <c r="I309" s="1"/>
  <c r="K309" s="1"/>
  <c r="J308"/>
  <c r="L308" s="1"/>
  <c r="H308"/>
  <c r="F308"/>
  <c r="I308" s="1"/>
  <c r="K308" s="1"/>
  <c r="J305"/>
  <c r="L305" s="1"/>
  <c r="H305"/>
  <c r="F305"/>
  <c r="G305" s="1"/>
  <c r="J304"/>
  <c r="L304" s="1"/>
  <c r="H304"/>
  <c r="F304"/>
  <c r="I304" s="1"/>
  <c r="K304" s="1"/>
  <c r="J303"/>
  <c r="L303" s="1"/>
  <c r="H303"/>
  <c r="F303"/>
  <c r="I303" s="1"/>
  <c r="K303" s="1"/>
  <c r="J302"/>
  <c r="L302" s="1"/>
  <c r="H302"/>
  <c r="F302"/>
  <c r="I302" s="1"/>
  <c r="K302" s="1"/>
  <c r="J301"/>
  <c r="L301" s="1"/>
  <c r="H301"/>
  <c r="F301"/>
  <c r="G301" s="1"/>
  <c r="J300"/>
  <c r="L300" s="1"/>
  <c r="H300"/>
  <c r="F300"/>
  <c r="I300" s="1"/>
  <c r="K300" s="1"/>
  <c r="J299"/>
  <c r="L299" s="1"/>
  <c r="H299"/>
  <c r="F299"/>
  <c r="I299" s="1"/>
  <c r="K299" s="1"/>
  <c r="J298"/>
  <c r="L298" s="1"/>
  <c r="H298"/>
  <c r="F298"/>
  <c r="I298" s="1"/>
  <c r="K298" s="1"/>
  <c r="J297"/>
  <c r="L297" s="1"/>
  <c r="H297"/>
  <c r="F297"/>
  <c r="G297" s="1"/>
  <c r="J294"/>
  <c r="L294" s="1"/>
  <c r="H294"/>
  <c r="F294"/>
  <c r="I294" s="1"/>
  <c r="K294" s="1"/>
  <c r="J293"/>
  <c r="L293" s="1"/>
  <c r="H293"/>
  <c r="F293"/>
  <c r="I293" s="1"/>
  <c r="K293" s="1"/>
  <c r="J291"/>
  <c r="L291" s="1"/>
  <c r="H291"/>
  <c r="F291"/>
  <c r="I291" s="1"/>
  <c r="K291" s="1"/>
  <c r="J290"/>
  <c r="L290" s="1"/>
  <c r="H290"/>
  <c r="F290"/>
  <c r="G290" s="1"/>
  <c r="J289"/>
  <c r="L289" s="1"/>
  <c r="H289"/>
  <c r="F289"/>
  <c r="I289" s="1"/>
  <c r="K289" s="1"/>
  <c r="J285"/>
  <c r="L285" s="1"/>
  <c r="H285"/>
  <c r="F285"/>
  <c r="I285" s="1"/>
  <c r="K285" s="1"/>
  <c r="J284"/>
  <c r="L284" s="1"/>
  <c r="H284"/>
  <c r="F284"/>
  <c r="I284" s="1"/>
  <c r="K284" s="1"/>
  <c r="J283"/>
  <c r="L283" s="1"/>
  <c r="H283"/>
  <c r="F283"/>
  <c r="G283" s="1"/>
  <c r="J282"/>
  <c r="L282" s="1"/>
  <c r="H282"/>
  <c r="F282"/>
  <c r="I282" s="1"/>
  <c r="K282" s="1"/>
  <c r="J281"/>
  <c r="L281" s="1"/>
  <c r="H281"/>
  <c r="F281"/>
  <c r="I281" s="1"/>
  <c r="K281" s="1"/>
  <c r="J280"/>
  <c r="L280" s="1"/>
  <c r="H280"/>
  <c r="F280"/>
  <c r="I280" s="1"/>
  <c r="K280" s="1"/>
  <c r="J278"/>
  <c r="L278" s="1"/>
  <c r="H278"/>
  <c r="F278"/>
  <c r="G278" s="1"/>
  <c r="J277"/>
  <c r="L277" s="1"/>
  <c r="H277"/>
  <c r="F277"/>
  <c r="I277" s="1"/>
  <c r="K277" s="1"/>
  <c r="F276"/>
  <c r="J275"/>
  <c r="L275" s="1"/>
  <c r="H275"/>
  <c r="F275"/>
  <c r="I275" s="1"/>
  <c r="K275" s="1"/>
  <c r="F274"/>
  <c r="I274" s="1"/>
  <c r="J273"/>
  <c r="L273" s="1"/>
  <c r="H273"/>
  <c r="F273"/>
  <c r="G273" s="1"/>
  <c r="J271"/>
  <c r="L271" s="1"/>
  <c r="H271"/>
  <c r="F271"/>
  <c r="G271" s="1"/>
  <c r="J269"/>
  <c r="L269" s="1"/>
  <c r="H269"/>
  <c r="F269"/>
  <c r="I269" s="1"/>
  <c r="K269" s="1"/>
  <c r="J267"/>
  <c r="L267" s="1"/>
  <c r="H267"/>
  <c r="F267"/>
  <c r="I267" s="1"/>
  <c r="K267" s="1"/>
  <c r="J265"/>
  <c r="L265" s="1"/>
  <c r="H265"/>
  <c r="F265"/>
  <c r="G265" s="1"/>
  <c r="J264"/>
  <c r="L264" s="1"/>
  <c r="H264"/>
  <c r="F264"/>
  <c r="G264" s="1"/>
  <c r="J263"/>
  <c r="L263" s="1"/>
  <c r="H263"/>
  <c r="F263"/>
  <c r="I263" s="1"/>
  <c r="K263" s="1"/>
  <c r="J261"/>
  <c r="L261" s="1"/>
  <c r="H261"/>
  <c r="F261"/>
  <c r="I261" s="1"/>
  <c r="K261" s="1"/>
  <c r="J259"/>
  <c r="L259" s="1"/>
  <c r="H259"/>
  <c r="F259"/>
  <c r="G259" s="1"/>
  <c r="J257"/>
  <c r="L257" s="1"/>
  <c r="H257"/>
  <c r="F257"/>
  <c r="G257" s="1"/>
  <c r="J256"/>
  <c r="L256" s="1"/>
  <c r="H256"/>
  <c r="F256"/>
  <c r="I256" s="1"/>
  <c r="K256" s="1"/>
  <c r="J253"/>
  <c r="L253" s="1"/>
  <c r="H253"/>
  <c r="F253"/>
  <c r="I253" s="1"/>
  <c r="K253" s="1"/>
  <c r="J252"/>
  <c r="L252" s="1"/>
  <c r="H252"/>
  <c r="F252"/>
  <c r="G252" s="1"/>
  <c r="J251"/>
  <c r="L251" s="1"/>
  <c r="H251"/>
  <c r="F251"/>
  <c r="G251" s="1"/>
  <c r="J250"/>
  <c r="L250" s="1"/>
  <c r="H250"/>
  <c r="F250"/>
  <c r="I250" s="1"/>
  <c r="K250" s="1"/>
  <c r="J248"/>
  <c r="L248" s="1"/>
  <c r="H248"/>
  <c r="F248"/>
  <c r="I248" s="1"/>
  <c r="K248" s="1"/>
  <c r="J247"/>
  <c r="L247" s="1"/>
  <c r="H247"/>
  <c r="F247"/>
  <c r="G247" s="1"/>
  <c r="J246"/>
  <c r="L246" s="1"/>
  <c r="H246"/>
  <c r="F246"/>
  <c r="G246" s="1"/>
  <c r="J245"/>
  <c r="L245" s="1"/>
  <c r="H245"/>
  <c r="F245"/>
  <c r="I245" s="1"/>
  <c r="K245" s="1"/>
  <c r="J244"/>
  <c r="L244" s="1"/>
  <c r="H244"/>
  <c r="F244"/>
  <c r="I244" s="1"/>
  <c r="K244" s="1"/>
  <c r="J243"/>
  <c r="L243" s="1"/>
  <c r="H243"/>
  <c r="F243"/>
  <c r="G243" s="1"/>
  <c r="J242"/>
  <c r="L242" s="1"/>
  <c r="H242"/>
  <c r="F242"/>
  <c r="G242" s="1"/>
  <c r="J240"/>
  <c r="L240" s="1"/>
  <c r="H240"/>
  <c r="F240"/>
  <c r="I240" s="1"/>
  <c r="K240" s="1"/>
  <c r="J239"/>
  <c r="L239" s="1"/>
  <c r="H239"/>
  <c r="F239"/>
  <c r="I239" s="1"/>
  <c r="K239" s="1"/>
  <c r="J238"/>
  <c r="L238" s="1"/>
  <c r="H238"/>
  <c r="F238"/>
  <c r="G238" s="1"/>
  <c r="J237"/>
  <c r="L237" s="1"/>
  <c r="H237"/>
  <c r="F237"/>
  <c r="G237" s="1"/>
  <c r="J235"/>
  <c r="L235" s="1"/>
  <c r="H235"/>
  <c r="F235"/>
  <c r="I235" s="1"/>
  <c r="K235" s="1"/>
  <c r="F234"/>
  <c r="J233"/>
  <c r="L233" s="1"/>
  <c r="H233"/>
  <c r="F233"/>
  <c r="I233" s="1"/>
  <c r="K233" s="1"/>
  <c r="J231"/>
  <c r="L231" s="1"/>
  <c r="H231"/>
  <c r="F231"/>
  <c r="G231" s="1"/>
  <c r="J229"/>
  <c r="L229" s="1"/>
  <c r="H229"/>
  <c r="F229"/>
  <c r="G229" s="1"/>
  <c r="J228"/>
  <c r="L228" s="1"/>
  <c r="H228"/>
  <c r="F228"/>
  <c r="I228" s="1"/>
  <c r="K228" s="1"/>
  <c r="J227"/>
  <c r="L227" s="1"/>
  <c r="H227"/>
  <c r="F227"/>
  <c r="I227" s="1"/>
  <c r="K227" s="1"/>
  <c r="J225"/>
  <c r="L225" s="1"/>
  <c r="H225"/>
  <c r="F225"/>
  <c r="G225" s="1"/>
  <c r="J224"/>
  <c r="L224" s="1"/>
  <c r="H224"/>
  <c r="F224"/>
  <c r="G224" s="1"/>
  <c r="J223"/>
  <c r="L223" s="1"/>
  <c r="H223"/>
  <c r="F223"/>
  <c r="I223" s="1"/>
  <c r="K223" s="1"/>
  <c r="J222"/>
  <c r="L222" s="1"/>
  <c r="H222"/>
  <c r="F222"/>
  <c r="I222" s="1"/>
  <c r="K222" s="1"/>
  <c r="J221"/>
  <c r="L221" s="1"/>
  <c r="H221"/>
  <c r="F221"/>
  <c r="G221" s="1"/>
  <c r="J219"/>
  <c r="L219" s="1"/>
  <c r="H219"/>
  <c r="F219"/>
  <c r="G219" s="1"/>
  <c r="J218"/>
  <c r="L218" s="1"/>
  <c r="H218"/>
  <c r="F218"/>
  <c r="I218" s="1"/>
  <c r="K218" s="1"/>
  <c r="J217"/>
  <c r="L217" s="1"/>
  <c r="H217"/>
  <c r="F217"/>
  <c r="I217" s="1"/>
  <c r="K217" s="1"/>
  <c r="J215"/>
  <c r="L215" s="1"/>
  <c r="H215"/>
  <c r="F215"/>
  <c r="G215" s="1"/>
  <c r="J214"/>
  <c r="L214" s="1"/>
  <c r="H214"/>
  <c r="F214"/>
  <c r="G214" s="1"/>
  <c r="J213"/>
  <c r="L213" s="1"/>
  <c r="H213"/>
  <c r="F213"/>
  <c r="I213" s="1"/>
  <c r="K213" s="1"/>
  <c r="J212"/>
  <c r="L212" s="1"/>
  <c r="H212"/>
  <c r="F212"/>
  <c r="I212" s="1"/>
  <c r="K212" s="1"/>
  <c r="J210"/>
  <c r="L210" s="1"/>
  <c r="H210"/>
  <c r="F210"/>
  <c r="G210" s="1"/>
  <c r="J209"/>
  <c r="L209" s="1"/>
  <c r="H209"/>
  <c r="F209"/>
  <c r="G209" s="1"/>
  <c r="J207"/>
  <c r="L207" s="1"/>
  <c r="H207"/>
  <c r="F207"/>
  <c r="I207" s="1"/>
  <c r="K207" s="1"/>
  <c r="J206"/>
  <c r="L206" s="1"/>
  <c r="H206"/>
  <c r="F206"/>
  <c r="I206" s="1"/>
  <c r="K206" s="1"/>
  <c r="J205"/>
  <c r="L205" s="1"/>
  <c r="H205"/>
  <c r="F205"/>
  <c r="G205" s="1"/>
  <c r="J204"/>
  <c r="L204" s="1"/>
  <c r="H204"/>
  <c r="F204"/>
  <c r="G204" s="1"/>
  <c r="J203"/>
  <c r="L203" s="1"/>
  <c r="H203"/>
  <c r="F203"/>
  <c r="I203" s="1"/>
  <c r="K203" s="1"/>
  <c r="J202"/>
  <c r="L202" s="1"/>
  <c r="H202"/>
  <c r="F202"/>
  <c r="I202" s="1"/>
  <c r="K202" s="1"/>
  <c r="J200"/>
  <c r="L200" s="1"/>
  <c r="H200"/>
  <c r="F200"/>
  <c r="G200" s="1"/>
  <c r="J199"/>
  <c r="L199" s="1"/>
  <c r="H199"/>
  <c r="F199"/>
  <c r="G199" s="1"/>
  <c r="J197"/>
  <c r="L197" s="1"/>
  <c r="H197"/>
  <c r="F197"/>
  <c r="I197" s="1"/>
  <c r="K197" s="1"/>
  <c r="J195"/>
  <c r="L195" s="1"/>
  <c r="H195"/>
  <c r="F195"/>
  <c r="I195" s="1"/>
  <c r="K195" s="1"/>
  <c r="J194"/>
  <c r="L194" s="1"/>
  <c r="H194"/>
  <c r="F194"/>
  <c r="G194" s="1"/>
  <c r="J193"/>
  <c r="L193" s="1"/>
  <c r="H193"/>
  <c r="F193"/>
  <c r="G193" s="1"/>
  <c r="J192"/>
  <c r="L192" s="1"/>
  <c r="H192"/>
  <c r="F192"/>
  <c r="I192" s="1"/>
  <c r="K192" s="1"/>
  <c r="J190"/>
  <c r="L190" s="1"/>
  <c r="H190"/>
  <c r="F190"/>
  <c r="I190" s="1"/>
  <c r="K190" s="1"/>
  <c r="J187"/>
  <c r="L187" s="1"/>
  <c r="H187"/>
  <c r="F187"/>
  <c r="G187" s="1"/>
  <c r="J185"/>
  <c r="L185" s="1"/>
  <c r="H185"/>
  <c r="F185"/>
  <c r="G185" s="1"/>
  <c r="J184"/>
  <c r="L184" s="1"/>
  <c r="H184"/>
  <c r="F184"/>
  <c r="I184" s="1"/>
  <c r="K184" s="1"/>
  <c r="J182"/>
  <c r="L182" s="1"/>
  <c r="H182"/>
  <c r="F182"/>
  <c r="I182" s="1"/>
  <c r="K182" s="1"/>
  <c r="J181"/>
  <c r="L181" s="1"/>
  <c r="H181"/>
  <c r="F181"/>
  <c r="G181" s="1"/>
  <c r="J180"/>
  <c r="L180" s="1"/>
  <c r="H180"/>
  <c r="F180"/>
  <c r="G180" s="1"/>
  <c r="J179"/>
  <c r="L179" s="1"/>
  <c r="H179"/>
  <c r="F179"/>
  <c r="I179" s="1"/>
  <c r="K179" s="1"/>
  <c r="J177"/>
  <c r="L177" s="1"/>
  <c r="H177"/>
  <c r="F177"/>
  <c r="I177" s="1"/>
  <c r="K177" s="1"/>
  <c r="J175"/>
  <c r="L175" s="1"/>
  <c r="H175"/>
  <c r="F175"/>
  <c r="G175" s="1"/>
  <c r="J173"/>
  <c r="L173" s="1"/>
  <c r="H173"/>
  <c r="F173"/>
  <c r="G173" s="1"/>
  <c r="J172"/>
  <c r="L172" s="1"/>
  <c r="H172"/>
  <c r="F172"/>
  <c r="I172" s="1"/>
  <c r="K172" s="1"/>
  <c r="J170"/>
  <c r="L170" s="1"/>
  <c r="H170"/>
  <c r="F170"/>
  <c r="I170" s="1"/>
  <c r="K170" s="1"/>
  <c r="J167"/>
  <c r="L167" s="1"/>
  <c r="H167"/>
  <c r="F167"/>
  <c r="G167" s="1"/>
  <c r="J166"/>
  <c r="L166" s="1"/>
  <c r="H166"/>
  <c r="F166"/>
  <c r="G166" s="1"/>
  <c r="J165"/>
  <c r="L165" s="1"/>
  <c r="H165"/>
  <c r="F165"/>
  <c r="I165" s="1"/>
  <c r="K165" s="1"/>
  <c r="J164"/>
  <c r="L164" s="1"/>
  <c r="H164"/>
  <c r="F164"/>
  <c r="I164" s="1"/>
  <c r="K164" s="1"/>
  <c r="J163"/>
  <c r="L163" s="1"/>
  <c r="H163"/>
  <c r="F163"/>
  <c r="G163" s="1"/>
  <c r="J161"/>
  <c r="L161" s="1"/>
  <c r="H161"/>
  <c r="F161"/>
  <c r="G161" s="1"/>
  <c r="J159"/>
  <c r="L159" s="1"/>
  <c r="H159"/>
  <c r="F159"/>
  <c r="I159" s="1"/>
  <c r="K159" s="1"/>
  <c r="J157"/>
  <c r="L157" s="1"/>
  <c r="H157"/>
  <c r="F157"/>
  <c r="I157" s="1"/>
  <c r="K157" s="1"/>
  <c r="J155"/>
  <c r="L155" s="1"/>
  <c r="H155"/>
  <c r="F155"/>
  <c r="G155" s="1"/>
  <c r="J152"/>
  <c r="L152" s="1"/>
  <c r="H152"/>
  <c r="F152"/>
  <c r="G152" s="1"/>
  <c r="J150"/>
  <c r="L150" s="1"/>
  <c r="H150"/>
  <c r="F150"/>
  <c r="I150" s="1"/>
  <c r="K150" s="1"/>
  <c r="J148"/>
  <c r="L148" s="1"/>
  <c r="H148"/>
  <c r="F148"/>
  <c r="I148" s="1"/>
  <c r="K148" s="1"/>
  <c r="J147"/>
  <c r="L147" s="1"/>
  <c r="H147"/>
  <c r="F147"/>
  <c r="G147" s="1"/>
  <c r="J145"/>
  <c r="L145" s="1"/>
  <c r="H145"/>
  <c r="F145"/>
  <c r="G145" s="1"/>
  <c r="J144"/>
  <c r="L144" s="1"/>
  <c r="H144"/>
  <c r="F144"/>
  <c r="I144" s="1"/>
  <c r="K144" s="1"/>
  <c r="J142"/>
  <c r="L142" s="1"/>
  <c r="H142"/>
  <c r="F142"/>
  <c r="I142" s="1"/>
  <c r="K142" s="1"/>
  <c r="J140"/>
  <c r="L140" s="1"/>
  <c r="H140"/>
  <c r="F140"/>
  <c r="G140" s="1"/>
  <c r="J138"/>
  <c r="L138" s="1"/>
  <c r="H138"/>
  <c r="F138"/>
  <c r="G138" s="1"/>
  <c r="J136"/>
  <c r="L136" s="1"/>
  <c r="H136"/>
  <c r="F136"/>
  <c r="I136" s="1"/>
  <c r="K136" s="1"/>
  <c r="J134"/>
  <c r="L134" s="1"/>
  <c r="H134"/>
  <c r="F134"/>
  <c r="I134" s="1"/>
  <c r="K134" s="1"/>
  <c r="J132"/>
  <c r="L132" s="1"/>
  <c r="H132"/>
  <c r="F132"/>
  <c r="G132" s="1"/>
  <c r="J131"/>
  <c r="L131" s="1"/>
  <c r="H131"/>
  <c r="F131"/>
  <c r="G131" s="1"/>
  <c r="J128"/>
  <c r="L128" s="1"/>
  <c r="H128"/>
  <c r="F128"/>
  <c r="I128" s="1"/>
  <c r="K128" s="1"/>
  <c r="J126"/>
  <c r="L126" s="1"/>
  <c r="H126"/>
  <c r="F126"/>
  <c r="I126" s="1"/>
  <c r="K126" s="1"/>
  <c r="J124"/>
  <c r="L124" s="1"/>
  <c r="H124"/>
  <c r="F124"/>
  <c r="G124" s="1"/>
  <c r="J122"/>
  <c r="L122" s="1"/>
  <c r="H122"/>
  <c r="F122"/>
  <c r="G122" s="1"/>
  <c r="J121"/>
  <c r="L121" s="1"/>
  <c r="H121"/>
  <c r="H119" s="1"/>
  <c r="F121"/>
  <c r="I121" s="1"/>
  <c r="K121" s="1"/>
  <c r="J118"/>
  <c r="L118" s="1"/>
  <c r="H118"/>
  <c r="F118"/>
  <c r="I118" s="1"/>
  <c r="K118" s="1"/>
  <c r="J117"/>
  <c r="L117" s="1"/>
  <c r="H117"/>
  <c r="F117"/>
  <c r="G117" s="1"/>
  <c r="J116"/>
  <c r="L116" s="1"/>
  <c r="H116"/>
  <c r="F116"/>
  <c r="G116" s="1"/>
  <c r="J114"/>
  <c r="L114" s="1"/>
  <c r="H114"/>
  <c r="F114"/>
  <c r="I114" s="1"/>
  <c r="K114" s="1"/>
  <c r="J112"/>
  <c r="L112" s="1"/>
  <c r="H112"/>
  <c r="F112"/>
  <c r="I112" s="1"/>
  <c r="K112" s="1"/>
  <c r="J110"/>
  <c r="L110" s="1"/>
  <c r="H110"/>
  <c r="F110"/>
  <c r="G110" s="1"/>
  <c r="J109"/>
  <c r="L109" s="1"/>
  <c r="H109"/>
  <c r="F109"/>
  <c r="G109" s="1"/>
  <c r="J107"/>
  <c r="L107" s="1"/>
  <c r="H107"/>
  <c r="F107"/>
  <c r="I107" s="1"/>
  <c r="K107" s="1"/>
  <c r="J104"/>
  <c r="L104" s="1"/>
  <c r="H104"/>
  <c r="F104"/>
  <c r="I104" s="1"/>
  <c r="K104" s="1"/>
  <c r="J102"/>
  <c r="L102" s="1"/>
  <c r="H102"/>
  <c r="F102"/>
  <c r="G102" s="1"/>
  <c r="J101"/>
  <c r="L101" s="1"/>
  <c r="H101"/>
  <c r="F101"/>
  <c r="G101" s="1"/>
  <c r="J99"/>
  <c r="L99" s="1"/>
  <c r="H99"/>
  <c r="F99"/>
  <c r="I99" s="1"/>
  <c r="K99" s="1"/>
  <c r="J98"/>
  <c r="L98" s="1"/>
  <c r="H98"/>
  <c r="F98"/>
  <c r="I98" s="1"/>
  <c r="K98" s="1"/>
  <c r="J96"/>
  <c r="L96" s="1"/>
  <c r="H96"/>
  <c r="F96"/>
  <c r="G96" s="1"/>
  <c r="J95"/>
  <c r="L95" s="1"/>
  <c r="H95"/>
  <c r="F95"/>
  <c r="G95" s="1"/>
  <c r="J93"/>
  <c r="L93" s="1"/>
  <c r="H93"/>
  <c r="F93"/>
  <c r="I93" s="1"/>
  <c r="K93" s="1"/>
  <c r="J91"/>
  <c r="L91" s="1"/>
  <c r="H91"/>
  <c r="F91"/>
  <c r="I91" s="1"/>
  <c r="K91" s="1"/>
  <c r="J88"/>
  <c r="L88" s="1"/>
  <c r="H88"/>
  <c r="F88"/>
  <c r="G88" s="1"/>
  <c r="J86"/>
  <c r="L86" s="1"/>
  <c r="H86"/>
  <c r="F86"/>
  <c r="G86" s="1"/>
  <c r="J84"/>
  <c r="L84" s="1"/>
  <c r="H84"/>
  <c r="F84"/>
  <c r="I84" s="1"/>
  <c r="K84" s="1"/>
  <c r="J83"/>
  <c r="L83" s="1"/>
  <c r="H83"/>
  <c r="F83"/>
  <c r="I83" s="1"/>
  <c r="K83" s="1"/>
  <c r="J81"/>
  <c r="L81" s="1"/>
  <c r="H81"/>
  <c r="F81"/>
  <c r="G81" s="1"/>
  <c r="J80"/>
  <c r="L80" s="1"/>
  <c r="H80"/>
  <c r="F80"/>
  <c r="G80" s="1"/>
  <c r="J78"/>
  <c r="L78" s="1"/>
  <c r="H78"/>
  <c r="F78"/>
  <c r="I78" s="1"/>
  <c r="K78" s="1"/>
  <c r="J76"/>
  <c r="L76" s="1"/>
  <c r="H76"/>
  <c r="F76"/>
  <c r="I76" s="1"/>
  <c r="K76" s="1"/>
  <c r="J75"/>
  <c r="L75" s="1"/>
  <c r="H75"/>
  <c r="F75"/>
  <c r="G75" s="1"/>
  <c r="J74"/>
  <c r="L74" s="1"/>
  <c r="H74"/>
  <c r="F74"/>
  <c r="G74" s="1"/>
  <c r="J73"/>
  <c r="L73" s="1"/>
  <c r="H73"/>
  <c r="F73"/>
  <c r="I73" s="1"/>
  <c r="K73" s="1"/>
  <c r="J72"/>
  <c r="L72" s="1"/>
  <c r="H72"/>
  <c r="F72"/>
  <c r="I72" s="1"/>
  <c r="K72" s="1"/>
  <c r="J71"/>
  <c r="L71" s="1"/>
  <c r="H71"/>
  <c r="F71"/>
  <c r="G71" s="1"/>
  <c r="J69"/>
  <c r="L69" s="1"/>
  <c r="H69"/>
  <c r="F69"/>
  <c r="G69" s="1"/>
  <c r="J67"/>
  <c r="L67" s="1"/>
  <c r="H67"/>
  <c r="F67"/>
  <c r="I67" s="1"/>
  <c r="K67" s="1"/>
  <c r="J66"/>
  <c r="L66" s="1"/>
  <c r="H66"/>
  <c r="F66"/>
  <c r="I66" s="1"/>
  <c r="K66" s="1"/>
  <c r="J64"/>
  <c r="L64" s="1"/>
  <c r="H64"/>
  <c r="F64"/>
  <c r="G64" s="1"/>
  <c r="J62"/>
  <c r="L62" s="1"/>
  <c r="H62"/>
  <c r="F62"/>
  <c r="G62" s="1"/>
  <c r="J61"/>
  <c r="L61" s="1"/>
  <c r="H61"/>
  <c r="F61"/>
  <c r="I61" s="1"/>
  <c r="K61" s="1"/>
  <c r="J59"/>
  <c r="L59" s="1"/>
  <c r="H59"/>
  <c r="F59"/>
  <c r="I59" s="1"/>
  <c r="K59" s="1"/>
  <c r="J57"/>
  <c r="L57" s="1"/>
  <c r="H57"/>
  <c r="F57"/>
  <c r="G57" s="1"/>
  <c r="J56"/>
  <c r="L56" s="1"/>
  <c r="H56"/>
  <c r="F56"/>
  <c r="G56" s="1"/>
  <c r="J55"/>
  <c r="L55" s="1"/>
  <c r="H55"/>
  <c r="F55"/>
  <c r="I55" s="1"/>
  <c r="K55" s="1"/>
  <c r="J53"/>
  <c r="L53" s="1"/>
  <c r="H53"/>
  <c r="F53"/>
  <c r="I53" s="1"/>
  <c r="K53" s="1"/>
  <c r="J51"/>
  <c r="L51" s="1"/>
  <c r="H51"/>
  <c r="F51"/>
  <c r="G51" s="1"/>
  <c r="J49"/>
  <c r="L49" s="1"/>
  <c r="H49"/>
  <c r="F49"/>
  <c r="G49" s="1"/>
  <c r="J48"/>
  <c r="L48" s="1"/>
  <c r="H48"/>
  <c r="F48"/>
  <c r="I48" s="1"/>
  <c r="K48" s="1"/>
  <c r="J46"/>
  <c r="L46" s="1"/>
  <c r="H46"/>
  <c r="F46"/>
  <c r="I46" s="1"/>
  <c r="K46" s="1"/>
  <c r="J44"/>
  <c r="L44" s="1"/>
  <c r="H44"/>
  <c r="F44"/>
  <c r="G44" s="1"/>
  <c r="J43"/>
  <c r="L43" s="1"/>
  <c r="H43"/>
  <c r="F43"/>
  <c r="G43" s="1"/>
  <c r="J42"/>
  <c r="L42" s="1"/>
  <c r="H42"/>
  <c r="F42"/>
  <c r="I42" s="1"/>
  <c r="K42" s="1"/>
  <c r="J40"/>
  <c r="L40" s="1"/>
  <c r="H40"/>
  <c r="F40"/>
  <c r="I40" s="1"/>
  <c r="K40" s="1"/>
  <c r="J39"/>
  <c r="L39" s="1"/>
  <c r="H39"/>
  <c r="F39"/>
  <c r="G39" s="1"/>
  <c r="J38"/>
  <c r="L38" s="1"/>
  <c r="H38"/>
  <c r="F38"/>
  <c r="G38" s="1"/>
  <c r="J36"/>
  <c r="L36" s="1"/>
  <c r="H36"/>
  <c r="F36"/>
  <c r="I36" s="1"/>
  <c r="K36" s="1"/>
  <c r="J35"/>
  <c r="L35" s="1"/>
  <c r="H35"/>
  <c r="F35"/>
  <c r="I35" s="1"/>
  <c r="K35" s="1"/>
  <c r="J34"/>
  <c r="L34" s="1"/>
  <c r="H34"/>
  <c r="F34"/>
  <c r="G34" s="1"/>
  <c r="J31"/>
  <c r="L31" s="1"/>
  <c r="H31"/>
  <c r="F31"/>
  <c r="G31" s="1"/>
  <c r="J30"/>
  <c r="L30" s="1"/>
  <c r="H30"/>
  <c r="F30"/>
  <c r="I30" s="1"/>
  <c r="K30" s="1"/>
  <c r="J28"/>
  <c r="L28" s="1"/>
  <c r="H28"/>
  <c r="F28"/>
  <c r="I28" s="1"/>
  <c r="K28" s="1"/>
  <c r="J27"/>
  <c r="L27" s="1"/>
  <c r="H27"/>
  <c r="F27"/>
  <c r="G27" s="1"/>
  <c r="J26"/>
  <c r="L26" s="1"/>
  <c r="H26"/>
  <c r="F26"/>
  <c r="G26" s="1"/>
  <c r="J24"/>
  <c r="L24" s="1"/>
  <c r="H24"/>
  <c r="F24"/>
  <c r="I24" s="1"/>
  <c r="K24" s="1"/>
  <c r="J22"/>
  <c r="L22" s="1"/>
  <c r="H22"/>
  <c r="F22"/>
  <c r="I22" s="1"/>
  <c r="K22" s="1"/>
  <c r="J20"/>
  <c r="L20" s="1"/>
  <c r="H20"/>
  <c r="F20"/>
  <c r="G20" s="1"/>
  <c r="J19"/>
  <c r="L19" s="1"/>
  <c r="H19"/>
  <c r="F19"/>
  <c r="G19" s="1"/>
  <c r="J18"/>
  <c r="L18" s="1"/>
  <c r="H18"/>
  <c r="F18"/>
  <c r="I18" s="1"/>
  <c r="K18" s="1"/>
  <c r="J17"/>
  <c r="L17" s="1"/>
  <c r="H17"/>
  <c r="F17"/>
  <c r="G17" s="1"/>
  <c r="J16"/>
  <c r="L16" s="1"/>
  <c r="H16"/>
  <c r="F16"/>
  <c r="G16" s="1"/>
  <c r="R15"/>
  <c r="F15"/>
  <c r="G15" s="1"/>
  <c r="R14"/>
  <c r="F386" i="25"/>
  <c r="F384"/>
  <c r="F383"/>
  <c r="F382"/>
  <c r="F381"/>
  <c r="F378"/>
  <c r="F375"/>
  <c r="F373"/>
  <c r="F371"/>
  <c r="F368"/>
  <c r="F367"/>
  <c r="F364"/>
  <c r="F363"/>
  <c r="F361"/>
  <c r="F360"/>
  <c r="F358"/>
  <c r="F357"/>
  <c r="F355"/>
  <c r="F352"/>
  <c r="F350"/>
  <c r="F347"/>
  <c r="F346"/>
  <c r="F344"/>
  <c r="F342"/>
  <c r="F340"/>
  <c r="F339"/>
  <c r="F338"/>
  <c r="F336"/>
  <c r="F334"/>
  <c r="F333"/>
  <c r="F332"/>
  <c r="F330"/>
  <c r="F328"/>
  <c r="F325"/>
  <c r="F324"/>
  <c r="F323"/>
  <c r="F321"/>
  <c r="F319"/>
  <c r="F318"/>
  <c r="F317"/>
  <c r="F316"/>
  <c r="F313"/>
  <c r="F311"/>
  <c r="F309"/>
  <c r="F308"/>
  <c r="F305"/>
  <c r="F304"/>
  <c r="F303"/>
  <c r="F302"/>
  <c r="F301"/>
  <c r="F300"/>
  <c r="F299"/>
  <c r="F298"/>
  <c r="F297"/>
  <c r="F294"/>
  <c r="F293"/>
  <c r="F291"/>
  <c r="F290"/>
  <c r="F289"/>
  <c r="F285"/>
  <c r="F284"/>
  <c r="F283"/>
  <c r="F282"/>
  <c r="F281"/>
  <c r="F280"/>
  <c r="F278"/>
  <c r="F277"/>
  <c r="F276"/>
  <c r="F275"/>
  <c r="F274"/>
  <c r="F273"/>
  <c r="F271"/>
  <c r="F269"/>
  <c r="F267"/>
  <c r="F265"/>
  <c r="F264"/>
  <c r="F263"/>
  <c r="F261"/>
  <c r="F259"/>
  <c r="F257"/>
  <c r="F256"/>
  <c r="F253"/>
  <c r="F252"/>
  <c r="F251"/>
  <c r="F250"/>
  <c r="F248"/>
  <c r="F247"/>
  <c r="F246"/>
  <c r="F245"/>
  <c r="F244"/>
  <c r="F243"/>
  <c r="F242"/>
  <c r="F240"/>
  <c r="F239"/>
  <c r="F238"/>
  <c r="F237"/>
  <c r="F235"/>
  <c r="F234"/>
  <c r="F233"/>
  <c r="F231"/>
  <c r="F229"/>
  <c r="F228"/>
  <c r="F227"/>
  <c r="F225"/>
  <c r="F224"/>
  <c r="F223"/>
  <c r="F222"/>
  <c r="F221"/>
  <c r="F219"/>
  <c r="F218"/>
  <c r="F217"/>
  <c r="F215"/>
  <c r="F214"/>
  <c r="F213"/>
  <c r="F212"/>
  <c r="F210"/>
  <c r="F209"/>
  <c r="F207"/>
  <c r="F206"/>
  <c r="F205"/>
  <c r="F204"/>
  <c r="F203"/>
  <c r="F202"/>
  <c r="F200"/>
  <c r="F199"/>
  <c r="F197"/>
  <c r="F195"/>
  <c r="F194"/>
  <c r="F193"/>
  <c r="F192"/>
  <c r="F190"/>
  <c r="F187"/>
  <c r="F185"/>
  <c r="F184"/>
  <c r="F182"/>
  <c r="F181"/>
  <c r="F180"/>
  <c r="F179"/>
  <c r="F177"/>
  <c r="F175"/>
  <c r="F173"/>
  <c r="F172"/>
  <c r="F170"/>
  <c r="F167"/>
  <c r="F166"/>
  <c r="F165"/>
  <c r="F164"/>
  <c r="F163"/>
  <c r="F161"/>
  <c r="F159"/>
  <c r="F157"/>
  <c r="F155"/>
  <c r="F152"/>
  <c r="F150"/>
  <c r="F148"/>
  <c r="F147"/>
  <c r="F145"/>
  <c r="F144"/>
  <c r="F142"/>
  <c r="F140"/>
  <c r="F138"/>
  <c r="F136"/>
  <c r="F134"/>
  <c r="F132"/>
  <c r="F131"/>
  <c r="F128"/>
  <c r="F126"/>
  <c r="F124"/>
  <c r="F122"/>
  <c r="F121"/>
  <c r="F118"/>
  <c r="F117"/>
  <c r="F116"/>
  <c r="F114"/>
  <c r="F112"/>
  <c r="F110"/>
  <c r="F109"/>
  <c r="F107"/>
  <c r="F104"/>
  <c r="F102"/>
  <c r="F101"/>
  <c r="F99"/>
  <c r="F98"/>
  <c r="F96"/>
  <c r="F95"/>
  <c r="F93"/>
  <c r="F91"/>
  <c r="F88"/>
  <c r="F86"/>
  <c r="F84"/>
  <c r="F83"/>
  <c r="F81"/>
  <c r="F80"/>
  <c r="F78"/>
  <c r="F76"/>
  <c r="F75"/>
  <c r="F74"/>
  <c r="F73"/>
  <c r="F72"/>
  <c r="F71"/>
  <c r="F69"/>
  <c r="F67"/>
  <c r="F66"/>
  <c r="F64"/>
  <c r="F62"/>
  <c r="F61"/>
  <c r="F59"/>
  <c r="F57"/>
  <c r="F56"/>
  <c r="F55"/>
  <c r="F53"/>
  <c r="F51"/>
  <c r="F49"/>
  <c r="F48"/>
  <c r="F46"/>
  <c r="F44"/>
  <c r="F43"/>
  <c r="F42"/>
  <c r="F40"/>
  <c r="F39"/>
  <c r="F38"/>
  <c r="F36"/>
  <c r="F35"/>
  <c r="F34"/>
  <c r="F16"/>
  <c r="F17"/>
  <c r="F18"/>
  <c r="F19"/>
  <c r="F20"/>
  <c r="F22"/>
  <c r="F24"/>
  <c r="F26"/>
  <c r="F27"/>
  <c r="F28"/>
  <c r="F30"/>
  <c r="F31"/>
  <c r="F15"/>
  <c r="L14"/>
  <c r="L15"/>
  <c r="H104"/>
  <c r="I104" s="1"/>
  <c r="G104"/>
  <c r="K223" i="31" l="1"/>
  <c r="I223"/>
  <c r="G15" i="30"/>
  <c r="O46"/>
  <c r="O50"/>
  <c r="O59"/>
  <c r="O63"/>
  <c r="O66"/>
  <c r="O75"/>
  <c r="O83"/>
  <c r="O86"/>
  <c r="O90"/>
  <c r="O93"/>
  <c r="O114"/>
  <c r="O146"/>
  <c r="O161"/>
  <c r="O221"/>
  <c r="O224"/>
  <c r="O229"/>
  <c r="O241"/>
  <c r="O318"/>
  <c r="O95"/>
  <c r="O103"/>
  <c r="I107"/>
  <c r="I121"/>
  <c r="G381"/>
  <c r="O18"/>
  <c r="O22"/>
  <c r="O26"/>
  <c r="O267"/>
  <c r="O271"/>
  <c r="O283"/>
  <c r="O287"/>
  <c r="O299"/>
  <c r="O303"/>
  <c r="O307"/>
  <c r="O311"/>
  <c r="O363"/>
  <c r="I34"/>
  <c r="O152"/>
  <c r="O206"/>
  <c r="O242"/>
  <c r="O280"/>
  <c r="I288"/>
  <c r="I297"/>
  <c r="O341"/>
  <c r="I367"/>
  <c r="I381"/>
  <c r="O169"/>
  <c r="O175"/>
  <c r="O179"/>
  <c r="O187"/>
  <c r="O209"/>
  <c r="O259"/>
  <c r="O263"/>
  <c r="O275"/>
  <c r="O279"/>
  <c r="O332"/>
  <c r="O168"/>
  <c r="G256"/>
  <c r="G389" s="1"/>
  <c r="O388"/>
  <c r="I371"/>
  <c r="I355"/>
  <c r="O335"/>
  <c r="I316"/>
  <c r="O274"/>
  <c r="O277"/>
  <c r="I155"/>
  <c r="O147"/>
  <c r="I131"/>
  <c r="I91"/>
  <c r="K367"/>
  <c r="O354"/>
  <c r="I350"/>
  <c r="I328"/>
  <c r="O305"/>
  <c r="I256"/>
  <c r="O174"/>
  <c r="O186"/>
  <c r="O197"/>
  <c r="O201"/>
  <c r="O204"/>
  <c r="O208"/>
  <c r="O240"/>
  <c r="O245"/>
  <c r="O239"/>
  <c r="I190"/>
  <c r="O36"/>
  <c r="O57"/>
  <c r="O69"/>
  <c r="O85"/>
  <c r="O30"/>
  <c r="O29"/>
  <c r="O20"/>
  <c r="I15"/>
  <c r="O172"/>
  <c r="O21"/>
  <c r="O24"/>
  <c r="O40"/>
  <c r="O45"/>
  <c r="O48"/>
  <c r="O116"/>
  <c r="O159"/>
  <c r="O167"/>
  <c r="O192"/>
  <c r="O211"/>
  <c r="O223"/>
  <c r="O227"/>
  <c r="O284"/>
  <c r="O292"/>
  <c r="O319"/>
  <c r="O366"/>
  <c r="O370"/>
  <c r="O367" s="1"/>
  <c r="K371"/>
  <c r="O377"/>
  <c r="O380"/>
  <c r="O378" s="1"/>
  <c r="O17"/>
  <c r="O304"/>
  <c r="O359"/>
  <c r="K256"/>
  <c r="O33"/>
  <c r="M389"/>
  <c r="M14" s="1"/>
  <c r="O32"/>
  <c r="O73"/>
  <c r="O77"/>
  <c r="O80"/>
  <c r="O98"/>
  <c r="O109"/>
  <c r="O177"/>
  <c r="O181"/>
  <c r="O195"/>
  <c r="O254"/>
  <c r="O313"/>
  <c r="O327"/>
  <c r="O369"/>
  <c r="O384"/>
  <c r="O118"/>
  <c r="O266"/>
  <c r="O88"/>
  <c r="O106"/>
  <c r="O120"/>
  <c r="O126"/>
  <c r="O130"/>
  <c r="O136"/>
  <c r="O226"/>
  <c r="O291"/>
  <c r="K288"/>
  <c r="O323"/>
  <c r="O61"/>
  <c r="I170"/>
  <c r="O383"/>
  <c r="O385"/>
  <c r="O357"/>
  <c r="O365"/>
  <c r="O344"/>
  <c r="O348"/>
  <c r="O336"/>
  <c r="O340"/>
  <c r="O321"/>
  <c r="O300"/>
  <c r="O302"/>
  <c r="O306"/>
  <c r="O310"/>
  <c r="O312"/>
  <c r="O295"/>
  <c r="O258"/>
  <c r="O265"/>
  <c r="O269"/>
  <c r="O273"/>
  <c r="O282"/>
  <c r="O286"/>
  <c r="O194"/>
  <c r="O202"/>
  <c r="O205"/>
  <c r="O214"/>
  <c r="O225"/>
  <c r="O230"/>
  <c r="O233"/>
  <c r="O237"/>
  <c r="O244"/>
  <c r="O246"/>
  <c r="O250"/>
  <c r="O253"/>
  <c r="O183"/>
  <c r="O158"/>
  <c r="O166"/>
  <c r="O140"/>
  <c r="O111"/>
  <c r="O119"/>
  <c r="O97"/>
  <c r="O100"/>
  <c r="O104"/>
  <c r="O41"/>
  <c r="O44"/>
  <c r="O53"/>
  <c r="O64"/>
  <c r="O68"/>
  <c r="O76"/>
  <c r="K297"/>
  <c r="K131"/>
  <c r="N28"/>
  <c r="K91"/>
  <c r="N192"/>
  <c r="O261"/>
  <c r="O293"/>
  <c r="O301"/>
  <c r="K328"/>
  <c r="O375"/>
  <c r="K378"/>
  <c r="K121"/>
  <c r="K190"/>
  <c r="K155"/>
  <c r="K170"/>
  <c r="K316"/>
  <c r="K355"/>
  <c r="K381"/>
  <c r="K34"/>
  <c r="K15"/>
  <c r="O38"/>
  <c r="O123"/>
  <c r="O133"/>
  <c r="O157"/>
  <c r="O196"/>
  <c r="O320"/>
  <c r="O330"/>
  <c r="O352"/>
  <c r="O386"/>
  <c r="N55" i="29"/>
  <c r="K159"/>
  <c r="O159" s="1"/>
  <c r="K328"/>
  <c r="K121"/>
  <c r="M389"/>
  <c r="M14" s="1"/>
  <c r="K367"/>
  <c r="K371"/>
  <c r="K355"/>
  <c r="K316"/>
  <c r="O288"/>
  <c r="O121"/>
  <c r="G389"/>
  <c r="I389"/>
  <c r="I14" s="1"/>
  <c r="O367"/>
  <c r="O328"/>
  <c r="O107"/>
  <c r="O372"/>
  <c r="O371" s="1"/>
  <c r="O355"/>
  <c r="O297"/>
  <c r="O378"/>
  <c r="O350"/>
  <c r="K107"/>
  <c r="K288"/>
  <c r="K297"/>
  <c r="N192"/>
  <c r="K256"/>
  <c r="K163"/>
  <c r="O163" s="1"/>
  <c r="N28"/>
  <c r="O381"/>
  <c r="K381"/>
  <c r="O323"/>
  <c r="O316" s="1"/>
  <c r="O258"/>
  <c r="O256" s="1"/>
  <c r="K190"/>
  <c r="O192"/>
  <c r="O190" s="1"/>
  <c r="K170"/>
  <c r="O183"/>
  <c r="O170" s="1"/>
  <c r="K131"/>
  <c r="O131"/>
  <c r="K91"/>
  <c r="O93"/>
  <c r="O91" s="1"/>
  <c r="K34"/>
  <c r="O37"/>
  <c r="O34" s="1"/>
  <c r="K15"/>
  <c r="O18"/>
  <c r="O15" s="1"/>
  <c r="O257" i="27"/>
  <c r="O138"/>
  <c r="O161"/>
  <c r="O259"/>
  <c r="O273"/>
  <c r="O102"/>
  <c r="O167"/>
  <c r="O181"/>
  <c r="O187"/>
  <c r="O305"/>
  <c r="O28"/>
  <c r="O182"/>
  <c r="O338"/>
  <c r="O383"/>
  <c r="O228"/>
  <c r="O62"/>
  <c r="O80"/>
  <c r="H105"/>
  <c r="H379"/>
  <c r="N22"/>
  <c r="M30"/>
  <c r="O30" s="1"/>
  <c r="N35"/>
  <c r="M38"/>
  <c r="N42"/>
  <c r="N46"/>
  <c r="M49"/>
  <c r="O49" s="1"/>
  <c r="N55"/>
  <c r="N59"/>
  <c r="M62"/>
  <c r="N67"/>
  <c r="N72"/>
  <c r="N76"/>
  <c r="M80"/>
  <c r="N84"/>
  <c r="N91"/>
  <c r="N99"/>
  <c r="M102"/>
  <c r="N104"/>
  <c r="M112"/>
  <c r="N114"/>
  <c r="M122"/>
  <c r="O122" s="1"/>
  <c r="M126"/>
  <c r="O126" s="1"/>
  <c r="N128"/>
  <c r="N134"/>
  <c r="M138"/>
  <c r="N144"/>
  <c r="N148"/>
  <c r="M152"/>
  <c r="O152" s="1"/>
  <c r="M159"/>
  <c r="O159" s="1"/>
  <c r="M164"/>
  <c r="O164" s="1"/>
  <c r="M166"/>
  <c r="O166" s="1"/>
  <c r="M177"/>
  <c r="O177" s="1"/>
  <c r="N179"/>
  <c r="M190"/>
  <c r="O190" s="1"/>
  <c r="N192"/>
  <c r="M194"/>
  <c r="O194" s="1"/>
  <c r="M199"/>
  <c r="O199" s="1"/>
  <c r="M202"/>
  <c r="O202" s="1"/>
  <c r="N203"/>
  <c r="M205"/>
  <c r="O205" s="1"/>
  <c r="M209"/>
  <c r="O209" s="1"/>
  <c r="M212"/>
  <c r="O212" s="1"/>
  <c r="N213"/>
  <c r="M215"/>
  <c r="O215" s="1"/>
  <c r="M219"/>
  <c r="O219" s="1"/>
  <c r="M222"/>
  <c r="O222" s="1"/>
  <c r="N223"/>
  <c r="M225"/>
  <c r="O225" s="1"/>
  <c r="M229"/>
  <c r="O229" s="1"/>
  <c r="N235"/>
  <c r="N239"/>
  <c r="M242"/>
  <c r="O242" s="1"/>
  <c r="N245"/>
  <c r="N248"/>
  <c r="M251"/>
  <c r="O251" s="1"/>
  <c r="N256"/>
  <c r="M259"/>
  <c r="N261"/>
  <c r="N269"/>
  <c r="M277"/>
  <c r="O277" s="1"/>
  <c r="N281"/>
  <c r="N284"/>
  <c r="M289"/>
  <c r="O289" s="1"/>
  <c r="O286" s="1"/>
  <c r="M293"/>
  <c r="O293" s="1"/>
  <c r="M298"/>
  <c r="O298" s="1"/>
  <c r="N299"/>
  <c r="N304"/>
  <c r="M308"/>
  <c r="O308" s="1"/>
  <c r="N309"/>
  <c r="M318"/>
  <c r="O318" s="1"/>
  <c r="M321"/>
  <c r="O321" s="1"/>
  <c r="N323"/>
  <c r="M328"/>
  <c r="O328" s="1"/>
  <c r="M332"/>
  <c r="O332" s="1"/>
  <c r="O326" s="1"/>
  <c r="N333"/>
  <c r="M336"/>
  <c r="O336" s="1"/>
  <c r="M340"/>
  <c r="O340" s="1"/>
  <c r="M344"/>
  <c r="O344" s="1"/>
  <c r="N346"/>
  <c r="M350"/>
  <c r="O350" s="1"/>
  <c r="M355"/>
  <c r="O355" s="1"/>
  <c r="M360"/>
  <c r="O360" s="1"/>
  <c r="N364"/>
  <c r="M371"/>
  <c r="O371" s="1"/>
  <c r="N373"/>
  <c r="N378"/>
  <c r="N382"/>
  <c r="N386"/>
  <c r="O73"/>
  <c r="M15"/>
  <c r="O15" s="1"/>
  <c r="M17"/>
  <c r="O17" s="1"/>
  <c r="M19"/>
  <c r="M22"/>
  <c r="O22" s="1"/>
  <c r="N24"/>
  <c r="M27"/>
  <c r="O27" s="1"/>
  <c r="M31"/>
  <c r="O31" s="1"/>
  <c r="M35"/>
  <c r="O35" s="1"/>
  <c r="M39"/>
  <c r="O39" s="1"/>
  <c r="M42"/>
  <c r="O42" s="1"/>
  <c r="M46"/>
  <c r="O46" s="1"/>
  <c r="M51"/>
  <c r="O51" s="1"/>
  <c r="M55"/>
  <c r="O55" s="1"/>
  <c r="M59"/>
  <c r="O59" s="1"/>
  <c r="M64"/>
  <c r="O64" s="1"/>
  <c r="M67"/>
  <c r="O67" s="1"/>
  <c r="M72"/>
  <c r="O72" s="1"/>
  <c r="M74"/>
  <c r="M76"/>
  <c r="O76" s="1"/>
  <c r="M81"/>
  <c r="O81" s="1"/>
  <c r="M84"/>
  <c r="O84" s="1"/>
  <c r="M91"/>
  <c r="O91" s="1"/>
  <c r="M95"/>
  <c r="O95" s="1"/>
  <c r="M99"/>
  <c r="O99" s="1"/>
  <c r="M104"/>
  <c r="O104" s="1"/>
  <c r="M109"/>
  <c r="O109" s="1"/>
  <c r="M114"/>
  <c r="O114" s="1"/>
  <c r="M117"/>
  <c r="O117" s="1"/>
  <c r="N118"/>
  <c r="O121"/>
  <c r="M128"/>
  <c r="O128" s="1"/>
  <c r="M134"/>
  <c r="O134" s="1"/>
  <c r="M140"/>
  <c r="O140" s="1"/>
  <c r="M144"/>
  <c r="O144" s="1"/>
  <c r="M148"/>
  <c r="O148" s="1"/>
  <c r="M155"/>
  <c r="N157"/>
  <c r="N165"/>
  <c r="M167"/>
  <c r="N170"/>
  <c r="M173"/>
  <c r="O173" s="1"/>
  <c r="M179"/>
  <c r="O179" s="1"/>
  <c r="M181"/>
  <c r="N182"/>
  <c r="M185"/>
  <c r="O185" s="1"/>
  <c r="M192"/>
  <c r="O192" s="1"/>
  <c r="N195"/>
  <c r="M203"/>
  <c r="O203" s="1"/>
  <c r="N206"/>
  <c r="M213"/>
  <c r="O213" s="1"/>
  <c r="N217"/>
  <c r="M223"/>
  <c r="O223" s="1"/>
  <c r="N227"/>
  <c r="M235"/>
  <c r="O235" s="1"/>
  <c r="M239"/>
  <c r="O239" s="1"/>
  <c r="M243"/>
  <c r="O243" s="1"/>
  <c r="M245"/>
  <c r="O245" s="1"/>
  <c r="M248"/>
  <c r="O248" s="1"/>
  <c r="M252"/>
  <c r="O252" s="1"/>
  <c r="M256"/>
  <c r="O256" s="1"/>
  <c r="M261"/>
  <c r="O261" s="1"/>
  <c r="M264"/>
  <c r="O264" s="1"/>
  <c r="M269"/>
  <c r="O269" s="1"/>
  <c r="M278"/>
  <c r="O278" s="1"/>
  <c r="M281"/>
  <c r="O281" s="1"/>
  <c r="N282"/>
  <c r="M284"/>
  <c r="O284" s="1"/>
  <c r="M290"/>
  <c r="O290" s="1"/>
  <c r="N291"/>
  <c r="N294"/>
  <c r="M299"/>
  <c r="O299" s="1"/>
  <c r="M301"/>
  <c r="O301" s="1"/>
  <c r="N302"/>
  <c r="M304"/>
  <c r="O304" s="1"/>
  <c r="M309"/>
  <c r="O309" s="1"/>
  <c r="M313"/>
  <c r="O313" s="1"/>
  <c r="M323"/>
  <c r="O323" s="1"/>
  <c r="N325"/>
  <c r="N330"/>
  <c r="M333"/>
  <c r="O333" s="1"/>
  <c r="N342"/>
  <c r="M346"/>
  <c r="O346" s="1"/>
  <c r="N352"/>
  <c r="N367"/>
  <c r="O373"/>
  <c r="M378"/>
  <c r="O378" s="1"/>
  <c r="O376" s="1"/>
  <c r="N383"/>
  <c r="M386"/>
  <c r="O386" s="1"/>
  <c r="H32"/>
  <c r="O74"/>
  <c r="H129"/>
  <c r="N18"/>
  <c r="M24"/>
  <c r="O24" s="1"/>
  <c r="N28"/>
  <c r="N36"/>
  <c r="O38"/>
  <c r="N40"/>
  <c r="M43"/>
  <c r="O43" s="1"/>
  <c r="N48"/>
  <c r="N53"/>
  <c r="M56"/>
  <c r="O56" s="1"/>
  <c r="N61"/>
  <c r="N66"/>
  <c r="M69"/>
  <c r="O69" s="1"/>
  <c r="N73"/>
  <c r="N78"/>
  <c r="N83"/>
  <c r="M86"/>
  <c r="O86" s="1"/>
  <c r="N93"/>
  <c r="M96"/>
  <c r="O96" s="1"/>
  <c r="N98"/>
  <c r="N107"/>
  <c r="O112"/>
  <c r="M118"/>
  <c r="O118" s="1"/>
  <c r="N121"/>
  <c r="M124"/>
  <c r="O124" s="1"/>
  <c r="M131"/>
  <c r="O131" s="1"/>
  <c r="N136"/>
  <c r="N142"/>
  <c r="M145"/>
  <c r="O145" s="1"/>
  <c r="N150"/>
  <c r="M157"/>
  <c r="O157" s="1"/>
  <c r="M161"/>
  <c r="M165"/>
  <c r="O165" s="1"/>
  <c r="M170"/>
  <c r="O170" s="1"/>
  <c r="O168" s="1"/>
  <c r="N172"/>
  <c r="M182"/>
  <c r="N184"/>
  <c r="M193"/>
  <c r="O193" s="1"/>
  <c r="M195"/>
  <c r="O195" s="1"/>
  <c r="N197"/>
  <c r="M200"/>
  <c r="O200" s="1"/>
  <c r="M204"/>
  <c r="O204" s="1"/>
  <c r="M206"/>
  <c r="O206" s="1"/>
  <c r="N207"/>
  <c r="M210"/>
  <c r="O210" s="1"/>
  <c r="M214"/>
  <c r="O214" s="1"/>
  <c r="M217"/>
  <c r="O217" s="1"/>
  <c r="N218"/>
  <c r="M221"/>
  <c r="O221" s="1"/>
  <c r="M224"/>
  <c r="O224" s="1"/>
  <c r="M227"/>
  <c r="O227" s="1"/>
  <c r="N228"/>
  <c r="M231"/>
  <c r="O231" s="1"/>
  <c r="N233"/>
  <c r="M237"/>
  <c r="O237" s="1"/>
  <c r="N240"/>
  <c r="N244"/>
  <c r="M246"/>
  <c r="O246" s="1"/>
  <c r="N250"/>
  <c r="N253"/>
  <c r="N263"/>
  <c r="M265"/>
  <c r="O265" s="1"/>
  <c r="N267"/>
  <c r="N275"/>
  <c r="N280"/>
  <c r="M282"/>
  <c r="O282" s="1"/>
  <c r="N285"/>
  <c r="M291"/>
  <c r="O291" s="1"/>
  <c r="M294"/>
  <c r="O294" s="1"/>
  <c r="N300"/>
  <c r="M302"/>
  <c r="O302" s="1"/>
  <c r="N303"/>
  <c r="N311"/>
  <c r="M316"/>
  <c r="O316" s="1"/>
  <c r="O314" s="1"/>
  <c r="N317"/>
  <c r="M319"/>
  <c r="O319" s="1"/>
  <c r="M325"/>
  <c r="O325" s="1"/>
  <c r="M330"/>
  <c r="O330" s="1"/>
  <c r="O334"/>
  <c r="M338"/>
  <c r="N339"/>
  <c r="M342"/>
  <c r="O342" s="1"/>
  <c r="O347"/>
  <c r="M352"/>
  <c r="O352" s="1"/>
  <c r="M357"/>
  <c r="O357" s="1"/>
  <c r="N358"/>
  <c r="M361"/>
  <c r="O361" s="1"/>
  <c r="N363"/>
  <c r="M367"/>
  <c r="O367" s="1"/>
  <c r="N375"/>
  <c r="N381"/>
  <c r="M383"/>
  <c r="H89"/>
  <c r="H153"/>
  <c r="H295"/>
  <c r="M16"/>
  <c r="M18"/>
  <c r="O18" s="1"/>
  <c r="M20"/>
  <c r="O20" s="1"/>
  <c r="M26"/>
  <c r="O26" s="1"/>
  <c r="M28"/>
  <c r="N30"/>
  <c r="M34"/>
  <c r="O34" s="1"/>
  <c r="M36"/>
  <c r="O36" s="1"/>
  <c r="M40"/>
  <c r="O40" s="1"/>
  <c r="M44"/>
  <c r="O44" s="1"/>
  <c r="M48"/>
  <c r="O48" s="1"/>
  <c r="M53"/>
  <c r="O53" s="1"/>
  <c r="M57"/>
  <c r="O57" s="1"/>
  <c r="M61"/>
  <c r="O61" s="1"/>
  <c r="M66"/>
  <c r="O66" s="1"/>
  <c r="M71"/>
  <c r="M73"/>
  <c r="M75"/>
  <c r="M78"/>
  <c r="O78" s="1"/>
  <c r="M83"/>
  <c r="O83" s="1"/>
  <c r="M88"/>
  <c r="O88" s="1"/>
  <c r="M93"/>
  <c r="O93" s="1"/>
  <c r="M98"/>
  <c r="O98" s="1"/>
  <c r="M101"/>
  <c r="O101" s="1"/>
  <c r="M107"/>
  <c r="O107" s="1"/>
  <c r="M110"/>
  <c r="O110" s="1"/>
  <c r="N112"/>
  <c r="M116"/>
  <c r="O116" s="1"/>
  <c r="M121"/>
  <c r="N126"/>
  <c r="M132"/>
  <c r="O132" s="1"/>
  <c r="M136"/>
  <c r="O136" s="1"/>
  <c r="M142"/>
  <c r="O142" s="1"/>
  <c r="M147"/>
  <c r="O147" s="1"/>
  <c r="M150"/>
  <c r="O150" s="1"/>
  <c r="O155"/>
  <c r="N159"/>
  <c r="M163"/>
  <c r="O163" s="1"/>
  <c r="N164"/>
  <c r="M172"/>
  <c r="O172" s="1"/>
  <c r="M175"/>
  <c r="O175" s="1"/>
  <c r="N177"/>
  <c r="M180"/>
  <c r="O180" s="1"/>
  <c r="M184"/>
  <c r="O184" s="1"/>
  <c r="M187"/>
  <c r="N190"/>
  <c r="M197"/>
  <c r="O197" s="1"/>
  <c r="N202"/>
  <c r="M207"/>
  <c r="O207" s="1"/>
  <c r="N212"/>
  <c r="M218"/>
  <c r="O218" s="1"/>
  <c r="N222"/>
  <c r="M228"/>
  <c r="M233"/>
  <c r="O233" s="1"/>
  <c r="M238"/>
  <c r="O238" s="1"/>
  <c r="M240"/>
  <c r="O240" s="1"/>
  <c r="M244"/>
  <c r="O244" s="1"/>
  <c r="M247"/>
  <c r="O247" s="1"/>
  <c r="M250"/>
  <c r="O250" s="1"/>
  <c r="M253"/>
  <c r="O253" s="1"/>
  <c r="M257"/>
  <c r="M263"/>
  <c r="O263" s="1"/>
  <c r="M267"/>
  <c r="O267" s="1"/>
  <c r="M271"/>
  <c r="O271" s="1"/>
  <c r="M273"/>
  <c r="M275"/>
  <c r="O275" s="1"/>
  <c r="N277"/>
  <c r="M280"/>
  <c r="O280" s="1"/>
  <c r="M283"/>
  <c r="O283" s="1"/>
  <c r="M285"/>
  <c r="O285" s="1"/>
  <c r="N289"/>
  <c r="N293"/>
  <c r="M297"/>
  <c r="O297" s="1"/>
  <c r="N298"/>
  <c r="M300"/>
  <c r="O300" s="1"/>
  <c r="M303"/>
  <c r="O303" s="1"/>
  <c r="M305"/>
  <c r="N308"/>
  <c r="M311"/>
  <c r="O311" s="1"/>
  <c r="M317"/>
  <c r="O317" s="1"/>
  <c r="N318"/>
  <c r="N321"/>
  <c r="N332"/>
  <c r="N336"/>
  <c r="M339"/>
  <c r="O339" s="1"/>
  <c r="N344"/>
  <c r="N350"/>
  <c r="N355"/>
  <c r="M358"/>
  <c r="O358" s="1"/>
  <c r="N360"/>
  <c r="M363"/>
  <c r="O363" s="1"/>
  <c r="M368"/>
  <c r="O368" s="1"/>
  <c r="N371"/>
  <c r="M375"/>
  <c r="O375" s="1"/>
  <c r="M381"/>
  <c r="O381" s="1"/>
  <c r="M384"/>
  <c r="O384" s="1"/>
  <c r="O71"/>
  <c r="O16"/>
  <c r="O19"/>
  <c r="O75"/>
  <c r="O348"/>
  <c r="O379"/>
  <c r="H168"/>
  <c r="H254"/>
  <c r="H353"/>
  <c r="H369"/>
  <c r="L365"/>
  <c r="H286"/>
  <c r="H365"/>
  <c r="H13"/>
  <c r="G18"/>
  <c r="G24"/>
  <c r="G30"/>
  <c r="G36"/>
  <c r="G42"/>
  <c r="G48"/>
  <c r="G55"/>
  <c r="G61"/>
  <c r="G67"/>
  <c r="G73"/>
  <c r="G78"/>
  <c r="G84"/>
  <c r="G93"/>
  <c r="G99"/>
  <c r="G107"/>
  <c r="G114"/>
  <c r="G121"/>
  <c r="G128"/>
  <c r="G136"/>
  <c r="G144"/>
  <c r="G150"/>
  <c r="G159"/>
  <c r="G165"/>
  <c r="G172"/>
  <c r="G179"/>
  <c r="G184"/>
  <c r="G192"/>
  <c r="G197"/>
  <c r="G203"/>
  <c r="G207"/>
  <c r="G213"/>
  <c r="G218"/>
  <c r="G223"/>
  <c r="G228"/>
  <c r="G235"/>
  <c r="G240"/>
  <c r="G245"/>
  <c r="G250"/>
  <c r="G256"/>
  <c r="G263"/>
  <c r="G269"/>
  <c r="G277"/>
  <c r="G282"/>
  <c r="G289"/>
  <c r="G294"/>
  <c r="G300"/>
  <c r="G304"/>
  <c r="G311"/>
  <c r="G318"/>
  <c r="G325"/>
  <c r="G333"/>
  <c r="G339"/>
  <c r="G346"/>
  <c r="G355"/>
  <c r="G361"/>
  <c r="G368"/>
  <c r="G378"/>
  <c r="G376" s="1"/>
  <c r="G384"/>
  <c r="I31"/>
  <c r="I26"/>
  <c r="I19"/>
  <c r="I34"/>
  <c r="I39"/>
  <c r="I44"/>
  <c r="I51"/>
  <c r="I57"/>
  <c r="I64"/>
  <c r="I71"/>
  <c r="I75"/>
  <c r="I81"/>
  <c r="I88"/>
  <c r="I96"/>
  <c r="I102"/>
  <c r="I110"/>
  <c r="I117"/>
  <c r="I124"/>
  <c r="I132"/>
  <c r="I140"/>
  <c r="I147"/>
  <c r="I155"/>
  <c r="I163"/>
  <c r="I167"/>
  <c r="I175"/>
  <c r="I181"/>
  <c r="I187"/>
  <c r="I194"/>
  <c r="I200"/>
  <c r="I205"/>
  <c r="I210"/>
  <c r="I215"/>
  <c r="I221"/>
  <c r="I225"/>
  <c r="I231"/>
  <c r="I238"/>
  <c r="I243"/>
  <c r="I247"/>
  <c r="I252"/>
  <c r="I259"/>
  <c r="I265"/>
  <c r="I273"/>
  <c r="I278"/>
  <c r="I283"/>
  <c r="I290"/>
  <c r="I297"/>
  <c r="I301"/>
  <c r="I305"/>
  <c r="I313"/>
  <c r="I319"/>
  <c r="I328"/>
  <c r="I334"/>
  <c r="I340"/>
  <c r="I347"/>
  <c r="I357"/>
  <c r="G22"/>
  <c r="G28"/>
  <c r="G35"/>
  <c r="G40"/>
  <c r="G46"/>
  <c r="G53"/>
  <c r="G59"/>
  <c r="G66"/>
  <c r="G72"/>
  <c r="G76"/>
  <c r="G83"/>
  <c r="G91"/>
  <c r="G98"/>
  <c r="G104"/>
  <c r="G112"/>
  <c r="G118"/>
  <c r="G126"/>
  <c r="G134"/>
  <c r="G129" s="1"/>
  <c r="G142"/>
  <c r="G148"/>
  <c r="G157"/>
  <c r="G164"/>
  <c r="G170"/>
  <c r="G177"/>
  <c r="G182"/>
  <c r="G190"/>
  <c r="G195"/>
  <c r="G202"/>
  <c r="G206"/>
  <c r="G212"/>
  <c r="G217"/>
  <c r="G222"/>
  <c r="G227"/>
  <c r="G233"/>
  <c r="G239"/>
  <c r="G244"/>
  <c r="G248"/>
  <c r="G253"/>
  <c r="G261"/>
  <c r="G267"/>
  <c r="G275"/>
  <c r="G281"/>
  <c r="G285"/>
  <c r="G293"/>
  <c r="G299"/>
  <c r="G303"/>
  <c r="G309"/>
  <c r="G317"/>
  <c r="G323"/>
  <c r="G332"/>
  <c r="G326" s="1"/>
  <c r="G338"/>
  <c r="G344"/>
  <c r="G352"/>
  <c r="G360"/>
  <c r="G367"/>
  <c r="G365" s="1"/>
  <c r="G375"/>
  <c r="G383"/>
  <c r="I15"/>
  <c r="I27"/>
  <c r="I20"/>
  <c r="I16"/>
  <c r="I38"/>
  <c r="I43"/>
  <c r="I49"/>
  <c r="I56"/>
  <c r="I62"/>
  <c r="I69"/>
  <c r="I74"/>
  <c r="I80"/>
  <c r="I86"/>
  <c r="I95"/>
  <c r="I101"/>
  <c r="I109"/>
  <c r="I116"/>
  <c r="I122"/>
  <c r="I131"/>
  <c r="I138"/>
  <c r="I145"/>
  <c r="I152"/>
  <c r="I161"/>
  <c r="I166"/>
  <c r="I173"/>
  <c r="I180"/>
  <c r="I185"/>
  <c r="I193"/>
  <c r="I199"/>
  <c r="I204"/>
  <c r="I209"/>
  <c r="I214"/>
  <c r="I219"/>
  <c r="I224"/>
  <c r="I229"/>
  <c r="I237"/>
  <c r="I242"/>
  <c r="I246"/>
  <c r="I251"/>
  <c r="I257"/>
  <c r="I264"/>
  <c r="I271"/>
  <c r="H188"/>
  <c r="H314"/>
  <c r="L369"/>
  <c r="G280"/>
  <c r="G284"/>
  <c r="G291"/>
  <c r="G298"/>
  <c r="G302"/>
  <c r="G308"/>
  <c r="G316"/>
  <c r="G321"/>
  <c r="G330"/>
  <c r="G336"/>
  <c r="G342"/>
  <c r="G350"/>
  <c r="G358"/>
  <c r="G364"/>
  <c r="G373"/>
  <c r="G382"/>
  <c r="I17"/>
  <c r="G363"/>
  <c r="G371"/>
  <c r="G381"/>
  <c r="G386"/>
  <c r="L119"/>
  <c r="L153"/>
  <c r="K365"/>
  <c r="L188"/>
  <c r="L89"/>
  <c r="L295"/>
  <c r="L348"/>
  <c r="L353"/>
  <c r="L254"/>
  <c r="K369"/>
  <c r="K379"/>
  <c r="K316"/>
  <c r="K348"/>
  <c r="L13"/>
  <c r="L32"/>
  <c r="L168"/>
  <c r="L379"/>
  <c r="L129"/>
  <c r="L105"/>
  <c r="L286"/>
  <c r="L314"/>
  <c r="L326"/>
  <c r="H72" i="25"/>
  <c r="I72" s="1"/>
  <c r="G72"/>
  <c r="H69"/>
  <c r="I69" s="1"/>
  <c r="G69"/>
  <c r="H55"/>
  <c r="I55" s="1"/>
  <c r="G55"/>
  <c r="O316" i="30" l="1"/>
  <c r="O121"/>
  <c r="O131"/>
  <c r="O371"/>
  <c r="O170"/>
  <c r="O107"/>
  <c r="O355"/>
  <c r="O350"/>
  <c r="O297"/>
  <c r="I389"/>
  <c r="I14" s="1"/>
  <c r="O256"/>
  <c r="O15"/>
  <c r="O91"/>
  <c r="O155"/>
  <c r="O190"/>
  <c r="O34"/>
  <c r="O288"/>
  <c r="O381"/>
  <c r="O328"/>
  <c r="K389"/>
  <c r="K14" s="1"/>
  <c r="K155" i="29"/>
  <c r="K389" s="1"/>
  <c r="K14" s="1"/>
  <c r="O155"/>
  <c r="O389" s="1"/>
  <c r="O14" s="1"/>
  <c r="O129" i="27"/>
  <c r="O188"/>
  <c r="O105"/>
  <c r="O295"/>
  <c r="O153"/>
  <c r="O365"/>
  <c r="O353"/>
  <c r="K219"/>
  <c r="N219"/>
  <c r="K145"/>
  <c r="N145"/>
  <c r="K62"/>
  <c r="N62"/>
  <c r="K17"/>
  <c r="N17"/>
  <c r="K271"/>
  <c r="N271"/>
  <c r="K204"/>
  <c r="N204"/>
  <c r="K69"/>
  <c r="N69"/>
  <c r="K347"/>
  <c r="N347"/>
  <c r="K273"/>
  <c r="N273"/>
  <c r="K205"/>
  <c r="N205"/>
  <c r="K26"/>
  <c r="N26"/>
  <c r="K251"/>
  <c r="N251"/>
  <c r="K209"/>
  <c r="N209"/>
  <c r="K131"/>
  <c r="K129" s="1"/>
  <c r="N131"/>
  <c r="K74"/>
  <c r="N74"/>
  <c r="K49"/>
  <c r="N49"/>
  <c r="K357"/>
  <c r="K353" s="1"/>
  <c r="N357"/>
  <c r="K301"/>
  <c r="N301"/>
  <c r="K252"/>
  <c r="N252"/>
  <c r="K210"/>
  <c r="N210"/>
  <c r="K163"/>
  <c r="N163"/>
  <c r="K102"/>
  <c r="N102"/>
  <c r="K51"/>
  <c r="N51"/>
  <c r="K257"/>
  <c r="K254" s="1"/>
  <c r="N257"/>
  <c r="K237"/>
  <c r="N237"/>
  <c r="K214"/>
  <c r="N214"/>
  <c r="K193"/>
  <c r="N193"/>
  <c r="K166"/>
  <c r="K153" s="1"/>
  <c r="N166"/>
  <c r="K138"/>
  <c r="N138"/>
  <c r="K109"/>
  <c r="N109"/>
  <c r="K80"/>
  <c r="N80"/>
  <c r="K56"/>
  <c r="N56"/>
  <c r="K16"/>
  <c r="N16"/>
  <c r="K334"/>
  <c r="N334"/>
  <c r="K305"/>
  <c r="N305"/>
  <c r="K283"/>
  <c r="N283"/>
  <c r="K259"/>
  <c r="N259"/>
  <c r="K238"/>
  <c r="N238"/>
  <c r="K215"/>
  <c r="N215"/>
  <c r="K194"/>
  <c r="N194"/>
  <c r="K167"/>
  <c r="N167"/>
  <c r="K140"/>
  <c r="N140"/>
  <c r="K110"/>
  <c r="N110"/>
  <c r="K81"/>
  <c r="N81"/>
  <c r="K57"/>
  <c r="N57"/>
  <c r="K34"/>
  <c r="K32" s="1"/>
  <c r="N34"/>
  <c r="G188"/>
  <c r="O119"/>
  <c r="G369"/>
  <c r="G286"/>
  <c r="G168"/>
  <c r="G153"/>
  <c r="G89"/>
  <c r="G13"/>
  <c r="K199"/>
  <c r="N199"/>
  <c r="K86"/>
  <c r="N86"/>
  <c r="K15"/>
  <c r="N15"/>
  <c r="K340"/>
  <c r="N340"/>
  <c r="K313"/>
  <c r="N313"/>
  <c r="K290"/>
  <c r="K286" s="1"/>
  <c r="N290"/>
  <c r="K265"/>
  <c r="N265"/>
  <c r="K243"/>
  <c r="N243"/>
  <c r="K221"/>
  <c r="N221"/>
  <c r="K200"/>
  <c r="N200"/>
  <c r="K175"/>
  <c r="N175"/>
  <c r="K147"/>
  <c r="N147"/>
  <c r="K117"/>
  <c r="N117"/>
  <c r="K88"/>
  <c r="N88"/>
  <c r="K64"/>
  <c r="N64"/>
  <c r="K39"/>
  <c r="N39"/>
  <c r="K31"/>
  <c r="N31"/>
  <c r="O32"/>
  <c r="O387" s="1"/>
  <c r="O12" s="1"/>
  <c r="O254"/>
  <c r="K264"/>
  <c r="N264"/>
  <c r="K173"/>
  <c r="N173"/>
  <c r="K246"/>
  <c r="N246"/>
  <c r="K180"/>
  <c r="N180"/>
  <c r="K95"/>
  <c r="N95"/>
  <c r="K27"/>
  <c r="N27"/>
  <c r="K319"/>
  <c r="N319"/>
  <c r="K247"/>
  <c r="N247"/>
  <c r="K225"/>
  <c r="N225"/>
  <c r="K181"/>
  <c r="N181"/>
  <c r="K155"/>
  <c r="N155"/>
  <c r="K124"/>
  <c r="N124"/>
  <c r="K71"/>
  <c r="N71"/>
  <c r="K44"/>
  <c r="N44"/>
  <c r="O13"/>
  <c r="O369"/>
  <c r="K242"/>
  <c r="N242"/>
  <c r="K116"/>
  <c r="N116"/>
  <c r="K38"/>
  <c r="N38"/>
  <c r="K224"/>
  <c r="N224"/>
  <c r="K152"/>
  <c r="N152"/>
  <c r="K122"/>
  <c r="N122"/>
  <c r="K43"/>
  <c r="N43"/>
  <c r="K297"/>
  <c r="N297"/>
  <c r="K96"/>
  <c r="N96"/>
  <c r="K229"/>
  <c r="N229"/>
  <c r="K185"/>
  <c r="N185"/>
  <c r="K161"/>
  <c r="N161"/>
  <c r="K101"/>
  <c r="N101"/>
  <c r="K20"/>
  <c r="N20"/>
  <c r="K328"/>
  <c r="K326" s="1"/>
  <c r="N328"/>
  <c r="K278"/>
  <c r="N278"/>
  <c r="K231"/>
  <c r="N231"/>
  <c r="K187"/>
  <c r="N187"/>
  <c r="K132"/>
  <c r="N132"/>
  <c r="K75"/>
  <c r="N75"/>
  <c r="K19"/>
  <c r="N19"/>
  <c r="G32"/>
  <c r="O89"/>
  <c r="K168"/>
  <c r="H387"/>
  <c r="K188"/>
  <c r="K295"/>
  <c r="K314"/>
  <c r="G254"/>
  <c r="G353"/>
  <c r="K13"/>
  <c r="G295"/>
  <c r="G105"/>
  <c r="G379"/>
  <c r="G348"/>
  <c r="G314"/>
  <c r="G119"/>
  <c r="L387"/>
  <c r="P188" s="1"/>
  <c r="H20" i="25"/>
  <c r="I20" s="1"/>
  <c r="G20"/>
  <c r="O389" i="30" l="1"/>
  <c r="O14" s="1"/>
  <c r="P365" i="27"/>
  <c r="P153"/>
  <c r="K119"/>
  <c r="K105"/>
  <c r="K89"/>
  <c r="P32"/>
  <c r="P105"/>
  <c r="P353"/>
  <c r="P119"/>
  <c r="K387"/>
  <c r="K12" s="1"/>
  <c r="P286"/>
  <c r="P89"/>
  <c r="L12"/>
  <c r="P314"/>
  <c r="P254"/>
  <c r="P13"/>
  <c r="P168"/>
  <c r="P379"/>
  <c r="P295"/>
  <c r="P376"/>
  <c r="G387"/>
  <c r="P129"/>
  <c r="P326"/>
  <c r="P369"/>
  <c r="P348"/>
  <c r="H340" i="25"/>
  <c r="I340" s="1"/>
  <c r="G340"/>
  <c r="P387" i="27" l="1"/>
  <c r="H165" i="25"/>
  <c r="H289"/>
  <c r="G289"/>
  <c r="H386"/>
  <c r="H384"/>
  <c r="H383"/>
  <c r="H382"/>
  <c r="H381"/>
  <c r="H378"/>
  <c r="H375"/>
  <c r="H373"/>
  <c r="H371"/>
  <c r="H368"/>
  <c r="H367"/>
  <c r="H364"/>
  <c r="H363"/>
  <c r="H361"/>
  <c r="H360"/>
  <c r="H358"/>
  <c r="H357"/>
  <c r="H355"/>
  <c r="H352"/>
  <c r="H350"/>
  <c r="H347"/>
  <c r="H346"/>
  <c r="H344"/>
  <c r="H342"/>
  <c r="H339"/>
  <c r="H338"/>
  <c r="H336"/>
  <c r="H334"/>
  <c r="H333"/>
  <c r="H332"/>
  <c r="H330"/>
  <c r="H328"/>
  <c r="H325"/>
  <c r="H323"/>
  <c r="H321"/>
  <c r="H319"/>
  <c r="H318"/>
  <c r="H317"/>
  <c r="H316"/>
  <c r="H313"/>
  <c r="H311"/>
  <c r="H309"/>
  <c r="H308"/>
  <c r="H305"/>
  <c r="H304"/>
  <c r="H303"/>
  <c r="H302"/>
  <c r="H301"/>
  <c r="H300"/>
  <c r="H299"/>
  <c r="H298"/>
  <c r="H297"/>
  <c r="H294"/>
  <c r="H293"/>
  <c r="H291"/>
  <c r="H290"/>
  <c r="H285"/>
  <c r="H284"/>
  <c r="H283"/>
  <c r="H282"/>
  <c r="H281"/>
  <c r="H280"/>
  <c r="H278"/>
  <c r="H277"/>
  <c r="H275"/>
  <c r="H273"/>
  <c r="H271"/>
  <c r="H269"/>
  <c r="H267"/>
  <c r="H265"/>
  <c r="H264"/>
  <c r="H263"/>
  <c r="H261"/>
  <c r="H259"/>
  <c r="H257"/>
  <c r="H256"/>
  <c r="H253"/>
  <c r="H252"/>
  <c r="H251"/>
  <c r="H250"/>
  <c r="H248"/>
  <c r="H247"/>
  <c r="H246"/>
  <c r="H245"/>
  <c r="H244"/>
  <c r="H243"/>
  <c r="H242"/>
  <c r="H240"/>
  <c r="H239"/>
  <c r="H238"/>
  <c r="H237"/>
  <c r="H235"/>
  <c r="H233"/>
  <c r="H231"/>
  <c r="H229"/>
  <c r="H228"/>
  <c r="H227"/>
  <c r="H225"/>
  <c r="H224"/>
  <c r="H223"/>
  <c r="H222"/>
  <c r="H221"/>
  <c r="H219"/>
  <c r="H218"/>
  <c r="H217"/>
  <c r="H215"/>
  <c r="H214"/>
  <c r="H213"/>
  <c r="H212"/>
  <c r="H210"/>
  <c r="H209"/>
  <c r="H207"/>
  <c r="H206"/>
  <c r="H205"/>
  <c r="H204"/>
  <c r="H203"/>
  <c r="H202"/>
  <c r="H200"/>
  <c r="H199"/>
  <c r="H197"/>
  <c r="H195"/>
  <c r="H194"/>
  <c r="H193"/>
  <c r="H192"/>
  <c r="H190"/>
  <c r="H187"/>
  <c r="H185"/>
  <c r="H184"/>
  <c r="H182"/>
  <c r="H181"/>
  <c r="H180"/>
  <c r="H179"/>
  <c r="H177"/>
  <c r="H175"/>
  <c r="H173"/>
  <c r="H172"/>
  <c r="H170"/>
  <c r="H167"/>
  <c r="H166"/>
  <c r="H164"/>
  <c r="H163"/>
  <c r="H161"/>
  <c r="H159"/>
  <c r="H157"/>
  <c r="H155"/>
  <c r="H152"/>
  <c r="H150"/>
  <c r="H148"/>
  <c r="H147"/>
  <c r="H145"/>
  <c r="H144"/>
  <c r="H142"/>
  <c r="H140"/>
  <c r="H138"/>
  <c r="H136"/>
  <c r="H134"/>
  <c r="H132"/>
  <c r="H131"/>
  <c r="H128"/>
  <c r="H126"/>
  <c r="H124"/>
  <c r="H122"/>
  <c r="H121"/>
  <c r="H118"/>
  <c r="H117"/>
  <c r="H116"/>
  <c r="H114"/>
  <c r="H112"/>
  <c r="H110"/>
  <c r="H109"/>
  <c r="H107"/>
  <c r="H102"/>
  <c r="H101"/>
  <c r="H99"/>
  <c r="H98"/>
  <c r="H96"/>
  <c r="H95"/>
  <c r="H93"/>
  <c r="H91"/>
  <c r="H88"/>
  <c r="H86"/>
  <c r="H84"/>
  <c r="H83"/>
  <c r="H81"/>
  <c r="H80"/>
  <c r="H78"/>
  <c r="H76"/>
  <c r="H75"/>
  <c r="H74"/>
  <c r="H73"/>
  <c r="H71"/>
  <c r="H67"/>
  <c r="H66"/>
  <c r="H64"/>
  <c r="H62"/>
  <c r="H61"/>
  <c r="H59"/>
  <c r="H57"/>
  <c r="H56"/>
  <c r="H53"/>
  <c r="H51"/>
  <c r="H49"/>
  <c r="H48"/>
  <c r="H46"/>
  <c r="H44"/>
  <c r="H43"/>
  <c r="H42"/>
  <c r="H40"/>
  <c r="H39"/>
  <c r="H38"/>
  <c r="H36"/>
  <c r="H35"/>
  <c r="H34"/>
  <c r="H31"/>
  <c r="H30"/>
  <c r="H28"/>
  <c r="H27"/>
  <c r="H26"/>
  <c r="H24"/>
  <c r="H22"/>
  <c r="H19"/>
  <c r="H18"/>
  <c r="H17"/>
  <c r="H16"/>
  <c r="I167" l="1"/>
  <c r="I165"/>
  <c r="I378"/>
  <c r="I376" s="1"/>
  <c r="I371"/>
  <c r="I369" s="1"/>
  <c r="I355"/>
  <c r="I350"/>
  <c r="I347"/>
  <c r="I346"/>
  <c r="I342"/>
  <c r="I334"/>
  <c r="I333"/>
  <c r="I332"/>
  <c r="I328"/>
  <c r="I325"/>
  <c r="I323"/>
  <c r="I311"/>
  <c r="I309"/>
  <c r="I271"/>
  <c r="I269"/>
  <c r="I261"/>
  <c r="I253"/>
  <c r="I237"/>
  <c r="I235"/>
  <c r="I207"/>
  <c r="I206"/>
  <c r="I203"/>
  <c r="I202"/>
  <c r="I190"/>
  <c r="I177"/>
  <c r="I164"/>
  <c r="I161"/>
  <c r="I152"/>
  <c r="I150"/>
  <c r="I142"/>
  <c r="I134"/>
  <c r="I126"/>
  <c r="I118"/>
  <c r="I116"/>
  <c r="I112"/>
  <c r="I107"/>
  <c r="I93"/>
  <c r="I81"/>
  <c r="I80"/>
  <c r="I71"/>
  <c r="I64"/>
  <c r="I51"/>
  <c r="I36"/>
  <c r="I34"/>
  <c r="H15"/>
  <c r="I386"/>
  <c r="G386"/>
  <c r="I384"/>
  <c r="G384"/>
  <c r="I383"/>
  <c r="G383"/>
  <c r="I382"/>
  <c r="G382"/>
  <c r="I381"/>
  <c r="G381"/>
  <c r="G379" s="1"/>
  <c r="G378"/>
  <c r="G376" s="1"/>
  <c r="I375"/>
  <c r="G375"/>
  <c r="I373"/>
  <c r="G373"/>
  <c r="G371"/>
  <c r="I368"/>
  <c r="G368"/>
  <c r="I367"/>
  <c r="I365" s="1"/>
  <c r="G367"/>
  <c r="I364"/>
  <c r="G364"/>
  <c r="I363"/>
  <c r="G363"/>
  <c r="I361"/>
  <c r="G361"/>
  <c r="I360"/>
  <c r="G360"/>
  <c r="I358"/>
  <c r="G358"/>
  <c r="I357"/>
  <c r="G357"/>
  <c r="G355"/>
  <c r="I352"/>
  <c r="G352"/>
  <c r="G350"/>
  <c r="G347"/>
  <c r="G346"/>
  <c r="I344"/>
  <c r="G344"/>
  <c r="G342"/>
  <c r="I339"/>
  <c r="G339"/>
  <c r="I338"/>
  <c r="G338"/>
  <c r="I336"/>
  <c r="G336"/>
  <c r="G334"/>
  <c r="G333"/>
  <c r="G332"/>
  <c r="I330"/>
  <c r="G330"/>
  <c r="G328"/>
  <c r="G325"/>
  <c r="G323"/>
  <c r="I321"/>
  <c r="G321"/>
  <c r="I319"/>
  <c r="G319"/>
  <c r="I318"/>
  <c r="G318"/>
  <c r="I317"/>
  <c r="G317"/>
  <c r="I316"/>
  <c r="G316"/>
  <c r="I313"/>
  <c r="G313"/>
  <c r="G311"/>
  <c r="G309"/>
  <c r="I308"/>
  <c r="G308"/>
  <c r="I305"/>
  <c r="G305"/>
  <c r="I304"/>
  <c r="G304"/>
  <c r="I303"/>
  <c r="G303"/>
  <c r="I302"/>
  <c r="G302"/>
  <c r="I301"/>
  <c r="G301"/>
  <c r="I300"/>
  <c r="G300"/>
  <c r="I299"/>
  <c r="G299"/>
  <c r="I298"/>
  <c r="G298"/>
  <c r="I297"/>
  <c r="G297"/>
  <c r="I294"/>
  <c r="G294"/>
  <c r="I293"/>
  <c r="G293"/>
  <c r="I291"/>
  <c r="G291"/>
  <c r="G286" s="1"/>
  <c r="I290"/>
  <c r="G290"/>
  <c r="I289"/>
  <c r="I286" s="1"/>
  <c r="I285"/>
  <c r="G285"/>
  <c r="I284"/>
  <c r="G284"/>
  <c r="I283"/>
  <c r="G283"/>
  <c r="I282"/>
  <c r="G282"/>
  <c r="I281"/>
  <c r="G281"/>
  <c r="I280"/>
  <c r="G280"/>
  <c r="I278"/>
  <c r="G278"/>
  <c r="I277"/>
  <c r="G277"/>
  <c r="I275"/>
  <c r="G275"/>
  <c r="I273"/>
  <c r="G273"/>
  <c r="G271"/>
  <c r="G269"/>
  <c r="I267"/>
  <c r="G267"/>
  <c r="I265"/>
  <c r="G265"/>
  <c r="I264"/>
  <c r="G264"/>
  <c r="I263"/>
  <c r="G263"/>
  <c r="G261"/>
  <c r="I259"/>
  <c r="G259"/>
  <c r="I257"/>
  <c r="G257"/>
  <c r="I256"/>
  <c r="G256"/>
  <c r="G254" s="1"/>
  <c r="G253"/>
  <c r="I252"/>
  <c r="G252"/>
  <c r="I251"/>
  <c r="G251"/>
  <c r="I250"/>
  <c r="G250"/>
  <c r="I248"/>
  <c r="G248"/>
  <c r="I247"/>
  <c r="G247"/>
  <c r="I246"/>
  <c r="G246"/>
  <c r="I245"/>
  <c r="G245"/>
  <c r="I244"/>
  <c r="G244"/>
  <c r="I243"/>
  <c r="G243"/>
  <c r="I242"/>
  <c r="G242"/>
  <c r="I240"/>
  <c r="G240"/>
  <c r="I239"/>
  <c r="G239"/>
  <c r="I238"/>
  <c r="G238"/>
  <c r="G237"/>
  <c r="G235"/>
  <c r="I233"/>
  <c r="G233"/>
  <c r="I231"/>
  <c r="G231"/>
  <c r="I229"/>
  <c r="G229"/>
  <c r="I228"/>
  <c r="G228"/>
  <c r="I227"/>
  <c r="G227"/>
  <c r="I225"/>
  <c r="G225"/>
  <c r="I224"/>
  <c r="G224"/>
  <c r="I223"/>
  <c r="G223"/>
  <c r="I222"/>
  <c r="G222"/>
  <c r="I221"/>
  <c r="G221"/>
  <c r="I219"/>
  <c r="G219"/>
  <c r="I218"/>
  <c r="G218"/>
  <c r="I217"/>
  <c r="G217"/>
  <c r="I215"/>
  <c r="G215"/>
  <c r="I214"/>
  <c r="G214"/>
  <c r="I213"/>
  <c r="G213"/>
  <c r="I212"/>
  <c r="G212"/>
  <c r="I210"/>
  <c r="G210"/>
  <c r="I209"/>
  <c r="G209"/>
  <c r="G207"/>
  <c r="G206"/>
  <c r="I205"/>
  <c r="G205"/>
  <c r="I204"/>
  <c r="G204"/>
  <c r="G203"/>
  <c r="G202"/>
  <c r="I200"/>
  <c r="G200"/>
  <c r="I199"/>
  <c r="G199"/>
  <c r="I197"/>
  <c r="G197"/>
  <c r="I195"/>
  <c r="G195"/>
  <c r="I194"/>
  <c r="G194"/>
  <c r="I193"/>
  <c r="G193"/>
  <c r="I192"/>
  <c r="G192"/>
  <c r="G190"/>
  <c r="I187"/>
  <c r="G187"/>
  <c r="I185"/>
  <c r="G185"/>
  <c r="I184"/>
  <c r="G184"/>
  <c r="I182"/>
  <c r="G182"/>
  <c r="I181"/>
  <c r="G181"/>
  <c r="I180"/>
  <c r="G180"/>
  <c r="I179"/>
  <c r="G179"/>
  <c r="G177"/>
  <c r="I175"/>
  <c r="G175"/>
  <c r="I173"/>
  <c r="G173"/>
  <c r="I172"/>
  <c r="G172"/>
  <c r="I170"/>
  <c r="G170"/>
  <c r="G167"/>
  <c r="I166"/>
  <c r="G166"/>
  <c r="G165"/>
  <c r="G164"/>
  <c r="I163"/>
  <c r="G163"/>
  <c r="G161"/>
  <c r="I159"/>
  <c r="G159"/>
  <c r="I157"/>
  <c r="G157"/>
  <c r="I155"/>
  <c r="G155"/>
  <c r="G152"/>
  <c r="G150"/>
  <c r="I148"/>
  <c r="G148"/>
  <c r="I147"/>
  <c r="G147"/>
  <c r="I145"/>
  <c r="G145"/>
  <c r="I144"/>
  <c r="G144"/>
  <c r="G142"/>
  <c r="I140"/>
  <c r="G140"/>
  <c r="I138"/>
  <c r="G138"/>
  <c r="I136"/>
  <c r="G136"/>
  <c r="G134"/>
  <c r="I132"/>
  <c r="G132"/>
  <c r="I131"/>
  <c r="G131"/>
  <c r="I128"/>
  <c r="G128"/>
  <c r="G126"/>
  <c r="I124"/>
  <c r="G124"/>
  <c r="I122"/>
  <c r="G122"/>
  <c r="I121"/>
  <c r="G121"/>
  <c r="G118"/>
  <c r="I117"/>
  <c r="I105" s="1"/>
  <c r="G117"/>
  <c r="G116"/>
  <c r="I114"/>
  <c r="G114"/>
  <c r="G112"/>
  <c r="I110"/>
  <c r="G110"/>
  <c r="I109"/>
  <c r="G109"/>
  <c r="G107"/>
  <c r="I102"/>
  <c r="G102"/>
  <c r="I101"/>
  <c r="G101"/>
  <c r="I99"/>
  <c r="G99"/>
  <c r="I98"/>
  <c r="G98"/>
  <c r="I96"/>
  <c r="G96"/>
  <c r="I95"/>
  <c r="G95"/>
  <c r="G93"/>
  <c r="I91"/>
  <c r="G91"/>
  <c r="I88"/>
  <c r="G88"/>
  <c r="I86"/>
  <c r="G86"/>
  <c r="I84"/>
  <c r="G84"/>
  <c r="I83"/>
  <c r="G83"/>
  <c r="G81"/>
  <c r="G80"/>
  <c r="I78"/>
  <c r="G78"/>
  <c r="I76"/>
  <c r="G76"/>
  <c r="I75"/>
  <c r="G75"/>
  <c r="I74"/>
  <c r="G74"/>
  <c r="I73"/>
  <c r="G73"/>
  <c r="G71"/>
  <c r="I67"/>
  <c r="G67"/>
  <c r="I66"/>
  <c r="G66"/>
  <c r="G64"/>
  <c r="I62"/>
  <c r="G62"/>
  <c r="I61"/>
  <c r="G61"/>
  <c r="I59"/>
  <c r="G59"/>
  <c r="I57"/>
  <c r="G57"/>
  <c r="I56"/>
  <c r="G56"/>
  <c r="I53"/>
  <c r="G53"/>
  <c r="G51"/>
  <c r="I49"/>
  <c r="G49"/>
  <c r="I48"/>
  <c r="G48"/>
  <c r="I46"/>
  <c r="G46"/>
  <c r="I44"/>
  <c r="G44"/>
  <c r="I43"/>
  <c r="G43"/>
  <c r="I42"/>
  <c r="G42"/>
  <c r="I40"/>
  <c r="G40"/>
  <c r="I39"/>
  <c r="G39"/>
  <c r="I38"/>
  <c r="G38"/>
  <c r="G36"/>
  <c r="I35"/>
  <c r="G35"/>
  <c r="G34"/>
  <c r="I31"/>
  <c r="G31"/>
  <c r="I30"/>
  <c r="G30"/>
  <c r="I28"/>
  <c r="G28"/>
  <c r="I27"/>
  <c r="G27"/>
  <c r="I26"/>
  <c r="G26"/>
  <c r="I24"/>
  <c r="G24"/>
  <c r="I22"/>
  <c r="G22"/>
  <c r="I19"/>
  <c r="G19"/>
  <c r="I18"/>
  <c r="G18"/>
  <c r="I17"/>
  <c r="G17"/>
  <c r="I16"/>
  <c r="G16"/>
  <c r="I15"/>
  <c r="G15"/>
  <c r="I326" l="1"/>
  <c r="G119"/>
  <c r="G168"/>
  <c r="G188"/>
  <c r="I254"/>
  <c r="G326"/>
  <c r="G353"/>
  <c r="I119"/>
  <c r="I188"/>
  <c r="G295"/>
  <c r="G314"/>
  <c r="I353"/>
  <c r="I379"/>
  <c r="I348"/>
  <c r="G13"/>
  <c r="I168"/>
  <c r="I13"/>
  <c r="I295"/>
  <c r="I314"/>
  <c r="G348"/>
  <c r="G365"/>
  <c r="G369"/>
  <c r="I153"/>
  <c r="G153"/>
  <c r="G129"/>
  <c r="I129"/>
  <c r="G105"/>
  <c r="G89"/>
  <c r="I89"/>
  <c r="G32"/>
  <c r="I32"/>
  <c r="I387" l="1"/>
  <c r="J168" s="1"/>
  <c r="G387"/>
  <c r="J188" l="1"/>
  <c r="J376"/>
  <c r="J379"/>
  <c r="J254"/>
  <c r="J105"/>
  <c r="J353"/>
  <c r="J348"/>
  <c r="J286"/>
  <c r="J153"/>
  <c r="J32"/>
  <c r="J326"/>
  <c r="J89"/>
  <c r="J119"/>
  <c r="J129"/>
  <c r="J13"/>
  <c r="J365"/>
  <c r="J314"/>
  <c r="J369"/>
  <c r="J295"/>
  <c r="I12"/>
  <c r="J387"/>
  <c r="I220" i="31" l="1"/>
  <c r="K220"/>
  <c r="I209" l="1"/>
  <c r="K209"/>
  <c r="K183" l="1"/>
  <c r="I183"/>
  <c r="I182" l="1"/>
  <c r="K182"/>
  <c r="K180"/>
  <c r="I180"/>
  <c r="I149" l="1"/>
  <c r="I170"/>
  <c r="I168"/>
  <c r="K168" l="1"/>
  <c r="K170"/>
  <c r="K149"/>
  <c r="K131" l="1"/>
  <c r="I151"/>
  <c r="I174"/>
  <c r="K151" l="1"/>
  <c r="K174"/>
  <c r="K63"/>
  <c r="I63"/>
  <c r="K130"/>
  <c r="K132"/>
  <c r="K88" l="1"/>
  <c r="I88"/>
  <c r="K206" l="1"/>
  <c r="I206"/>
  <c r="I55"/>
  <c r="K55"/>
  <c r="I186" l="1"/>
  <c r="K186"/>
  <c r="K197"/>
  <c r="I197"/>
  <c r="I110"/>
  <c r="K110"/>
  <c r="K114"/>
  <c r="I114"/>
  <c r="I92"/>
  <c r="K92"/>
  <c r="I123"/>
  <c r="K123"/>
  <c r="I219"/>
  <c r="K219"/>
  <c r="K59"/>
  <c r="I59"/>
  <c r="I90"/>
  <c r="K90"/>
  <c r="K200"/>
  <c r="I200"/>
  <c r="I159"/>
  <c r="K94" l="1"/>
  <c r="I94"/>
  <c r="I222"/>
  <c r="K222"/>
  <c r="I83"/>
  <c r="K83"/>
  <c r="I127"/>
  <c r="K127"/>
  <c r="I81"/>
  <c r="K81"/>
  <c r="I79"/>
  <c r="K79"/>
  <c r="I187"/>
  <c r="K187"/>
  <c r="K192"/>
  <c r="I192"/>
  <c r="K106"/>
  <c r="I106"/>
  <c r="K104"/>
  <c r="I104"/>
  <c r="I188"/>
  <c r="K188"/>
  <c r="K119"/>
  <c r="I119"/>
  <c r="I89"/>
  <c r="K89"/>
  <c r="I125"/>
  <c r="K125"/>
  <c r="K98"/>
  <c r="I98"/>
  <c r="K159"/>
  <c r="K181"/>
  <c r="K178" s="1"/>
  <c r="I181"/>
  <c r="I178" s="1"/>
  <c r="K54"/>
  <c r="I54"/>
  <c r="K86"/>
  <c r="I86"/>
  <c r="I105"/>
  <c r="K105"/>
  <c r="K184" l="1"/>
  <c r="I69"/>
  <c r="I57"/>
  <c r="K57"/>
  <c r="K204"/>
  <c r="I204"/>
  <c r="I184"/>
  <c r="K69" l="1"/>
  <c r="K70"/>
  <c r="K191"/>
  <c r="I191"/>
  <c r="I70" l="1"/>
  <c r="I193" l="1"/>
  <c r="K193"/>
  <c r="I214"/>
  <c r="I217" l="1"/>
  <c r="K217"/>
  <c r="K214"/>
  <c r="K212" l="1"/>
  <c r="I212"/>
  <c r="I53" l="1"/>
  <c r="I77" l="1"/>
  <c r="I72" s="1"/>
  <c r="K77"/>
  <c r="K72" s="1"/>
  <c r="K46"/>
  <c r="I46"/>
  <c r="K53"/>
  <c r="G35"/>
  <c r="G29"/>
  <c r="I29" l="1"/>
  <c r="K29"/>
  <c r="K35"/>
  <c r="I35"/>
  <c r="K211" l="1"/>
  <c r="K207" s="1"/>
  <c r="I211"/>
  <c r="I207" s="1"/>
  <c r="I169" l="1"/>
  <c r="I175"/>
  <c r="K169" l="1"/>
  <c r="K175"/>
  <c r="I152"/>
  <c r="I160"/>
  <c r="I158"/>
  <c r="I164"/>
  <c r="I173"/>
  <c r="I172"/>
  <c r="I165"/>
  <c r="I157"/>
  <c r="K152" l="1"/>
  <c r="K164"/>
  <c r="K160"/>
  <c r="K157"/>
  <c r="K173"/>
  <c r="K172"/>
  <c r="K165"/>
  <c r="K158"/>
  <c r="I147"/>
  <c r="I143"/>
  <c r="I140"/>
  <c r="I139"/>
  <c r="I138"/>
  <c r="I137"/>
  <c r="I136"/>
  <c r="I134"/>
  <c r="K147" l="1"/>
  <c r="K139"/>
  <c r="K134"/>
  <c r="I142"/>
  <c r="K143"/>
  <c r="K138"/>
  <c r="K137"/>
  <c r="I141"/>
  <c r="K136"/>
  <c r="K140"/>
  <c r="I155"/>
  <c r="I144"/>
  <c r="I135"/>
  <c r="I154"/>
  <c r="I177"/>
  <c r="I133"/>
  <c r="I145"/>
  <c r="K133" l="1"/>
  <c r="K155"/>
  <c r="K145"/>
  <c r="K154"/>
  <c r="K144"/>
  <c r="K67"/>
  <c r="I67"/>
  <c r="K177"/>
  <c r="K135"/>
  <c r="K141"/>
  <c r="K142"/>
  <c r="I167" l="1"/>
  <c r="I161"/>
  <c r="G24"/>
  <c r="G22"/>
  <c r="G21"/>
  <c r="G20"/>
  <c r="G19"/>
  <c r="G18"/>
  <c r="G17"/>
  <c r="I64" l="1"/>
  <c r="K64"/>
  <c r="K95"/>
  <c r="I95"/>
  <c r="K103"/>
  <c r="I103"/>
  <c r="K113"/>
  <c r="I113"/>
  <c r="K112"/>
  <c r="I112"/>
  <c r="K117"/>
  <c r="I117"/>
  <c r="K167"/>
  <c r="K202"/>
  <c r="K198" s="1"/>
  <c r="I202"/>
  <c r="I198" s="1"/>
  <c r="K22"/>
  <c r="I22"/>
  <c r="K17"/>
  <c r="I17"/>
  <c r="K116"/>
  <c r="I116"/>
  <c r="K161"/>
  <c r="K18"/>
  <c r="I18"/>
  <c r="I21"/>
  <c r="K21"/>
  <c r="I20"/>
  <c r="K20"/>
  <c r="I19"/>
  <c r="K19"/>
  <c r="K24"/>
  <c r="I24"/>
  <c r="I126"/>
  <c r="K126"/>
  <c r="G27"/>
  <c r="G28"/>
  <c r="G31"/>
  <c r="G26"/>
  <c r="I162"/>
  <c r="G32"/>
  <c r="K97" l="1"/>
  <c r="I97"/>
  <c r="I101"/>
  <c r="K101"/>
  <c r="K28"/>
  <c r="I28"/>
  <c r="K27"/>
  <c r="I27"/>
  <c r="K26"/>
  <c r="I26"/>
  <c r="K31"/>
  <c r="I31"/>
  <c r="I109"/>
  <c r="K109"/>
  <c r="I195"/>
  <c r="I189" s="1"/>
  <c r="K195"/>
  <c r="K189" s="1"/>
  <c r="K32"/>
  <c r="I32"/>
  <c r="K100"/>
  <c r="I100"/>
  <c r="K162"/>
  <c r="K128" s="1"/>
  <c r="I128"/>
  <c r="I108"/>
  <c r="K108"/>
  <c r="G37"/>
  <c r="G61"/>
  <c r="I61" l="1"/>
  <c r="I51" s="1"/>
  <c r="K61"/>
  <c r="K51" s="1"/>
  <c r="K84"/>
  <c r="I84"/>
  <c r="K15"/>
  <c r="I15"/>
  <c r="K48"/>
  <c r="K44" s="1"/>
  <c r="I48"/>
  <c r="I37"/>
  <c r="K37"/>
  <c r="K71"/>
  <c r="K65" s="1"/>
  <c r="I71"/>
  <c r="I65" s="1"/>
  <c r="G43"/>
  <c r="G41"/>
  <c r="I44" l="1"/>
  <c r="I43"/>
  <c r="K43"/>
  <c r="I41"/>
  <c r="K41"/>
  <c r="K33" l="1"/>
  <c r="K231" s="1"/>
  <c r="I33"/>
  <c r="I231" s="1"/>
  <c r="K14" l="1"/>
</calcChain>
</file>

<file path=xl/sharedStrings.xml><?xml version="1.0" encoding="utf-8"?>
<sst xmlns="http://schemas.openxmlformats.org/spreadsheetml/2006/main" count="4817" uniqueCount="1113">
  <si>
    <t>CÂMARA MUNICIPAL DE CONTAGEM</t>
  </si>
  <si>
    <t xml:space="preserve">DIRETORIA DE OBRAS </t>
  </si>
  <si>
    <t>ITEM</t>
  </si>
  <si>
    <t>DESCRICAO</t>
  </si>
  <si>
    <t>UND</t>
  </si>
  <si>
    <t>QUANT</t>
  </si>
  <si>
    <t>PESO (%)</t>
  </si>
  <si>
    <t>10.10</t>
  </si>
  <si>
    <t>INSTALAÇAO DA OBRA</t>
  </si>
  <si>
    <t>PLACA DE OBRA EM LONA IMPRESSAO DIGITAL P. SUDECAP</t>
  </si>
  <si>
    <t>TELA-TAPUME DE POLIPROPILENO H= 1,20 M, INCL. BASE</t>
  </si>
  <si>
    <t>PROTEÇAO COM FITA ZEBRADA AMARELA L=7CM E PEÇA 7X7</t>
  </si>
  <si>
    <t>FITA ZEBRADA AMARELA PARA SINALIZAÇAO L= 7CM</t>
  </si>
  <si>
    <t>REMANEJAMENTO DE TAPUME</t>
  </si>
  <si>
    <t>SINALIZAÇAO</t>
  </si>
  <si>
    <t>CONE EM PVC H= 75 CM</t>
  </si>
  <si>
    <t>LOCAÇAO DE OBRA</t>
  </si>
  <si>
    <t>GABARITO</t>
  </si>
  <si>
    <t>ANDAIME FACHADEIRO</t>
  </si>
  <si>
    <t>ANDAIME FACHADEIRO INCLUSIVE FORRO METALICO</t>
  </si>
  <si>
    <t>GUARDA CORPO MADEIRA L= 15 CM P/ ANDAIME FACHADEIRO</t>
  </si>
  <si>
    <t>MONTAGEM E DESMONTAGEM DE ANDAIME</t>
  </si>
  <si>
    <t>ANDAIME INTERNO P/EXEC. DE ALVENARIA ALT. ATE 3,5M</t>
  </si>
  <si>
    <t>ANDAIME INTERNO DE MADEIRA P/ REVESTIMENTO DE TETO</t>
  </si>
  <si>
    <t>DEMOLIÇOES E REMOÇOES</t>
  </si>
  <si>
    <t>REMOÇAO DE TELHA INCLUSIVE EMPILHAMENTO</t>
  </si>
  <si>
    <t>METALICA OU PVC</t>
  </si>
  <si>
    <t>ONDULADA DE FIBROCIMENTO</t>
  </si>
  <si>
    <t>CERAMICA COLONIAL OU FRANCESA</t>
  </si>
  <si>
    <t>REMOÇAO DE CALHA, RUFO E CONDUTOR,INCL.AFASTAMENTO</t>
  </si>
  <si>
    <t>DE CALHA GALVANIZADA OU PVC</t>
  </si>
  <si>
    <t>DE RUFO DE CHAPA GALVANIZADA</t>
  </si>
  <si>
    <t>DE CONDUTOR DE CHAPA GALVANIZADA OU PVC</t>
  </si>
  <si>
    <t>REMOÇAO DE ENGRADAMENTO DE TELHADO INCL.EMPILHAM.</t>
  </si>
  <si>
    <t>DE TELHA METALICA OU PVC</t>
  </si>
  <si>
    <t>DE TELHA ONDULADA DE FIBROCIMENTO</t>
  </si>
  <si>
    <t>DE TELHA CERAMICA, COLONIAL OU FRANCESA</t>
  </si>
  <si>
    <t>REMOÇAO DE FORRO INCLUSIVE EMPILHAMENTO</t>
  </si>
  <si>
    <t>REMOÇAO DE ESQUADRIA DE MADEIRA INCL. EMPILHAMENTO</t>
  </si>
  <si>
    <t>DE PORTA OU JANELA INCLUSIVE MARCO E ALIZAR</t>
  </si>
  <si>
    <t>DE FOLHA DE PORTA OU JANELA</t>
  </si>
  <si>
    <t>REMOÇAO DE ESQUADRIA METALICA</t>
  </si>
  <si>
    <t>DE PORTA OU JANELA</t>
  </si>
  <si>
    <t>DEMOLIÇAO DE REVESTIMENTO INCLUSIVE AFASTAMENTO</t>
  </si>
  <si>
    <t>DE REBOCO</t>
  </si>
  <si>
    <t>DEMOLIÇAO DE PISO INCLUSIVE AFASTAMENTO</t>
  </si>
  <si>
    <t>DE MARMORITE</t>
  </si>
  <si>
    <t>DE TACO DE MADEIRA</t>
  </si>
  <si>
    <t>DEMOLIÇAO DE PASSEIO E PAVIMENTO</t>
  </si>
  <si>
    <t>PASSEIO OU LAJE DE CONCRETO C/EQUIPAMENTO ELETRICO</t>
  </si>
  <si>
    <t>DEMOLIÇAO DE CONCRETO INCLUSIVE AFASTAMENTO</t>
  </si>
  <si>
    <t>SIMPLES - COM EQUIPAMENTO ELETRICO</t>
  </si>
  <si>
    <t>ARMADO - COM EQUIPAMENTO ELETRICO</t>
  </si>
  <si>
    <t>DEMOLIÇAO MANUAL, DE ALVENARIA INCL. AFASTAMENTO</t>
  </si>
  <si>
    <t>DE ALVENARIA DE TIJOLOS E BLOCOS</t>
  </si>
  <si>
    <t>DEMOLIÇAO, REMOÇAO E CARGA MECANICA</t>
  </si>
  <si>
    <t>DE CONSTRUÇOES DE ALVENARIA</t>
  </si>
  <si>
    <t>REMOÇAO DE PEÇAS DIVERSAS</t>
  </si>
  <si>
    <t>LOUÇAS</t>
  </si>
  <si>
    <t>METAIS COMUNS(CONDUITE,SIFAO, REGISTRO, TORNEIRA)</t>
  </si>
  <si>
    <t>METAIS ESPECIAIS(VALVULA DE DESCARGA, CAIXA SILEN)</t>
  </si>
  <si>
    <t>REMOÇAO DE LUMINARIA FLUORESCENTE</t>
  </si>
  <si>
    <t>REMOÇAO DE BANCADA</t>
  </si>
  <si>
    <t>DE PEDRA(MARMORE,GRANITO,ARDOSIA,MARMORITE, ETC)</t>
  </si>
  <si>
    <t>TRANSPORTE DE MATERIAL DEMOLIDO EM CARRINHO DE MAO</t>
  </si>
  <si>
    <t>DMT &lt;= 50,0 M</t>
  </si>
  <si>
    <t>50,0 M &lt; DMT &lt;= 100,0 M</t>
  </si>
  <si>
    <t>CARGA DE MATERIAL DEMOLIDO SOBRE CAMINHAO</t>
  </si>
  <si>
    <t>MANUAL</t>
  </si>
  <si>
    <t>MECANICA</t>
  </si>
  <si>
    <t>TRANSPORTE DE MATERIAL DEMOLIDO EM CAMINHAO</t>
  </si>
  <si>
    <t>DMT  &gt; 5 KM</t>
  </si>
  <si>
    <t>TRANSPORTE DE MAT.DE QUALQUER NATUREZA EM CAÇAMBA</t>
  </si>
  <si>
    <t>TRABALHOS EM TERRA</t>
  </si>
  <si>
    <t>DESMATAMENTO, DESTOCAMENTO E LIMPEZA DO TERRENO</t>
  </si>
  <si>
    <t>CAPINA MANUAL DE TERRENO</t>
  </si>
  <si>
    <t>COM PLACA VIBRATORIA</t>
  </si>
  <si>
    <t>MANUAL, COM SOQUETE</t>
  </si>
  <si>
    <t>ESCAVAÇAO MANUAL DE VALAS</t>
  </si>
  <si>
    <t>H &lt;= 1,5 M</t>
  </si>
  <si>
    <t>REATERRO DE VALA</t>
  </si>
  <si>
    <t>COMPACTADO COM EQUIP. PLACA VIBRATORIA OU EQUIVALENTE</t>
  </si>
  <si>
    <t>REGULARIZAÇAO E COMPACTAÇAO DE TERRENO</t>
  </si>
  <si>
    <t>DMT &lt;= 50,00 M</t>
  </si>
  <si>
    <t>50,00 &lt; DMT &lt;= 100,00 M</t>
  </si>
  <si>
    <t>FUNDAÇOES</t>
  </si>
  <si>
    <t>TUBULAO A CEU ABERTO</t>
  </si>
  <si>
    <t>ESCAVAÇAO MANUAL DE TUBULAO A CEU ABERTO</t>
  </si>
  <si>
    <t>ESTACA BROCA PERFURADA A TRADO MANUAL</t>
  </si>
  <si>
    <t>PERFURAÇAO E CONCRETO 1:3:6  D= 20 CM</t>
  </si>
  <si>
    <t>PERFURAÇAO E CONCRETO 1:3:6  D= 30 CM</t>
  </si>
  <si>
    <t>FORMA, ESCORAMENTO, DESFORMA E LIMPEZA EM FUNDAÇAO</t>
  </si>
  <si>
    <t>DE TABUA DE MADEIRA DE LEI</t>
  </si>
  <si>
    <t>ARMAÇAO INCL. CORTE, DOBRA E COLOCAÇAO EM FUNDAÇAO</t>
  </si>
  <si>
    <t>AÇO CA-50/60</t>
  </si>
  <si>
    <t>FCK &gt;= 10.0 MPA, BRITA CALCAREA</t>
  </si>
  <si>
    <t>FCK &gt;= 20.0 MPa, BRITA CALCAREA</t>
  </si>
  <si>
    <t>CONCRETO USINADO B1,B2 LANÇADO EM FUNDAÇAO</t>
  </si>
  <si>
    <t>FCK &gt;= 30.0 MPa, BRITA CALCAREA</t>
  </si>
  <si>
    <t>GALERIA CELULAR E/OU CONTENÇOES</t>
  </si>
  <si>
    <t>FORNECIMENTO E LANÇAMENTO DE MATERIAL DRENANTE</t>
  </si>
  <si>
    <t>BRITA</t>
  </si>
  <si>
    <t>AREIA (COM ADENSAMENTO HIDRAULICO)</t>
  </si>
  <si>
    <t>MANTA DRENANTE GEOTEXTIL</t>
  </si>
  <si>
    <t>MANTA GEOTEXTIL - 180 G/M2 - RES.TRACAO &gt;=  9 KN/M</t>
  </si>
  <si>
    <t>DRENO BARBACAN</t>
  </si>
  <si>
    <t>D= 50 MM</t>
  </si>
  <si>
    <t>D= 100 MM</t>
  </si>
  <si>
    <t>ESTRUTURAS DE CONCRETO E METALICA</t>
  </si>
  <si>
    <t>FORMA, ESCORAMENTO, DESFORMA E LIMPEZA - ESTRUTURA</t>
  </si>
  <si>
    <t>DE COMPENSADO RESINADO ESPESSURA &gt;= 12MM</t>
  </si>
  <si>
    <t>ARMAÇAO INCL.CORTE, DOBRA E COLOCAÇAO EM ESTRUTURA</t>
  </si>
  <si>
    <t>TELA SOLDADA</t>
  </si>
  <si>
    <t>FORNECIMENTO E COLOCAÇÃO DE TELA Q-138</t>
  </si>
  <si>
    <t>CONCRETO CONVENCIONAL B1,B2 LANÇADO EM ESTRUTURA</t>
  </si>
  <si>
    <t>FCK &gt;= 20,0 MPA</t>
  </si>
  <si>
    <t>FCK &gt;= 25,0 MPA</t>
  </si>
  <si>
    <t>FCK &gt;= 30,0 MPA</t>
  </si>
  <si>
    <t>CONCRETO USINADO BOMBEADO LANÇADO EM ESTRUTURA</t>
  </si>
  <si>
    <t>LAJE PRE-MOLDADA, A REVESTIR INCLUSIVE CAPEAMENTO</t>
  </si>
  <si>
    <t>SC= 100 KG/M2, L= 3,0 M</t>
  </si>
  <si>
    <t>SC= 300 KG/M2, L= 5,0 M</t>
  </si>
  <si>
    <t>LAJE NIVEL ZERO ACABAMENTO POLIDO MECANICAMENTE</t>
  </si>
  <si>
    <t>MAO DE OBRA MECAN. COMPLEMENTAR P/ACABAM. DE LAJE</t>
  </si>
  <si>
    <t>ALVENARIA DE TIJOLO MACIÇO REQUEIMADO</t>
  </si>
  <si>
    <t>E= 10 CM, A REVESTIR</t>
  </si>
  <si>
    <t>ALVENARIA DE TIJOLO FURADO(BLOCO CERAMICO VEDAÇÃO)</t>
  </si>
  <si>
    <t>E= 15 CM, A REVESTIR</t>
  </si>
  <si>
    <t>ALVENARIA DE BLOCO DE CONCRETO</t>
  </si>
  <si>
    <t>VERGAS E CONTRA-VERGAS DE CONCRETO PRE-FABRICADAS</t>
  </si>
  <si>
    <t>15 CM X 10 CM (LARGURA X ALTURA)</t>
  </si>
  <si>
    <t>COBERTURAS E FORROS</t>
  </si>
  <si>
    <t>PEÇAS PARA ENGRADAMENTO EM MADEIRA PARAJU</t>
  </si>
  <si>
    <t>11 X 6 CM</t>
  </si>
  <si>
    <t>COBERTURA EM TELHA METALICA</t>
  </si>
  <si>
    <t>GALVANIZADA TRAPEZOIDAL E=0,50MM SIMPLES</t>
  </si>
  <si>
    <t>CUMEEIRA</t>
  </si>
  <si>
    <t>METALICA GALVANIZADA TRAPEZOIDAL E=0,50MM(SIMPLES)</t>
  </si>
  <si>
    <t>CALHA DE CHAPA GALVANIZADA</t>
  </si>
  <si>
    <t>Nº 22 GSG, DESENVOLVIMENTO =  33 CM</t>
  </si>
  <si>
    <t>Nº 22 GSG, DESENVOLVIMENTO =  50 CM</t>
  </si>
  <si>
    <t>Nº 22 GSG, DESENVOLVIMENTO = 100 CM</t>
  </si>
  <si>
    <t>Nº 24 GSG, DESENVOLVIMENTO =  33 CM</t>
  </si>
  <si>
    <t>Nº 24 GSG, DESENVOLVIMENTO =  75 CM</t>
  </si>
  <si>
    <t>RUFO E CONTRA-RUFO DE CHAPA GALVANIZADA</t>
  </si>
  <si>
    <t>Nº 24 GSG, DESENVOLVIMENTO =  25 CM</t>
  </si>
  <si>
    <t>INSTALAÇAO HIDRO-SANITARIA, INCENDIO E GAS</t>
  </si>
  <si>
    <t>TUBO PVC AGUA SOLDA CLASSE 15 INCLUSIVE CONEXOES</t>
  </si>
  <si>
    <t>D=  20 MM (1/2")</t>
  </si>
  <si>
    <t>TUBO PVC ESGOTO, PB, VIROLA E ANEL, INCL. CONEXOES</t>
  </si>
  <si>
    <t>D=  75 MM</t>
  </si>
  <si>
    <t>D= 150 MM</t>
  </si>
  <si>
    <t>D= 200 MM</t>
  </si>
  <si>
    <t>REGISTRO DE PRESSAO</t>
  </si>
  <si>
    <t>COM CANOPLA DL-1416 D= 1/2" FABRIMAR/EQUIVALENTE</t>
  </si>
  <si>
    <t>REGISTRO DE GAVETA</t>
  </si>
  <si>
    <t>COM CANOPLA C-1509 DL, D=3/4"  FABRIMAR OU EQUIVALENTE</t>
  </si>
  <si>
    <t>COM CANOPLA C-1509 DL, D=1"    FABRIMAR OU EQUIVALENTE</t>
  </si>
  <si>
    <t>TORNEIRA</t>
  </si>
  <si>
    <t>P/PIA PAREDE SAIDA LATERAL 1168-DL FABRIMAR/EQUIVALENTE</t>
  </si>
  <si>
    <t>DE JARDIM 1128-MY D=1/2" FABRIMAR/EQUIVALENTE</t>
  </si>
  <si>
    <t>P/LAVATORIO 1190-DL  D=1/2" FABRIMAR/EQUIVALENTE</t>
  </si>
  <si>
    <t>DE BOIA 1350 D= 3/4" DECA OU EQUIVALENTE</t>
  </si>
  <si>
    <t>CHAVE BOIA AUTOMATICA P/RESERVATORIO  LENZ/EQUIVALENTE</t>
  </si>
  <si>
    <t>PARA BEBEDOURO 1152JR  D=1/2"  FABRIMAR OU EQUIVALENTE</t>
  </si>
  <si>
    <t>VALVULA</t>
  </si>
  <si>
    <t>P/ PIA 3 1/2X1 1/2" 1623 DARLIFLEX CROMADA/EQUIVALENTE</t>
  </si>
  <si>
    <t>P/ LAVATORIO C/LADRAO 7/8" 1603 DARLIFLEX /EQUIVALENTE</t>
  </si>
  <si>
    <t>GRELHA E RALO METALICO</t>
  </si>
  <si>
    <t>GRELHA/PORTA GRELHA AÇO INOX.FECHO GIRAT.100X100MM</t>
  </si>
  <si>
    <t>GRELHA/PORTA GRELHA AÇO INOX.FECHO GIRAT.150X150MM</t>
  </si>
  <si>
    <t>RALO GRELHA CROMADA 10X10CM CROMADO MOLDENOX /EQUIVALENTE</t>
  </si>
  <si>
    <t>RALO GRELHA CROMADA 15X15CM CROMADO MOLDENOX /EQUIVALENTE</t>
  </si>
  <si>
    <t>CHUVEIRO, LIGAÇAO E SIFAO</t>
  </si>
  <si>
    <t>LIGAÇAO FLEXIVEL 1/2"X0,40M 4607-40 MXF FABRIMAR OU EQUIVALENTE</t>
  </si>
  <si>
    <t>SIFAO LAVATORIO COPO REGULAVEL 1"X 1 1/2"SIGMA/EQUIVALENTE</t>
  </si>
  <si>
    <t>SIFAO PIA COPO REGULAVEL 1 1/2" X 1 1/2" SIGMA/EQUIVALENTE</t>
  </si>
  <si>
    <t>CAIXA E RALO</t>
  </si>
  <si>
    <t>CX. SIFONADA PVC C/GRELHA QUADR/RED. 150X150X50 MM</t>
  </si>
  <si>
    <t>CX. SIFONADA PVC C/GRELHA REDONDA    100X100X50 MM</t>
  </si>
  <si>
    <t>CAIXA D'AGUA POLIETILENO COM TAMPA 310 L</t>
  </si>
  <si>
    <t>CAIXA D'AGUA POLIETILENO COM TAMPA 1000 L</t>
  </si>
  <si>
    <t>CX.DE GORDURA PRE-FABRICADA SIMPLES  D=400MMX635MM</t>
  </si>
  <si>
    <t>LAVATORIO</t>
  </si>
  <si>
    <t>CUBA SOBREPOR OVAL(52X44,5 CM) CELITE/EQUIVALENTE COMPLETO</t>
  </si>
  <si>
    <t>LAVAT.CANTO COR BRANCA L76 MASTER DECA/EQUIVALENTE.COMPLET</t>
  </si>
  <si>
    <t>LAVATORIO PEQUENO BRANCO GELO L915 RAVENA/EQUIVALENTE</t>
  </si>
  <si>
    <t>VASO SANITARIO</t>
  </si>
  <si>
    <t>CONJ.ACOPLADO BRANCA, AZALEA CELITE/EQUIVALENTE COMPLETO</t>
  </si>
  <si>
    <t>MICTORIO</t>
  </si>
  <si>
    <t>SIFONADO-LOUÇA BRANCA CELITE / EQUIVALENTE COMPLETO OU EQUIVALENTE</t>
  </si>
  <si>
    <t>PIA E CUBA</t>
  </si>
  <si>
    <t>CUBA EM AÇO INOX Nº 1 (46X30X15 CM)</t>
  </si>
  <si>
    <t>CAIXA ALVENARIA COM TAMPA CONCRETO-PADRAO SUDECAP</t>
  </si>
  <si>
    <t>30 X  30 X  30 CM</t>
  </si>
  <si>
    <t>60 X  60 X  60 CM</t>
  </si>
  <si>
    <t>60 X  60 X  80 CM</t>
  </si>
  <si>
    <t>60 X  60 X 100 CM</t>
  </si>
  <si>
    <t>60 X  60 X 120 CM</t>
  </si>
  <si>
    <t>CAIXA COLETORA DE ALVEN. C/ GRELHA AÇO-PAD.SUDECAP</t>
  </si>
  <si>
    <t>80 X  80 X  60 CM</t>
  </si>
  <si>
    <t>80 X  80 X 150 CM</t>
  </si>
  <si>
    <t>INSTALAÇA0 ELETRICA E TELEFONICA</t>
  </si>
  <si>
    <t>ELETRODUTO PVC RIGIDO, ROSCA, INCLUSIVE CONEXOES</t>
  </si>
  <si>
    <t>D= 3/4"</t>
  </si>
  <si>
    <t>D= 1"</t>
  </si>
  <si>
    <t>CAIXA E ACESSORIOS</t>
  </si>
  <si>
    <t>TIPO 1, 30X30X40CM C/FUNDO DE BRITA E TAMPA CONCR.</t>
  </si>
  <si>
    <t>QUADRO DISTRIBUIÇAO DE CIRCUITOS</t>
  </si>
  <si>
    <t>ATE 6 CIRCUITOS</t>
  </si>
  <si>
    <t>DISJUNTOR TERMOMAGNETICO (200V-60HRZ)-PADRAO NEMA</t>
  </si>
  <si>
    <t>MONOPOLAR 5KA 20A</t>
  </si>
  <si>
    <t>BIPOLAR 10KA 20A</t>
  </si>
  <si>
    <t>TRIPOLAR 10KA 70A</t>
  </si>
  <si>
    <t>FIO COM ISOLAMENTO NÃO HALOGÊNO 750V</t>
  </si>
  <si>
    <t>CONDUTOR #  6,0 MM2</t>
  </si>
  <si>
    <t>LUMINARIA PARA TETO</t>
  </si>
  <si>
    <t>PROJETORES PARA QUADRAS E CAMPOS DE FUTEBOL</t>
  </si>
  <si>
    <t>LUMINARIA V. METALICO 400W PR40 TECNOWATT/EQUIVALENTE</t>
  </si>
  <si>
    <t>POSTE GALVANIZADO ESCALONADO RETO ENGASTADO</t>
  </si>
  <si>
    <t>HT=8,0M / HL=7,0M /DB=115MM /DT=80MM PADRAO CEMIG</t>
  </si>
  <si>
    <t>REATOR ELETRONICO P/ LAMP.  DESCARGA (VM/VS/VMET)</t>
  </si>
  <si>
    <t>EXT. P/ LAMP.VMET 400W-220V, C/CAPACITOR/IGNITOR</t>
  </si>
  <si>
    <t>LAMPADAS - 127V/220V</t>
  </si>
  <si>
    <t>LAMPADA LED 9W SOQUETE ROSCA</t>
  </si>
  <si>
    <t>VAPOR METALICO TUBULAR 400W-AFP-E40</t>
  </si>
  <si>
    <t>ESQUADRIA DE MADEIRA (MARCENARIA)</t>
  </si>
  <si>
    <t>SERRALHERIA</t>
  </si>
  <si>
    <t>GUARDA-CORPO E CORRIMAO</t>
  </si>
  <si>
    <t>GUARDA CORPO D=2" E TUBOS HORIZONTAIS D= 1 1/2"</t>
  </si>
  <si>
    <t>CORRIMAO D= 1 1/2" SIMPLES</t>
  </si>
  <si>
    <t>CORRIMAO D= 1 1/2" DUPLO</t>
  </si>
  <si>
    <t>BARRA APOIO P/ LAVAT. RETANG. INOX 49X64X49CM D=1 1/2"</t>
  </si>
  <si>
    <t>BARRA APOIO INOX P/ LAVATORIO CANTO D=11/2"</t>
  </si>
  <si>
    <t>BARRA APOIO INOX P/ VASO SANITARIO D=11/2" L=80 CM</t>
  </si>
  <si>
    <t>BARRA APOIO P/ PORTA, 40 CM</t>
  </si>
  <si>
    <t>BARRA APOIO DEFICIENTE TUBO METALICO D= 1 1/2"</t>
  </si>
  <si>
    <t>BARRA APOIO DEFICIENTE TUBO METAL.CROMADO D=1 1/2"</t>
  </si>
  <si>
    <t>REVESTIMENTOS</t>
  </si>
  <si>
    <t>REVESTIMENTO COM ARGAMASSA DE CIMENTO, CAL E AREIA</t>
  </si>
  <si>
    <t>CHAPISCO COM ARGAMASSA 1:3 CIM./AREIA, A COLHER</t>
  </si>
  <si>
    <t>EMBOÇO COM ARGAMASSA 1:6 CIMENTO E AREIA</t>
  </si>
  <si>
    <t>REBOCO COM ARGAMASSA 1:7 CIMENTO E AREIA</t>
  </si>
  <si>
    <t>REVESTIMENTO COM AZULEJO</t>
  </si>
  <si>
    <t>BRANCO 20X20CM, EXTRA</t>
  </si>
  <si>
    <t>REVESTIMENTO COM CERAMICA</t>
  </si>
  <si>
    <t>REVESTIMENTO COM PEDRA</t>
  </si>
  <si>
    <t>GRANITO CINZA CORUMBA E=2CM</t>
  </si>
  <si>
    <t>PISOS, RODAPES, SOLEIRAS E PEITORIS</t>
  </si>
  <si>
    <t>LAJE DE TRANSIÇAO</t>
  </si>
  <si>
    <t>E= 6,0 CM, SEM JUNTA FCK&gt;=10 MPA (MANUAL)</t>
  </si>
  <si>
    <t>LAJE DE PISO</t>
  </si>
  <si>
    <t>CONCRETO &gt;=20MPA USINADO E=8CM MECANIZ.(INCL.TELA)</t>
  </si>
  <si>
    <t>PISO DE LADRILHO HIDRAULICO</t>
  </si>
  <si>
    <t>20 X 20 CM, NA COR NATURAL</t>
  </si>
  <si>
    <t>20 X 20 CM, DIRECIONAL EM COR AMARELA/VERMELHA</t>
  </si>
  <si>
    <t>20 X 20 CM, TATIL EM COR AMARELA/VERMELHA</t>
  </si>
  <si>
    <t>MARMORITE E REVEDUR, INCLUSIVE CONTRAPISO E= 3 CM</t>
  </si>
  <si>
    <t>MARMORITE CINZA - JUNTA PLASTICA 1 X 1 M</t>
  </si>
  <si>
    <t>PISO DE CONCRETO (PATIO)</t>
  </si>
  <si>
    <t>BASE EM COLCHAO DE BRITA ESP.5CM P/ PISO DE PATIO</t>
  </si>
  <si>
    <t>RODAPE DE MARMORITE E REVEDUR</t>
  </si>
  <si>
    <t>RODAPE DE MARMORITE CINZA H= 7 CM</t>
  </si>
  <si>
    <t>VIDROS, ESPELHOS E ACESSORIOS</t>
  </si>
  <si>
    <t>VIDRO LISO</t>
  </si>
  <si>
    <t>INCOLOR, E= 4MM, COLOCADO</t>
  </si>
  <si>
    <t>VIDRO ARAMADO</t>
  </si>
  <si>
    <t>BRANCO,  E= 7MM, COLOCADO</t>
  </si>
  <si>
    <t>PINTURA</t>
  </si>
  <si>
    <t>CAIAÇAO</t>
  </si>
  <si>
    <t>SOBRE CHAPISCO</t>
  </si>
  <si>
    <t>PINTURA ACRILICA</t>
  </si>
  <si>
    <t>FOSCA, SEM MASSA, EM REBOCO C/ SELADOR ACRILICO</t>
  </si>
  <si>
    <t>FOSCA, SEM MASSA, EM REBOCO COM FUNDO PREPARADOR</t>
  </si>
  <si>
    <t>PINTURA ESMALTE SINTETICO</t>
  </si>
  <si>
    <t>ACETINADO E FUNDO ANTIOXIDANTE EM ESQUAD.METALICA</t>
  </si>
  <si>
    <t>ACETINADO C/FUNDO ANTIOXIDANTE EM PEÇAS  METALICAS</t>
  </si>
  <si>
    <t>PINTURA DE QUADRAS, PATIOS E ESTACIONAMENTO</t>
  </si>
  <si>
    <t>PINTURA DE DEMARCAÇAO DE QUADRAS SISTEMA ACRILICO</t>
  </si>
  <si>
    <t>PINTURA PARA DEMARCACAO DE VAGAS (PNE)</t>
  </si>
  <si>
    <t>SERVICOS DIVERSOS</t>
  </si>
  <si>
    <t>BANCADA</t>
  </si>
  <si>
    <t>DE GRANITO CINZA CORUMBA 2CM APOIADA CONSOLE MET</t>
  </si>
  <si>
    <t>RODABANCA EM GRANITO CINZA CORUMBA E=2CM H=7CM</t>
  </si>
  <si>
    <t>DRENAGEM</t>
  </si>
  <si>
    <t>TUBO CORRUGADO POLIETILENO ALTA DENSIDADE PEAD N12</t>
  </si>
  <si>
    <t>DN=300MM</t>
  </si>
  <si>
    <t>CONCRETO PARA BERÇO DE REDE TUBULAR</t>
  </si>
  <si>
    <t>TRAÇO 1:3:6, INCLUSIVE LANÇAMENTO</t>
  </si>
  <si>
    <t>CANALETA - PADRAO SUDECAP</t>
  </si>
  <si>
    <t>TIPO 2 - D= 300 MM, PREMOLDADA DE CONCRETO</t>
  </si>
  <si>
    <t>URBANIZAÇAO E OBRAS COMPLEMENTARES</t>
  </si>
  <si>
    <t>MEIO FIO E CORDAO - PADRAO SUDECAP</t>
  </si>
  <si>
    <t>MEIO FIO CONCRETO FCK&gt;=18MPA TIPO A (12X16,7X35)CM</t>
  </si>
  <si>
    <t>ALVENARIA</t>
  </si>
  <si>
    <t>ADMINISTRACAO DA OBRA</t>
  </si>
  <si>
    <t>MAO DE OBRA</t>
  </si>
  <si>
    <t>ENGENHEIRO INTERMEDIARIO</t>
  </si>
  <si>
    <t>TECNICO DE SEGURANCA</t>
  </si>
  <si>
    <t>MESTRE DE OBRAS</t>
  </si>
  <si>
    <t>SERVENTE</t>
  </si>
  <si>
    <t>EQUIPAMENTOS</t>
  </si>
  <si>
    <t>CAMINHONETE - GASOLINA</t>
  </si>
  <si>
    <t>UN</t>
  </si>
  <si>
    <t>M2</t>
  </si>
  <si>
    <t>M</t>
  </si>
  <si>
    <t>MES</t>
  </si>
  <si>
    <t>M2MES</t>
  </si>
  <si>
    <t>CJ</t>
  </si>
  <si>
    <t>M3</t>
  </si>
  <si>
    <t>M3KM</t>
  </si>
  <si>
    <t>KG</t>
  </si>
  <si>
    <t>VB</t>
  </si>
  <si>
    <t>Declaro para os devidos fins que os itens apresentados neste orçamento discriminativo estão com os quantitativos compatíveis com os projetos / especificação técnica  e os custos unitários adotados compativeis com as fontes de consulta inidicadas</t>
  </si>
  <si>
    <t xml:space="preserve">Responsavel(is) Técnico(s): </t>
  </si>
  <si>
    <t>TOTAL GERAL</t>
  </si>
  <si>
    <t>FORRO METÁLICO</t>
  </si>
  <si>
    <t>EM PLACAS CIMENTÍCIAS E = 10 CM</t>
  </si>
  <si>
    <t>ESTRUTURA METÁLICA</t>
  </si>
  <si>
    <t>CAÇAMBA POR VOLUME</t>
  </si>
  <si>
    <t>INSTALAÇÕES POR PONTO</t>
  </si>
  <si>
    <t>DE INTERRUPTOR, INCLUINDO ELETRODUTO DE PVC RÍGIDO E CAIXA COM ESPELHO</t>
  </si>
  <si>
    <t>PT</t>
  </si>
  <si>
    <t>DE LUZ EMBUTIDO, INCLUINDO ELETRODUTO DE PVC RÍGIDO E CAIXA COM ESPELHO</t>
  </si>
  <si>
    <t>SECO PARA INSTALAÇÃO DE SOM, TV, ALARME E LÓGICA, INCLUINDO ELETRODUTO DE PVC RIGIDO E CAIXA COM ESPELHO</t>
  </si>
  <si>
    <t>SECO PARA INSTALAÇÃO DE SOM, TV, ALARME E LÓGICA, INCLUINDO ELETRODUTO DE PVC FLEXIVEL CORRUGADO E CAIXA COM ESPELHO</t>
  </si>
  <si>
    <t>DE TELEFONE, INCLUINDO ELETRODUTO DE PVC RÍGIDO E CAIXA COM ESPELHO</t>
  </si>
  <si>
    <t>DE TOMADA DE EMBUTIR, INCLUINDO ELETRODUTO DE PVC RÍGIDO E CAIXA COM ESPELHO</t>
  </si>
  <si>
    <t>MAXIMO-AR</t>
  </si>
  <si>
    <t>JANELA, INCLUSIVE CONTRAMARCOS E FERRAGENS</t>
  </si>
  <si>
    <t>PORTA INCLUSIVE MARCO E FERRAGENS</t>
  </si>
  <si>
    <t>DE ABRIR</t>
  </si>
  <si>
    <t>DE CORRER/FIXA</t>
  </si>
  <si>
    <t>DE CONSTRUÇOES DE MADEIRA</t>
  </si>
  <si>
    <t>FECHAMENTO DE COBERTURA</t>
  </si>
  <si>
    <t>PONTO DE ÁGUA FRIA EMBUTIDO, INCLUINDO TUBO DE PVC RÍGIDO SOLDÁVEL E CONEXÕES</t>
  </si>
  <si>
    <t xml:space="preserve">PONTO DE ESGOTO, INCLUINDO TUBO DE PVC RÍGIDO SOLDÁVEL DE 40 MM E CONEXÕES (LAVATÓRIO, MICTÓRIOS, RALO SIFONADOS, ETC) </t>
  </si>
  <si>
    <t>PONTO DE ESGOTO, INCLUINDO TUBO DE PVC RÍGIDO SOLDÁVEL DE 50 MM E CONEXÕES (PIAS DE COZINHA, MÁQUINAS DE LAVAR, ETC.)</t>
  </si>
  <si>
    <t>PONTO DE ESGOTO, INCLUINDO TUBO DE PVC RÍGIDO SOLDÁVEL DE 100 MM E CONEXÕES (VASO SANITÁRIO)</t>
  </si>
  <si>
    <t xml:space="preserve">INSTALAÇÃO POR PONTO </t>
  </si>
  <si>
    <t>GALVANIZADA TRAPEZOIDAL DUPLA COM ISOLAMENTO TERMO ACÚSTICO</t>
  </si>
  <si>
    <t>PROJETO, FABRICAÇÃO TRANSPORTE E MONTAGEM DE ESTRUTURA METALICA  EM PERFIS SOLDADOS</t>
  </si>
  <si>
    <t>FORMA E DESFORMA DE MADEIRA PARA ESTRUTURAS EM CURVA COM TÁBUAS DE 3ª E CHAPA DE MADEIRA COMPENSADA RESINADA E = 6 MM (2 X)</t>
  </si>
  <si>
    <t>CHAPISCO COM BRITA FINA 1:2:3 CIMENTO, AREIA E PEDRISCO</t>
  </si>
  <si>
    <t>ALVENARIA DE BLOCO DE CONCRETO CHEIO, CONCRETO FCK = 20 MPA, SEM ARMAÇÃO E = 20 CM</t>
  </si>
  <si>
    <t xml:space="preserve">RIP RAP COM SACO DE RAFIA E ARGAMASSA 1:7 </t>
  </si>
  <si>
    <t>CONCRETO ESTRUTURAL SEM LANÇAMENTO E SEM ADENSAMENTO</t>
  </si>
  <si>
    <t>CONCRETO PROJETADO</t>
  </si>
  <si>
    <t xml:space="preserve">MOBILIZAÇÃO DE EQUIPAMENTO PARA LANÇAMENTO DE CONCRETO PROJETADO </t>
  </si>
  <si>
    <t>APLICAÇÃO DE CONCRETO PROJETADO EXCLUIVE FORNECIMENTO DO CONCRETO</t>
  </si>
  <si>
    <t xml:space="preserve">EXECUÇÃO DE PAREDE EM PLACAS DE GESSO ACARTONADO E = 12,5 MM  FIXADOS EM PERFIS METÁLICOS, INCLUINDO MASSA PARA REJUNTE, TRATAMENTO DE JUNTAS COM FITA DE PAPEL MICROPERFURADA, PARAFUSOS DE FIXAÇÃO LA E TA, FITA DE PAPEL DE REFORÇO DOS CANTOS  </t>
  </si>
  <si>
    <t xml:space="preserve">ISOLAMENTO TÉRMICO E ACÚSTICO EM PAREDES DRYWALL COM LÃ DE VIDRO </t>
  </si>
  <si>
    <t>ACABAMENTO EM PAREDE DE GESSO ACARTONADO, DRYWALL COM MASSA PVA E FUNDO SELADOR</t>
  </si>
  <si>
    <t xml:space="preserve">FORRO EM PLACAS DE GESSO ESTRUTURADO,  INCLUINDO OS PERFIS MONTANTES DE TRAVAMENTO DAS PLACAS E TIRANTES DE FIXAÇÃO NA LAJE E TODOS OS ACESSÓRIOS NECESSÁRIOS E ACABAMENTO DAS CABEÇAS DOS PARAFUSOS/JUNTAS </t>
  </si>
  <si>
    <t>ACABAMENTO EM FORRO DE GESSO COM MASSA PVA E FUNDO SELADOR</t>
  </si>
  <si>
    <t>PAREDES E FORROS DRYWALL</t>
  </si>
  <si>
    <t xml:space="preserve">LUMINÁRIA LED TIPO PLACA LUMINOSA 30 X 30 CM - POTÊNCIA DE 25 W - TENSÃO DE TRABALHO DE 85 A 260 V - TEMPERATURA DE COR DE 6500 K, INCLUINDO DRIVER </t>
  </si>
  <si>
    <t>PISO LAMINADO DE ENCAIXE ASSENTADO SOBRE MANTA DE POLIETILENO 2 MM</t>
  </si>
  <si>
    <t>PISO E RODAPÉ LAMINADO</t>
  </si>
  <si>
    <t>RODAPÉ PARA PISO LAMINADO COM 70 MM DE ALTURA</t>
  </si>
  <si>
    <t>REVESTIMENTO COM PASTILHA DE VIDRO (VIDROTIL), ASSENTADO COM ARGAMASSA PRÉ-FABRICADA, INCLUSIVE REJUNTAMENTO</t>
  </si>
  <si>
    <t>MOLDURA DE GRANITO CINZA CORUMBA E= 2 CM</t>
  </si>
  <si>
    <t>VIDRO TEMPERADO, COLOCADO EM CAIXILHO COM OU SEM BAGUETES, COM GAXETA DE NEOPRENE E = 10 MM</t>
  </si>
  <si>
    <t>E = 10 MM</t>
  </si>
  <si>
    <t>PLANILHA ORÇAMENTÁRIA - GERAL</t>
  </si>
  <si>
    <t>REMOÇÃO DE FORRO DE REGUAS METALICAS</t>
  </si>
  <si>
    <t>REVITALIZAÇÃO DE FORRO DE REGUAS METALICAS</t>
  </si>
  <si>
    <t>PORTAS DE MADEIRA</t>
  </si>
  <si>
    <t>60 X 210 CM</t>
  </si>
  <si>
    <t>80 X 210 CM</t>
  </si>
  <si>
    <t>90 X 210 CM</t>
  </si>
  <si>
    <t xml:space="preserve">DE ABRIR DE UMA FOLHA, TIPO PRANCHETA, COM BATENTE E MARCO DE MADEIRA, INCLUINDO FERRAGENS CROMADAS   </t>
  </si>
  <si>
    <t>60 X 160 CM</t>
  </si>
  <si>
    <t>100 X 160 CM</t>
  </si>
  <si>
    <t>MONTAGEM E DESMONTAGEM DE ANDAIME FACHADEIRO</t>
  </si>
  <si>
    <t>MOLDURA DE PEDRA</t>
  </si>
  <si>
    <t>Raphaella Cristina da Silva</t>
  </si>
  <si>
    <t>CREA 215.253/LP</t>
  </si>
  <si>
    <t>1.1</t>
  </si>
  <si>
    <t>1.1.1</t>
  </si>
  <si>
    <t>1.1.2</t>
  </si>
  <si>
    <t>1.1.3</t>
  </si>
  <si>
    <t>1.1.4</t>
  </si>
  <si>
    <t>1.1.5</t>
  </si>
  <si>
    <t>2.1</t>
  </si>
  <si>
    <t>3.1</t>
  </si>
  <si>
    <t>1.2</t>
  </si>
  <si>
    <t>1.2.1</t>
  </si>
  <si>
    <t>1.3</t>
  </si>
  <si>
    <t>1.3.1</t>
  </si>
  <si>
    <t>1.4</t>
  </si>
  <si>
    <t>1.4.1</t>
  </si>
  <si>
    <t>1.4.2</t>
  </si>
  <si>
    <t>1.4.3</t>
  </si>
  <si>
    <t>1.5</t>
  </si>
  <si>
    <t>1.5.1</t>
  </si>
  <si>
    <t>1.5.2</t>
  </si>
  <si>
    <t>2.1.1</t>
  </si>
  <si>
    <t>2.1.2</t>
  </si>
  <si>
    <t>2.1.3</t>
  </si>
  <si>
    <t>2.2</t>
  </si>
  <si>
    <t>2.2.1</t>
  </si>
  <si>
    <t>2.2.2</t>
  </si>
  <si>
    <t>2.2.3</t>
  </si>
  <si>
    <t>2.3</t>
  </si>
  <si>
    <t>2.3.1</t>
  </si>
  <si>
    <t>2.3.2</t>
  </si>
  <si>
    <t>2.3.3</t>
  </si>
  <si>
    <t>2.4</t>
  </si>
  <si>
    <t>2.4.1</t>
  </si>
  <si>
    <t>2.5</t>
  </si>
  <si>
    <t>2.5.1</t>
  </si>
  <si>
    <t>2.5.2</t>
  </si>
  <si>
    <t>2.6</t>
  </si>
  <si>
    <t>2.6.1</t>
  </si>
  <si>
    <t>2.7</t>
  </si>
  <si>
    <t>2.7.1</t>
  </si>
  <si>
    <t>2.8</t>
  </si>
  <si>
    <t>2.8.1</t>
  </si>
  <si>
    <t>2.8.2</t>
  </si>
  <si>
    <t>2.9</t>
  </si>
  <si>
    <t>2.9.1</t>
  </si>
  <si>
    <t>2.10</t>
  </si>
  <si>
    <t>2.10.1</t>
  </si>
  <si>
    <t>2.10.2</t>
  </si>
  <si>
    <t>2.11</t>
  </si>
  <si>
    <t>2.11.1</t>
  </si>
  <si>
    <t>2.12</t>
  </si>
  <si>
    <t>2.12.1</t>
  </si>
  <si>
    <t>2.12.2</t>
  </si>
  <si>
    <t>2.13</t>
  </si>
  <si>
    <t>2.14</t>
  </si>
  <si>
    <t>2.14.1</t>
  </si>
  <si>
    <t>2.15.1</t>
  </si>
  <si>
    <t>2.15</t>
  </si>
  <si>
    <t>2.16</t>
  </si>
  <si>
    <t>2.16.1</t>
  </si>
  <si>
    <t>2.16.2</t>
  </si>
  <si>
    <t>2.17</t>
  </si>
  <si>
    <t>2.17.1</t>
  </si>
  <si>
    <t>2.18.1</t>
  </si>
  <si>
    <t>2.18</t>
  </si>
  <si>
    <t>3.1.1</t>
  </si>
  <si>
    <t>3.2</t>
  </si>
  <si>
    <t>3.2.1</t>
  </si>
  <si>
    <t>3.3</t>
  </si>
  <si>
    <t>3.3.1</t>
  </si>
  <si>
    <t>3.3.2</t>
  </si>
  <si>
    <t>3.4</t>
  </si>
  <si>
    <t>3.4.1</t>
  </si>
  <si>
    <t>3.4.2</t>
  </si>
  <si>
    <t>3.5</t>
  </si>
  <si>
    <t>3.5.1</t>
  </si>
  <si>
    <t>3.5.2</t>
  </si>
  <si>
    <t>3.6</t>
  </si>
  <si>
    <t>3.6.1</t>
  </si>
  <si>
    <t>4.1</t>
  </si>
  <si>
    <t>4.1.1</t>
  </si>
  <si>
    <t>4.2</t>
  </si>
  <si>
    <t>4.2.1</t>
  </si>
  <si>
    <t>4.2.2</t>
  </si>
  <si>
    <t>4.3</t>
  </si>
  <si>
    <t>4.3.1</t>
  </si>
  <si>
    <t>4.4</t>
  </si>
  <si>
    <t>4.4.1</t>
  </si>
  <si>
    <t>4.5</t>
  </si>
  <si>
    <t>4.5.1</t>
  </si>
  <si>
    <t>4.5.2</t>
  </si>
  <si>
    <t>4.5.3</t>
  </si>
  <si>
    <t>5.1</t>
  </si>
  <si>
    <t>5.1.1</t>
  </si>
  <si>
    <t>5.1.2</t>
  </si>
  <si>
    <t>5.2</t>
  </si>
  <si>
    <t>5.2.1</t>
  </si>
  <si>
    <t>5.3</t>
  </si>
  <si>
    <t>5.3.1</t>
  </si>
  <si>
    <t>5.4</t>
  </si>
  <si>
    <t>CONTENÇÃO</t>
  </si>
  <si>
    <t>5.4.1</t>
  </si>
  <si>
    <t>6.1</t>
  </si>
  <si>
    <t>6.1.1</t>
  </si>
  <si>
    <t>6.1.2</t>
  </si>
  <si>
    <t>6.2</t>
  </si>
  <si>
    <t>6.2.1</t>
  </si>
  <si>
    <t>6.3</t>
  </si>
  <si>
    <t>6.3.1</t>
  </si>
  <si>
    <t>6.4</t>
  </si>
  <si>
    <t>6.4.1</t>
  </si>
  <si>
    <t>6.5</t>
  </si>
  <si>
    <t>6.5.1</t>
  </si>
  <si>
    <t>6.6</t>
  </si>
  <si>
    <t>6.6.1</t>
  </si>
  <si>
    <t>6.7</t>
  </si>
  <si>
    <t>6.7.1</t>
  </si>
  <si>
    <t>6.7.2</t>
  </si>
  <si>
    <t>6.8</t>
  </si>
  <si>
    <t>6.8.1</t>
  </si>
  <si>
    <t>6.8.2</t>
  </si>
  <si>
    <t>6.9</t>
  </si>
  <si>
    <t>6.9.1</t>
  </si>
  <si>
    <t>6.10</t>
  </si>
  <si>
    <t>6.10.1</t>
  </si>
  <si>
    <t>7.1</t>
  </si>
  <si>
    <t>7.1.1</t>
  </si>
  <si>
    <t>7.2</t>
  </si>
  <si>
    <t>7.2.1</t>
  </si>
  <si>
    <t>7.3</t>
  </si>
  <si>
    <t>7.3.1</t>
  </si>
  <si>
    <t>7.4</t>
  </si>
  <si>
    <t>7.4.1</t>
  </si>
  <si>
    <t>7.5</t>
  </si>
  <si>
    <t>7.5.1</t>
  </si>
  <si>
    <t>7.5.2</t>
  </si>
  <si>
    <t>7.5.3</t>
  </si>
  <si>
    <t>7.5.4</t>
  </si>
  <si>
    <t>7.5.5</t>
  </si>
  <si>
    <t>8.1</t>
  </si>
  <si>
    <t>8.1.1</t>
  </si>
  <si>
    <t>8.2</t>
  </si>
  <si>
    <t>8.2.1</t>
  </si>
  <si>
    <t>8.2.2</t>
  </si>
  <si>
    <t>8.3</t>
  </si>
  <si>
    <t>8.3.1</t>
  </si>
  <si>
    <t>8.4</t>
  </si>
  <si>
    <t>8.4.1</t>
  </si>
  <si>
    <t>8.5</t>
  </si>
  <si>
    <t>8.5.1</t>
  </si>
  <si>
    <t>8.5.2</t>
  </si>
  <si>
    <t>8.5.3</t>
  </si>
  <si>
    <t>8.5.4</t>
  </si>
  <si>
    <t>8.6</t>
  </si>
  <si>
    <t>8.6.1</t>
  </si>
  <si>
    <t>8.6.2</t>
  </si>
  <si>
    <t>8.7</t>
  </si>
  <si>
    <t>8.7.1</t>
  </si>
  <si>
    <t>9.1</t>
  </si>
  <si>
    <t>9.1.1</t>
  </si>
  <si>
    <t>9.2</t>
  </si>
  <si>
    <t>9.2.1</t>
  </si>
  <si>
    <t>9.2.2</t>
  </si>
  <si>
    <t>9.2.3</t>
  </si>
  <si>
    <t>9.2.4</t>
  </si>
  <si>
    <t>9.3</t>
  </si>
  <si>
    <t>9.3.1</t>
  </si>
  <si>
    <t>9.4</t>
  </si>
  <si>
    <t>9.4.1</t>
  </si>
  <si>
    <t>9.4.2</t>
  </si>
  <si>
    <t>9.5</t>
  </si>
  <si>
    <t>9.5.1</t>
  </si>
  <si>
    <t>9.5.2</t>
  </si>
  <si>
    <t>9.5.3</t>
  </si>
  <si>
    <t>9.5.4</t>
  </si>
  <si>
    <t>9.5.5</t>
  </si>
  <si>
    <t>9.5.6</t>
  </si>
  <si>
    <t>9.6</t>
  </si>
  <si>
    <t>9.6.1</t>
  </si>
  <si>
    <t>9.6.2</t>
  </si>
  <si>
    <t>9.7</t>
  </si>
  <si>
    <t>9.7.1</t>
  </si>
  <si>
    <t>9.7.2</t>
  </si>
  <si>
    <t>9.7.3</t>
  </si>
  <si>
    <t>9.7.4</t>
  </si>
  <si>
    <t>9.8</t>
  </si>
  <si>
    <t>9.8.1</t>
  </si>
  <si>
    <t>9.8.2</t>
  </si>
  <si>
    <t>9.8.3</t>
  </si>
  <si>
    <t>9.9</t>
  </si>
  <si>
    <t>9.9.1</t>
  </si>
  <si>
    <t>9.9.2</t>
  </si>
  <si>
    <t>9.9.3</t>
  </si>
  <si>
    <t>9.9.4</t>
  </si>
  <si>
    <t>9.9.5</t>
  </si>
  <si>
    <t>9.10</t>
  </si>
  <si>
    <t>9.10.1</t>
  </si>
  <si>
    <t>9.10.2</t>
  </si>
  <si>
    <t>9.10.3</t>
  </si>
  <si>
    <t>9.11</t>
  </si>
  <si>
    <t>9.11.1</t>
  </si>
  <si>
    <t>9.12</t>
  </si>
  <si>
    <t>9.12.1</t>
  </si>
  <si>
    <t>9.13</t>
  </si>
  <si>
    <t>9.13.1</t>
  </si>
  <si>
    <t>9.14</t>
  </si>
  <si>
    <t>9.14.1</t>
  </si>
  <si>
    <t>9.14.2</t>
  </si>
  <si>
    <t>9.14.3</t>
  </si>
  <si>
    <t>9.14.4</t>
  </si>
  <si>
    <t>9.15</t>
  </si>
  <si>
    <t>9.15.1</t>
  </si>
  <si>
    <t>9.15.2</t>
  </si>
  <si>
    <t>9.15.3</t>
  </si>
  <si>
    <t>9.15.4</t>
  </si>
  <si>
    <t>9.15.5</t>
  </si>
  <si>
    <t>9.15.6</t>
  </si>
  <si>
    <t>9.15.7</t>
  </si>
  <si>
    <t>9.16</t>
  </si>
  <si>
    <t>9.16.1</t>
  </si>
  <si>
    <t>9.16.2</t>
  </si>
  <si>
    <t>9.16.3</t>
  </si>
  <si>
    <t>9.16.4</t>
  </si>
  <si>
    <t>10.1</t>
  </si>
  <si>
    <t>10.1.1</t>
  </si>
  <si>
    <t>10.1.2</t>
  </si>
  <si>
    <t>10.2</t>
  </si>
  <si>
    <t>10.2.1</t>
  </si>
  <si>
    <t>10.3</t>
  </si>
  <si>
    <t>10.3.1</t>
  </si>
  <si>
    <t>10.4</t>
  </si>
  <si>
    <t>10.4.1</t>
  </si>
  <si>
    <t>10.4.2</t>
  </si>
  <si>
    <t>10.4.3</t>
  </si>
  <si>
    <t>10.5</t>
  </si>
  <si>
    <t>10.5.1</t>
  </si>
  <si>
    <t>10.6</t>
  </si>
  <si>
    <t>10.6.1</t>
  </si>
  <si>
    <t>10.7</t>
  </si>
  <si>
    <t>10.7.1</t>
  </si>
  <si>
    <t>10.8</t>
  </si>
  <si>
    <t>10.8.1</t>
  </si>
  <si>
    <t>10.9</t>
  </si>
  <si>
    <t>10.9.1</t>
  </si>
  <si>
    <t>10.10.1</t>
  </si>
  <si>
    <t>10.10.2</t>
  </si>
  <si>
    <t>10.11</t>
  </si>
  <si>
    <t>10.11.1</t>
  </si>
  <si>
    <t>10.11.2</t>
  </si>
  <si>
    <t>10.11.3</t>
  </si>
  <si>
    <t>10.11.4</t>
  </si>
  <si>
    <t>10.11.5</t>
  </si>
  <si>
    <t>10.11.6</t>
  </si>
  <si>
    <t>11.1</t>
  </si>
  <si>
    <t>11.1.2</t>
  </si>
  <si>
    <t>11.1.2.1</t>
  </si>
  <si>
    <t>11.1.2.2</t>
  </si>
  <si>
    <t xml:space="preserve">PARA SANITÁRIO DE ABRIR DE UMA FOLHA, TIPO PRANCHETA, COM BATENTE E MARCO DE MADEIRA, INCLUINDO FERRAGENS CROMADAS   </t>
  </si>
  <si>
    <t>11.1.1</t>
  </si>
  <si>
    <t>11.1.1.1</t>
  </si>
  <si>
    <t>11.1.1.2</t>
  </si>
  <si>
    <t>11.1.1.3</t>
  </si>
  <si>
    <t>12.1</t>
  </si>
  <si>
    <t>12.1.1</t>
  </si>
  <si>
    <t>12.1.2</t>
  </si>
  <si>
    <t>12.1.3</t>
  </si>
  <si>
    <t>12.1.4</t>
  </si>
  <si>
    <t>12.1.5</t>
  </si>
  <si>
    <t>12.1.6</t>
  </si>
  <si>
    <t>12.1.7</t>
  </si>
  <si>
    <t>12.1.8</t>
  </si>
  <si>
    <t>12.1.9</t>
  </si>
  <si>
    <t>12.2</t>
  </si>
  <si>
    <t>12.2.1</t>
  </si>
  <si>
    <t>12.2.1.1</t>
  </si>
  <si>
    <t>12.2.1.2</t>
  </si>
  <si>
    <t>12.3</t>
  </si>
  <si>
    <t>12.3.1</t>
  </si>
  <si>
    <t>12.4</t>
  </si>
  <si>
    <t>12.4.1</t>
  </si>
  <si>
    <t>13.1</t>
  </si>
  <si>
    <t>13.1.1</t>
  </si>
  <si>
    <t>13.1.2</t>
  </si>
  <si>
    <t>13.1.3</t>
  </si>
  <si>
    <t>13.1.4</t>
  </si>
  <si>
    <t>13.2</t>
  </si>
  <si>
    <t>13.2.1</t>
  </si>
  <si>
    <t>13.3</t>
  </si>
  <si>
    <t>13.3.1</t>
  </si>
  <si>
    <t>13.4</t>
  </si>
  <si>
    <t>13.4.1</t>
  </si>
  <si>
    <t>14.1</t>
  </si>
  <si>
    <t>14.1.1</t>
  </si>
  <si>
    <t>14.2</t>
  </si>
  <si>
    <t>14.2.1</t>
  </si>
  <si>
    <t>14.3</t>
  </si>
  <si>
    <t>14.3.1</t>
  </si>
  <si>
    <t>14.3.2</t>
  </si>
  <si>
    <t>14.3.3</t>
  </si>
  <si>
    <t>14.4</t>
  </si>
  <si>
    <t>14.4.1</t>
  </si>
  <si>
    <t>14.5</t>
  </si>
  <si>
    <t>14.5.1</t>
  </si>
  <si>
    <t>14.5.2</t>
  </si>
  <si>
    <t>14.6</t>
  </si>
  <si>
    <t>14.6.1</t>
  </si>
  <si>
    <t>14.7</t>
  </si>
  <si>
    <t>14.7.1</t>
  </si>
  <si>
    <t>14.8</t>
  </si>
  <si>
    <t>14.8.1</t>
  </si>
  <si>
    <t>14.8.2</t>
  </si>
  <si>
    <t>15.1</t>
  </si>
  <si>
    <t>15.1.1</t>
  </si>
  <si>
    <t>15.2</t>
  </si>
  <si>
    <t>15.2.1</t>
  </si>
  <si>
    <t>16.1</t>
  </si>
  <si>
    <t>16.1.1</t>
  </si>
  <si>
    <t>16.2</t>
  </si>
  <si>
    <t>16.2.1</t>
  </si>
  <si>
    <t>16.2.2</t>
  </si>
  <si>
    <t>16.3</t>
  </si>
  <si>
    <t>16.3.1</t>
  </si>
  <si>
    <t>16.3.2</t>
  </si>
  <si>
    <t>16.4</t>
  </si>
  <si>
    <t>16.4.1</t>
  </si>
  <si>
    <t>16.4.2</t>
  </si>
  <si>
    <t>17.1</t>
  </si>
  <si>
    <t>17.1.1</t>
  </si>
  <si>
    <t>17.1.2</t>
  </si>
  <si>
    <t>18.1</t>
  </si>
  <si>
    <t>18.1.1</t>
  </si>
  <si>
    <t>18.2</t>
  </si>
  <si>
    <t>18.2.1</t>
  </si>
  <si>
    <t>18.3</t>
  </si>
  <si>
    <t>18.3.1</t>
  </si>
  <si>
    <t>19.1</t>
  </si>
  <si>
    <t>19.1.1</t>
  </si>
  <si>
    <t>20.1</t>
  </si>
  <si>
    <t>20.1.1</t>
  </si>
  <si>
    <t>20.1.2</t>
  </si>
  <si>
    <t>20.1.3</t>
  </si>
  <si>
    <t>20.1.4</t>
  </si>
  <si>
    <t>20.2</t>
  </si>
  <si>
    <t>20.2.1.1</t>
  </si>
  <si>
    <t>TOTAL A CUSTO</t>
  </si>
  <si>
    <t>PREÇO DE CUSTO</t>
  </si>
  <si>
    <t>PREÇO DE VENDA</t>
  </si>
  <si>
    <t>TOTAL VENDA</t>
  </si>
  <si>
    <t>OBRA: REFORMA DO PRÉDIO DA CÂMARA</t>
  </si>
  <si>
    <t>REGIME DE EXECUÇÃO: EMPREITADA POR PREÇO UNITÁRIO</t>
  </si>
  <si>
    <t xml:space="preserve">BASE DE CONSULTA: TABELA DA SUDECAP - PBH </t>
  </si>
  <si>
    <t>REFERENCIA: OUTUBRO DE 2017</t>
  </si>
  <si>
    <t xml:space="preserve">TOTAL GERAL DO ORÇAMENTO A PREÇO DE VENDA </t>
  </si>
  <si>
    <t>14.5.3</t>
  </si>
  <si>
    <t>PISO INTERTRAVADO E= 8,0CM 35MPA C/ COLCHAO AREIA</t>
  </si>
  <si>
    <t>1.1.6</t>
  </si>
  <si>
    <t>COMPENSADO 10MM COM BASE DE CONCRETO S/INFORME PBH</t>
  </si>
  <si>
    <t>PLACA DE OBRA E TAPUMES</t>
  </si>
  <si>
    <t>2.8.3</t>
  </si>
  <si>
    <t>VINILICO</t>
  </si>
  <si>
    <t>DEMOLIÇAO DE DIVISORIA INCLUSIVE AFASTAMENTO</t>
  </si>
  <si>
    <t>12.13.1</t>
  </si>
  <si>
    <t>DE LAMINADO</t>
  </si>
  <si>
    <t>2.14.2</t>
  </si>
  <si>
    <t>2.14.3</t>
  </si>
  <si>
    <t>2.14.4</t>
  </si>
  <si>
    <t>2.14.5</t>
  </si>
  <si>
    <t>2.17.2</t>
  </si>
  <si>
    <t>2.19</t>
  </si>
  <si>
    <t>2.19.1</t>
  </si>
  <si>
    <t>2.14.6</t>
  </si>
  <si>
    <t>FERRAGENS (DOBRADIÇAS, FECHADURAS, MAÇANETAS)</t>
  </si>
  <si>
    <t>REMOÇAO DE LUMINARIA INCANDESCENTE</t>
  </si>
  <si>
    <t>TRANSPORTE DE MAT.DE QUALQUER NATUREZA EM CAMINHÃO</t>
  </si>
  <si>
    <t>ESQUADRIA DE ALUMÍNIO ANODIZADO</t>
  </si>
  <si>
    <t>Local e Data: Contagem-MG,  01 de março de 2.018</t>
  </si>
  <si>
    <t>Total Planilha</t>
  </si>
  <si>
    <t>Preço Custo</t>
  </si>
  <si>
    <t>Saldo a Medir</t>
  </si>
  <si>
    <t>Acumulado Medido</t>
  </si>
  <si>
    <t>Valor Acumulado Medido</t>
  </si>
  <si>
    <t>Valor a Medir</t>
  </si>
  <si>
    <t>PLANILHA DE MEDIÇÃO</t>
  </si>
  <si>
    <t>OBRA: REFORMA DO PRÉDIO DA CÂMARA MUNICIPAL DE CONTAGEM</t>
  </si>
  <si>
    <t>PROCESSO</t>
  </si>
  <si>
    <t>020/2018</t>
  </si>
  <si>
    <t>CONTRATO</t>
  </si>
  <si>
    <t>02/2018.</t>
  </si>
  <si>
    <t>LOCAL DA OBRA: Praça São Gonçalo, Nº 18 - Centro - Contagem/MG</t>
  </si>
  <si>
    <t>PASSOS J&amp;R CONSTRUÇÕES E EMPREENDIMENTOS LTDA</t>
  </si>
  <si>
    <t>EMPRESA CONTRATADA: PASSOS J&amp;R CONSTRUÇÕES E EMPREENDIMENTOS LTDA</t>
  </si>
  <si>
    <t>OBJETO:  CONTRATO DE PRESTAÇÃO DE SERVIÇO POR EMPRESA DE ENGENHARIA PARA REFORMA DA FACHADA, TELHADO, SUBSOLO E ESTACIONAMENTO DESTE LEGISLATIVO</t>
  </si>
  <si>
    <t>180 DIAS</t>
  </si>
  <si>
    <t>PRAZO</t>
  </si>
  <si>
    <t>PERÍODO DE MEDIÇÃO</t>
  </si>
  <si>
    <t>01/08/2019 A 31/08/2019</t>
  </si>
  <si>
    <t>RESPONSÁVEL:</t>
  </si>
  <si>
    <t>Márcio Marques - Diretor de Obra</t>
  </si>
  <si>
    <t>RONAM DIAS PASSOS</t>
  </si>
  <si>
    <t>Valor Total de Custo</t>
  </si>
  <si>
    <t>Valor Unit. De venda</t>
  </si>
  <si>
    <t>Valor Total de Venda</t>
  </si>
  <si>
    <t>Preço Unit.  De Custo</t>
  </si>
  <si>
    <t>Valor Medido  no Período</t>
  </si>
  <si>
    <t>Total Medido  no Período</t>
  </si>
  <si>
    <t>O valor total da medição no perído é de R$ 380.663,46 ( Trezentos e oitenta mil, seiscentos e sessenta e três reais e quarenta e seis centavos) conforme planilha .</t>
  </si>
  <si>
    <t>Data</t>
  </si>
  <si>
    <t>1ª MEDIÇÃO - Agosto/2019</t>
  </si>
  <si>
    <t>RESPONSÁVEL TÉCNICO E REPRESENTANTE LEGAL</t>
  </si>
  <si>
    <t>Márcio Marques da Silva - CREA 181.803/D</t>
  </si>
  <si>
    <t>Ronam Dias Passos - CREA 219.614/D</t>
  </si>
  <si>
    <t>PLANILHA DE LEVANTAMENTO DE OBRA</t>
  </si>
  <si>
    <t>VALOR DO CONTRATO</t>
  </si>
  <si>
    <t>Indíce correspondente</t>
  </si>
  <si>
    <r>
      <t xml:space="preserve">OBRA: REFORMA DO PRÉDIO DA CÂMARA MUNICIPAL DE CONTAGEM 
 </t>
    </r>
    <r>
      <rPr>
        <b/>
        <u/>
        <sz val="16"/>
        <rFont val="Arial"/>
        <family val="2"/>
      </rPr>
      <t>OBRA DO ESTACIOMENTO</t>
    </r>
  </si>
  <si>
    <t xml:space="preserve">OBJETO:  </t>
  </si>
  <si>
    <t xml:space="preserve">EMPRESA CONTRATADA: </t>
  </si>
  <si>
    <t>FONTE</t>
  </si>
  <si>
    <t>SUDECAP</t>
  </si>
  <si>
    <t xml:space="preserve">PROTENÇÃO LAJE </t>
  </si>
  <si>
    <t>Armaduras de protenção vigas  V101 A V103 tabela de protenção    -  cordoalha CP-210 12,7mm</t>
  </si>
  <si>
    <t xml:space="preserve">   Armaduras de protenção vigas V101 A V103 tabela de protenção    
- pares de cunha 12,7mm bipartida
- bloco de ancoragem 12,7mm
- forma de nicho de protensão para cordoalha 1/2
- adaptador (chupetinha)
- canopla- tubo 50</t>
  </si>
  <si>
    <t>CODIGO</t>
  </si>
  <si>
    <t>01.03.02</t>
  </si>
  <si>
    <t>Valor Unit. De venda
BDI.25,00%</t>
  </si>
  <si>
    <t>01.04.09</t>
  </si>
  <si>
    <t>01.04.10</t>
  </si>
  <si>
    <t>01.04.11</t>
  </si>
  <si>
    <t>01.04.20</t>
  </si>
  <si>
    <t>01.04.02</t>
  </si>
  <si>
    <t>01.11.07</t>
  </si>
  <si>
    <t>01.29.01</t>
  </si>
  <si>
    <t>01.29.02</t>
  </si>
  <si>
    <t>01.29.03</t>
  </si>
  <si>
    <t>MONTAGEM DE ANDAIME FACHADEIRO</t>
  </si>
  <si>
    <t>01.29.04</t>
  </si>
  <si>
    <t>DESMONTAGEM DE ANDAIME FACHADEIRO</t>
  </si>
  <si>
    <t>01.30.02</t>
  </si>
  <si>
    <t>01.30.03</t>
  </si>
  <si>
    <t>02.13.04</t>
  </si>
  <si>
    <t>02.14.01</t>
  </si>
  <si>
    <t>02.26.01</t>
  </si>
  <si>
    <t>ED-51125</t>
  </si>
  <si>
    <t>SETOP</t>
  </si>
  <si>
    <t>ED-49649</t>
  </si>
  <si>
    <t>ED-48298</t>
  </si>
  <si>
    <t>CORTE, DOBRA E MONTAGEM DE AÇO CA-50/60</t>
  </si>
  <si>
    <t>06.04.02</t>
  </si>
  <si>
    <t>FCK &gt;= 30 MPA, BRITA CALCÁRIA, USINADO BOMBEÁVEL, LANÇADO EM ESTRUTURA</t>
  </si>
  <si>
    <t>FORMA E DESFORMA DE COMPENSADO PLASTIFICADO, ESP. 12MM, REAPROVEITAMENTO (3X), EXCLUSIVE ESCORAMENTO</t>
  </si>
  <si>
    <t>M2XMÊS</t>
  </si>
  <si>
    <t>06.09.30</t>
  </si>
  <si>
    <t>ED-48209</t>
  </si>
  <si>
    <t>PAREDE DE GESSO ACARTONADO (DRY-WALL), DIVISÃO ENTRE ÁREAS SECAS DE UMA MESMA UNIDADE (ST/ST), ESP. 115 MM, INCLUSIVE MONTANTES, GUIAS E ACESSÓRIOS, EXCLUSIVE ISOLANTE TÉRMICO/ACÚSTICO</t>
  </si>
  <si>
    <t>SINAP</t>
  </si>
  <si>
    <t>07.03.05</t>
  </si>
  <si>
    <t>08.12.40</t>
  </si>
  <si>
    <t>ED-48429</t>
  </si>
  <si>
    <t>COBERTURA EM TELHA METÁLICA GALVANIZADA TRAPEZOIDAL, TIPO DUPLA TERMOACÚSTICA COM DUAS FACES TRAPEZOIDAIS, ESP. 0,43MM, PREENCHIMENTO EM POLIESTIRENO EXPANDIDO/ISOPOR COM ESP. 30MM, ACABAMENTO NATURAL, INCLUSIVE ACESSÓRIOS PARA FIXAÇÃO, FORNECIMENTO E INSTALAÇÃO</t>
  </si>
  <si>
    <t>ESTRUTURA METÁLICA PARA COBERTURA</t>
  </si>
  <si>
    <t>FORNECIMENTO DE ESTRUTURA METÁLICA E ENGRADAMENTO METÁLICO, EM AÇO, PARA TELHADO, EXCLUSIVE TELHA, INCLUSIVE FABRICAÇÃO, TRANSPORTE, MONTAGEM E APLICAÇÃO DE FUNDO PREPARADOR ANTICORROSIVO EM SUPERFÍCIE METÁLICA, UMA (1) DEMÃO</t>
  </si>
  <si>
    <t>ED-20603</t>
  </si>
  <si>
    <t>08.15.40</t>
  </si>
  <si>
    <t>08.85.29</t>
  </si>
  <si>
    <t>08.87.47</t>
  </si>
  <si>
    <t>10.03.01</t>
  </si>
  <si>
    <t>10.10.03</t>
  </si>
  <si>
    <t>10.10.04</t>
  </si>
  <si>
    <t>10.10.05</t>
  </si>
  <si>
    <t>10.20.11</t>
  </si>
  <si>
    <t>10.22.42</t>
  </si>
  <si>
    <t>10.22.43</t>
  </si>
  <si>
    <t>10.24.05</t>
  </si>
  <si>
    <t>10.24.27</t>
  </si>
  <si>
    <t>PONTO DE EMBUTIR PARA ESGOTO EM TUBO PVC RÍGIDO, PB - SÉRIE NORMAL, DN 40MM (1.1/2"), EMBUTIDO NA ALVENARIA/PISO, COM ALTURA (SAÍDA) DE 50CM DO PISO, COM DISTÂNCIA DE ATÉ CINCO (5) METROS DA RAMAL DE ESGOTO, EXCLUSIVE ESCAVAÇÃO, INCLUSIVE CONEXÕES E FIXAÇÃO DO TUBO COM ENCHIMENTO DO RASGO NA ALVENARIA/CONCRETO COM ARGAMASSA</t>
  </si>
  <si>
    <t>ED-50223</t>
  </si>
  <si>
    <t>PONTO DE EMBUTIR PARA ESGOTO EM TUBO PVC RÍGIDO, PBV - SÉRIE NORMAL, DN 50MM (2"), EMBUTIDO EM PISO COM DISTÂNCIA DE ATÉ CINCO (5) METROS DA RAMAL DE ESGOTO, EXCLUSIVE ESCAVAÇÃO, INCLUSIVE CONEXÕES E FIXAÇÃO DO TUBO COM ENCHIMENTO DO RASGO NO CONCRETO COM ARGAMASSA</t>
  </si>
  <si>
    <t>ED-50224</t>
  </si>
  <si>
    <t>PONTO DE EMBUTIR PARA ESGOTO EM TUBO PVC RÍGIDO, PBV - SÉRIE NORMAL, DN 100MM (4"), EMBUTIDO EM PISO COM DISTÂNCIA DE ATÉ CINCO (5) METROS DA RAMAL DE ESGOTO, INCLUSIVE CONEXÕES E FIXAÇÃO DO TUBO COM ENCHIMENTO DO RASGO NO CONCRETO COM ARGAMASSA</t>
  </si>
  <si>
    <t>ED-50225</t>
  </si>
  <si>
    <t>10.25.02</t>
  </si>
  <si>
    <t>10.25.11</t>
  </si>
  <si>
    <t>10.26.11</t>
  </si>
  <si>
    <t>10.26.12</t>
  </si>
  <si>
    <t>10.26.35</t>
  </si>
  <si>
    <t>10.26.36</t>
  </si>
  <si>
    <t>10.27.31</t>
  </si>
  <si>
    <t>10.27.61</t>
  </si>
  <si>
    <t>10.27.63</t>
  </si>
  <si>
    <t>10.35.11</t>
  </si>
  <si>
    <t>10.35.52</t>
  </si>
  <si>
    <t>10.35.69</t>
  </si>
  <si>
    <t>10.40.02</t>
  </si>
  <si>
    <t>CUBA EMBUTIR OVAL (49X32,5CM) CELITE/EQUIVALENTE. COMPLETO</t>
  </si>
  <si>
    <t>10.40.27</t>
  </si>
  <si>
    <t>10.41.04</t>
  </si>
  <si>
    <t>10.45.01</t>
  </si>
  <si>
    <t>11.01.02</t>
  </si>
  <si>
    <t>11.11.01</t>
  </si>
  <si>
    <t>11.11.03</t>
  </si>
  <si>
    <t>11.11.05</t>
  </si>
  <si>
    <t>11.11.10</t>
  </si>
  <si>
    <t>11.11.13</t>
  </si>
  <si>
    <t>11.11.16</t>
  </si>
  <si>
    <t>11.11.17</t>
  </si>
  <si>
    <t>11.11.20</t>
  </si>
  <si>
    <t>11.11.22</t>
  </si>
  <si>
    <t>11.11.24</t>
  </si>
  <si>
    <t>11.11.40</t>
  </si>
  <si>
    <t>11.11.42</t>
  </si>
  <si>
    <t>11.11.44</t>
  </si>
  <si>
    <t>11.11.66</t>
  </si>
  <si>
    <t>11.11.68</t>
  </si>
  <si>
    <t>11.11.64</t>
  </si>
  <si>
    <t>ELETROCALHA PERFURADA CH. 24 C/TAMPA - 100X50 MM</t>
  </si>
  <si>
    <t>ELETROCALHA PERFURADA CH. 24 C/ TAMPA - 100X100 MM</t>
  </si>
  <si>
    <t>ELETROCALHA PERFURADA CH. 24 C/ TAMPA - 200X100 MM</t>
  </si>
  <si>
    <t>SUPORTE VERTICAL P /ELETROCALHA 100X50 MM</t>
  </si>
  <si>
    <t xml:space="preserve">SUPORTE VERTICAL P/ELETROCALHA 200X100 MM </t>
  </si>
  <si>
    <t>MÃO FRANCESA SIMPLES 100MM P/ ELETROCALHA</t>
  </si>
  <si>
    <t>MÃO FRANCESA SIMPLES 200MM P/ ELETROCALHA</t>
  </si>
  <si>
    <t>CURVA HORIZ. 90°  C/  TAMPA P/  ELETROCALHA  100X50 MM</t>
  </si>
  <si>
    <t>CURVA HORIZ. 90°  C/ TAMPA P/ ELETROCALHA  100X100 MM</t>
  </si>
  <si>
    <t>CURVA HORIZ.  90° C/ TAMPA  P/ ELETROCALHA 200X100MM</t>
  </si>
  <si>
    <t xml:space="preserve">DERIVAÇÃO  "T" HORIZ. 90°  P/ ELETR. 100X50 MM </t>
  </si>
  <si>
    <t xml:space="preserve">DERIVAÇÃO  "T" HORIZ. 90°  P/ ELETR. 100X100 MM </t>
  </si>
  <si>
    <t xml:space="preserve">DERIVAÇÃO  "T" HORIZ. 90°  P/ ELETR. 200X100 MM </t>
  </si>
  <si>
    <t>TALA RETA P/ EMENDA DE ELETROCALHA 50MM</t>
  </si>
  <si>
    <t>TALA RETA P/ EMENDA DE ELETROCALHA 100MM</t>
  </si>
  <si>
    <t>TERMINAL PARA ELETROCALHA 200X100 MM</t>
  </si>
  <si>
    <t>11.01</t>
  </si>
  <si>
    <t>ELETROCALHA</t>
  </si>
  <si>
    <t>CAIXA DE PASSAGEM EM PVC 4"X2" AMARELA P/ELETRODUTO FLEXIVEL CORRUGADO</t>
  </si>
  <si>
    <t>11.14.34</t>
  </si>
  <si>
    <t>11.14.23</t>
  </si>
  <si>
    <t>DE EMBUTIR OCTOGONAL PVC 4X4" TIGRE OU EQUIVALENTE</t>
  </si>
  <si>
    <t>ED-49228</t>
  </si>
  <si>
    <t>DISJUNTOR MONOPOLAR TERMOMAGNÉTICO 5KA, DE 10A</t>
  </si>
  <si>
    <t>ED-49229</t>
  </si>
  <si>
    <t>DISJUNTOR MONOPOLAR TERMOMAGNÉTICO 5KA, DE 15A</t>
  </si>
  <si>
    <t>ED-49232</t>
  </si>
  <si>
    <t>DISJUNTOR MONOPOLAR TERMOMAGNÉTICO 5KA, DE 25A</t>
  </si>
  <si>
    <t>DISJUNTOR TRIPOLAR TERMOMAGNÉTICO 10KA, DE 70A</t>
  </si>
  <si>
    <t>ED-49261</t>
  </si>
  <si>
    <t>11.23.05</t>
  </si>
  <si>
    <t>CONDUTOR #  2,5 MM2</t>
  </si>
  <si>
    <t>CONDUTOR #  4,0 MM2</t>
  </si>
  <si>
    <t>11.23.06</t>
  </si>
  <si>
    <t>ED-49240</t>
  </si>
  <si>
    <t>DISJUNTOR BIPOLAR TERMOMAGNÉTICO 10KA, DE 25A</t>
  </si>
  <si>
    <t>ED-49504</t>
  </si>
  <si>
    <t>QUADRO DE DISTRIBUIÇÃO PARA 50 MÓDULOS COM BARRAMENTO 100 A</t>
  </si>
  <si>
    <t>ED-49500</t>
  </si>
  <si>
    <t>QUADRO DE DISTRIBUIÇÃO PARA 20 MÓDULOS COM BARRAMENTO 100 A</t>
  </si>
  <si>
    <t>ED-49294</t>
  </si>
  <si>
    <t>DISJUNTOR TERMOMAGNÉTICO 150A PARA MEDIDOR</t>
  </si>
  <si>
    <t>11.24.10</t>
  </si>
  <si>
    <t>#  25,0 MM2, ISOLAMENTO 750V</t>
  </si>
  <si>
    <t>11.24.11</t>
  </si>
  <si>
    <t>#  35,0 MM2, ISOLAMENTO 750V</t>
  </si>
  <si>
    <t>11.24.12</t>
  </si>
  <si>
    <t>#  50,0 MM2, ISOLAMENTO 750V</t>
  </si>
  <si>
    <t>11.24.13</t>
  </si>
  <si>
    <t>#  70,0 MM2, ISOLAMENTO 750V</t>
  </si>
  <si>
    <t>11.03.03</t>
  </si>
  <si>
    <t>ELETRODUTO SEALTUBO PVC ZINCADO ASPIRADO C/TRACADO</t>
  </si>
  <si>
    <t>ELETRODUTO FLEXIVEL SEALTUBO D= 2" OU EQUIVALENTE</t>
  </si>
  <si>
    <t>INTERRUPTOR, TOMADA E ACESS. SILENTOQUE PIAL/EQUIVALENTE</t>
  </si>
  <si>
    <t>11.30.13</t>
  </si>
  <si>
    <t>11.30.22</t>
  </si>
  <si>
    <t>11.30.51</t>
  </si>
  <si>
    <t>11.30.52</t>
  </si>
  <si>
    <t>INTERRUPTOR SIMPLES  10A/250V R.1000 SEM PLACA OU EQUIVALENTE</t>
  </si>
  <si>
    <t>TOMADA 2P+T 10A-250V, S/ PLACA REF.685044 P.LEGRAN OU EQUIVALENTE</t>
  </si>
  <si>
    <t>PLACA TERMOPLASTICA CINZA PARA CAIXA 2" X 4"</t>
  </si>
  <si>
    <t>PLACA TERMOPLASTICA CINZA PARA CAIXA 4" X 4"</t>
  </si>
  <si>
    <t>ED-49393</t>
  </si>
  <si>
    <t>LUMINÁRIA COMERCIAL CHANFRADA DE SOBREPOR COMPLETA, PARA DUAS (2) LÂMPADAS TUBULARES FLUORESCENTE 2X32W-ØT8, FORNECIMENTO E INSTALAÇÃO, INCLUSIVE BASE, REATOR E LÂMPADAS</t>
  </si>
  <si>
    <t>12.04.31</t>
  </si>
  <si>
    <t>12.04.33</t>
  </si>
  <si>
    <t>PORTA DE MADEIRA PARA PINTURA, 80 X 210 CM, E=35MM, C/MARCO, ALIZAR E DOBRADIÇAS (EXCLUSIVE FECHADURA)</t>
  </si>
  <si>
    <t>PORTA DE MADEIRA PARA PINTURA, 60 X 210 CM, E=35MM, C/MARCO, ALIZAR E DOBRADIÇAS (EXCLUSIVE FECHADURA)</t>
  </si>
  <si>
    <t>12.50.08</t>
  </si>
  <si>
    <t>12.50.10</t>
  </si>
  <si>
    <t>FECHADURA CROMADA, COMPLETA, C/MAÇANETA E ROSETA, P/PORTAS EXTERNAS</t>
  </si>
  <si>
    <t>FECHADURA CROMADA, COMPLETA, C/MAÇANETA E ROSETA, P/PORTAS BANHEIRO</t>
  </si>
  <si>
    <t>13.40.08</t>
  </si>
  <si>
    <t>BARRA DE APOIO EM AÇO INOX LATERAL COM REFORÇO D=32MM L= 80CM E=1,5MM (ABNT NBR 9050:2020)</t>
  </si>
  <si>
    <t>13.40.57</t>
  </si>
  <si>
    <t>BARRA DE APOIO EM AÇO INOX RETA D=32MM L=40CM E=1,5MM (ABNT NBR 9050:2020)</t>
  </si>
  <si>
    <t>13.40.59</t>
  </si>
  <si>
    <t>14.05.05</t>
  </si>
  <si>
    <t>14.05.21</t>
  </si>
  <si>
    <t>14.05.31</t>
  </si>
  <si>
    <t>14.15.06</t>
  </si>
  <si>
    <t>14.21.11</t>
  </si>
  <si>
    <t>CONTRAPISO DESEMPENADO, COM ARG.1:3 SEM JUNTA</t>
  </si>
  <si>
    <t>E= 3,0 CM</t>
  </si>
  <si>
    <t>15.04.07</t>
  </si>
  <si>
    <t>PISO CERAMICO</t>
  </si>
  <si>
    <t>PEI-5 45X45CM CARGO PLUS COR GRAY/WHITE ELIANE/EQUIVALENTE</t>
  </si>
  <si>
    <t>15.17.22</t>
  </si>
  <si>
    <t>PISO EM PORCELANATO</t>
  </si>
  <si>
    <t>REVESTIMENTO COM PORCELANATO APLICADO EM PISO, ACABAMENTO ESMALTADO ACETINADO, AMBIENTE INTERNO/EXTERNO, PADRÃO EXTRA, BORDA RETIFICADA, DIMENSÃO DA PEÇA (45X45CM), ASSENTAMENTO COM ARGAMASSA INDUSTRIALIZADA, INCLUSIVE REJUNTAMENTO</t>
  </si>
  <si>
    <t>ED-50753</t>
  </si>
  <si>
    <t>RODAPÉS DE GRANITO</t>
  </si>
  <si>
    <t>RODAPÉ COM REVESTIMENTO EM GRANITO, CINZA ANDORINHA, ESP. 2CM, ALTURA 10CM, ASSENTAMENTO COM ARGAMASSA INDUSTRIALIZADA, INCLUSIVE REJUNTAMENTO</t>
  </si>
  <si>
    <t>ED-50774</t>
  </si>
  <si>
    <t>VIDRO TEMPERADOS</t>
  </si>
  <si>
    <t>VIDRO TEMPERADO INCOLOR, ESP. 8MM, INCLUSIVE FIXAÇÃO E VEDAÇÃO COM GUARNIÇÃO/GAXETA DE BORRACHA NEOPRENE, FORNECIMENTO E INSTALAÇÃO, EXCLUSIVE CAIXILHO/PERFIL</t>
  </si>
  <si>
    <t>ED-51159</t>
  </si>
  <si>
    <t>ESPELHO NACIONAL</t>
  </si>
  <si>
    <t>90 x 60 CM, E= 4MM, COLOCADO COM PARAFUSO FINESON</t>
  </si>
  <si>
    <t>16.20.15</t>
  </si>
  <si>
    <t>FOSCA, COM MASSA ACRILICA, EM REBOCO SEM SELADOR</t>
  </si>
  <si>
    <t>17.15.05</t>
  </si>
  <si>
    <t>REVESTIMENTO TEXTURIZADO</t>
  </si>
  <si>
    <t>PINTURA COM TEXTURA ACRÍLICA COM DESEMPENADEIRA DE AÇO, INCLUSIVE UMA (1) DEMÃO DE SELADOR ACRÍLICO</t>
  </si>
  <si>
    <t>ED-50519</t>
  </si>
  <si>
    <t>ACETINADO S/MASSA C/FUNDO BRANCO EM ESQ. MADEIRA</t>
  </si>
  <si>
    <t>17.25.21</t>
  </si>
  <si>
    <t>17.25.34</t>
  </si>
  <si>
    <t>17.50.01</t>
  </si>
  <si>
    <t>17.15.02</t>
  </si>
  <si>
    <t xml:space="preserve">FORRO DE FIBRA MINERAL EM PLACAS DE 1250 X 625 MM, E = 15 MM, BORDA RETA, COM PINTURA ANTIMOFO, APOIADO EM PERFIL DE ACO GALVANIZADO COM 24 MM DE BASE - INSTALADO </t>
  </si>
  <si>
    <t>PAINEL DE LA DE VIDRO SEM REVESTIMENTO PSI 40, E = 50 MM, DE 1200 X 600 MM</t>
  </si>
  <si>
    <t>ED-19638</t>
  </si>
  <si>
    <t>CIMBRAMENTO PARA LAJE PRÉ-MOLDADA COM ESCORAMENTO METÁLICO, TIPO "B", ALTURA DE (311 ATÉ 450)CM, INCLUSIVE DESCARGA, MONTAGEM, DESMONTAGEM E CARGA</t>
  </si>
  <si>
    <t>1.3.2</t>
  </si>
  <si>
    <t>1.3.3</t>
  </si>
  <si>
    <t>1.3.4</t>
  </si>
  <si>
    <t>5.2.2</t>
  </si>
  <si>
    <t>6.2.2</t>
  </si>
  <si>
    <t>7.4.2</t>
  </si>
  <si>
    <t>7.6</t>
  </si>
  <si>
    <t>7.6.1</t>
  </si>
  <si>
    <t>7.7</t>
  </si>
  <si>
    <t>7.7.1</t>
  </si>
  <si>
    <t>7.7.2</t>
  </si>
  <si>
    <t>7.8</t>
  </si>
  <si>
    <t>7.8.1</t>
  </si>
  <si>
    <t>7.8.2</t>
  </si>
  <si>
    <t>7.8.3</t>
  </si>
  <si>
    <t>7.9</t>
  </si>
  <si>
    <t>7.9.1</t>
  </si>
  <si>
    <t>7.9.2</t>
  </si>
  <si>
    <t>7.9.3</t>
  </si>
  <si>
    <t>7.10</t>
  </si>
  <si>
    <t>7.10.1</t>
  </si>
  <si>
    <t>8.1.2</t>
  </si>
  <si>
    <t>8.1.3</t>
  </si>
  <si>
    <t>8.1.4</t>
  </si>
  <si>
    <t>9.1.2</t>
  </si>
  <si>
    <t>9.1.3</t>
  </si>
  <si>
    <t>10.1.3</t>
  </si>
  <si>
    <t>11.2</t>
  </si>
  <si>
    <t>11.2.1</t>
  </si>
  <si>
    <t>14.1.2</t>
  </si>
  <si>
    <t>44.01.02</t>
  </si>
  <si>
    <t>44.01.05</t>
  </si>
  <si>
    <t>44.01.06</t>
  </si>
  <si>
    <t>44.01.12</t>
  </si>
  <si>
    <t>45.01.03</t>
  </si>
  <si>
    <t>LOCAÇÃO VEICULO TIPO PICAPE LEVE C/ SEGURO SEM COMBUSTÍVEL</t>
  </si>
  <si>
    <t xml:space="preserve">OBJETO:  OBRA DE CONSTRUÇÃO DE 03 (TRÊS) NOVOS PAVIMENTOS, INCLUSIVE OS NOVOS GABINETES DOS VEREANDORES, DO NOVO PRÉDIO ANEXO DA CÂMARA MUNICIPAL DE CONTAGEM. </t>
  </si>
  <si>
    <t>DIRETORIA DE INFRAESTRUTURA</t>
  </si>
  <si>
    <r>
      <t xml:space="preserve">OBRA: CONSTRUÇÃO DO PRÉDIO ANEXO DA CÂMARA MUNICIPAL DE CONTAGEM 
 </t>
    </r>
    <r>
      <rPr>
        <b/>
        <u/>
        <sz val="16"/>
        <rFont val="Arial"/>
        <family val="2"/>
      </rPr>
      <t>OBRA DO PRÉDIO ANEXO</t>
    </r>
  </si>
  <si>
    <t>CMC</t>
  </si>
  <si>
    <t>COMPOS.</t>
  </si>
  <si>
    <t>FUNDAÇÃO</t>
  </si>
  <si>
    <t>04.01.01</t>
  </si>
  <si>
    <t>FORNEC. CONCRETO USINADO CONV. LANC. EM FUNDACAO</t>
  </si>
  <si>
    <t>04.12.11</t>
  </si>
  <si>
    <t>FCK&gt;=20 MPA -  BOMBEÁVEL - SLUMP 10+-2 CONSUMO MÍNIMO 300KG, APLICADO EM ESTACA STRAUSS NÃO ARMADA - FORNECIMENTO</t>
  </si>
  <si>
    <t>04.15.24</t>
  </si>
  <si>
    <t>AÇO CA-50    D = 12,5 MM</t>
  </si>
  <si>
    <t>06.01.05</t>
  </si>
  <si>
    <t>4.1.2</t>
  </si>
  <si>
    <t>4.1.3</t>
  </si>
  <si>
    <t>5.2.3</t>
  </si>
  <si>
    <t>7.2.3</t>
  </si>
  <si>
    <t>7.2.2</t>
  </si>
  <si>
    <t>7.6.7</t>
  </si>
  <si>
    <t>7.7.3</t>
  </si>
  <si>
    <t>7.7.4</t>
  </si>
  <si>
    <t>7.10.2</t>
  </si>
  <si>
    <t>7.11</t>
  </si>
  <si>
    <t>7.11.1</t>
  </si>
  <si>
    <t>7.12</t>
  </si>
  <si>
    <t>7.12.1</t>
  </si>
  <si>
    <t>7.13</t>
  </si>
  <si>
    <t>7.13.1</t>
  </si>
  <si>
    <t>7.14</t>
  </si>
  <si>
    <t>7.14.1</t>
  </si>
  <si>
    <t>7.14.2</t>
  </si>
  <si>
    <t>7.14.3</t>
  </si>
  <si>
    <t>8.1.5</t>
  </si>
  <si>
    <t>8.1.6</t>
  </si>
  <si>
    <t>8.1.7</t>
  </si>
  <si>
    <t>8.1.8</t>
  </si>
  <si>
    <t>8.1.9</t>
  </si>
  <si>
    <t>8.1.10</t>
  </si>
  <si>
    <t>8.1.11</t>
  </si>
  <si>
    <t>8.1.12</t>
  </si>
  <si>
    <t>8.1.14</t>
  </si>
  <si>
    <t>8.1.13</t>
  </si>
  <si>
    <t>8.1.15</t>
  </si>
  <si>
    <t>8.1.16</t>
  </si>
  <si>
    <t>8.4.2</t>
  </si>
  <si>
    <t>8.6.3</t>
  </si>
  <si>
    <t>8.6.4</t>
  </si>
  <si>
    <t>8.6.5</t>
  </si>
  <si>
    <t>8.6.6</t>
  </si>
  <si>
    <t>8.8</t>
  </si>
  <si>
    <t>8.8.1</t>
  </si>
  <si>
    <t>8.8.2</t>
  </si>
  <si>
    <t>8.8.3</t>
  </si>
  <si>
    <t>8.8.4</t>
  </si>
  <si>
    <t>8.9</t>
  </si>
  <si>
    <t>8.9.1</t>
  </si>
  <si>
    <t>8.9.2</t>
  </si>
  <si>
    <t>8.9.3</t>
  </si>
  <si>
    <t>8.9.4</t>
  </si>
  <si>
    <t>8.10</t>
  </si>
  <si>
    <t>8.10.1</t>
  </si>
  <si>
    <t>9.1.4</t>
  </si>
  <si>
    <t>11.1.3</t>
  </si>
  <si>
    <t>11.,3.1</t>
  </si>
  <si>
    <t>15.1.2</t>
  </si>
  <si>
    <t>15.1.3</t>
  </si>
  <si>
    <t>15.1.4</t>
  </si>
  <si>
    <t>Responsável Técnico</t>
  </si>
  <si>
    <t>Representante Legal</t>
  </si>
  <si>
    <t>CREA:</t>
  </si>
  <si>
    <t>Nome;</t>
  </si>
  <si>
    <t>cpf ou cnpj</t>
  </si>
</sst>
</file>

<file path=xl/styles.xml><?xml version="1.0" encoding="utf-8"?>
<styleSheet xmlns="http://schemas.openxmlformats.org/spreadsheetml/2006/main">
  <numFmts count="17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_([$€-2]* #,##0.00_);_([$€-2]* \(#,##0.00\);_([$€-2]* &quot;-&quot;??_)"/>
    <numFmt numFmtId="168" formatCode="_(&quot;$&quot;* #,##0.00_);_(&quot;$&quot;* \(#,##0.00\);_(&quot;$&quot;* &quot;-&quot;??_);_(@_)"/>
    <numFmt numFmtId="169" formatCode="_(* #,##0.000_);_(* \(#,##0.000\);_(* &quot;-&quot;??_);_(@_)"/>
    <numFmt numFmtId="170" formatCode="_([$€]* #,##0.00_);_([$€]* \(#,##0.00\);_([$€]* &quot;-&quot;??_);_(@_)"/>
    <numFmt numFmtId="171" formatCode="00"/>
    <numFmt numFmtId="172" formatCode="00.##"/>
    <numFmt numFmtId="173" formatCode="_(* #,##0.00_);_(* \(#,##0.00\);_(* \-??_);_(@_)"/>
    <numFmt numFmtId="174" formatCode="#,##0.00&quot; &quot;;&quot; (&quot;#,##0.00&quot;)&quot;;&quot; -&quot;#&quot; &quot;;@&quot; &quot;"/>
    <numFmt numFmtId="175" formatCode="[$-416]mmm\-yy;@"/>
    <numFmt numFmtId="176" formatCode="&quot;R$ &quot;\ #,##0.00_);[Red]\(&quot;R$ &quot;\ #,##0.00\)"/>
    <numFmt numFmtId="177" formatCode="_(&quot;R$ &quot;\ * #,##0.00_);_(&quot;R$ &quot;\ * \(#,##0.00\);_(&quot;R$ &quot;\ * &quot;-&quot;??_);_(@_)"/>
    <numFmt numFmtId="178" formatCode="_(&quot;R$ &quot;* #,##0.00_);_(&quot;R$ &quot;* \(#,##0.00\);_(&quot;R$ &quot;* \-??_);_(@_)"/>
    <numFmt numFmtId="179" formatCode="&quot; R$ &quot;* #,##0.00\ ;&quot; R$ &quot;* \(#,##0.00\);&quot; R$ &quot;* \-#\ ;@\ 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36"/>
      <name val="Arial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9"/>
      <name val="Arial"/>
      <family val="2"/>
    </font>
    <font>
      <b/>
      <sz val="10"/>
      <name val="Cataneo BT"/>
      <family val="4"/>
    </font>
    <font>
      <sz val="11"/>
      <name val="Garamond"/>
      <family val="1"/>
    </font>
    <font>
      <b/>
      <sz val="10"/>
      <name val="Courier New"/>
      <family val="3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rgb="FF000000"/>
      <name val="Arial1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20"/>
      <name val="Arial"/>
      <family val="2"/>
    </font>
    <font>
      <sz val="12"/>
      <color rgb="FFFF000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rgb="FFFF0000"/>
      <name val="Calibri"/>
      <family val="2"/>
      <scheme val="minor"/>
    </font>
    <font>
      <b/>
      <u/>
      <sz val="14"/>
      <name val="Arial"/>
      <family val="2"/>
    </font>
    <font>
      <b/>
      <u/>
      <sz val="16"/>
      <name val="Calibri"/>
      <family val="2"/>
    </font>
    <font>
      <sz val="14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6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91">
    <xf numFmtId="0" fontId="0" fillId="0" borderId="0"/>
    <xf numFmtId="0" fontId="18" fillId="0" borderId="0"/>
    <xf numFmtId="165" fontId="32" fillId="0" borderId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3" borderId="0" applyNumberFormat="0" applyBorder="0" applyAlignment="0" applyProtection="0"/>
    <xf numFmtId="0" fontId="1" fillId="1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14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1" fillId="18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" fillId="22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1" fillId="2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1" fillId="30" borderId="0" applyNumberFormat="0" applyBorder="0" applyAlignment="0" applyProtection="0"/>
    <xf numFmtId="0" fontId="20" fillId="38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36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1" borderId="0" applyNumberFormat="0" applyBorder="0" applyAlignment="0" applyProtection="0"/>
    <xf numFmtId="0" fontId="1" fillId="11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1" fillId="15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1" fillId="19" borderId="0" applyNumberFormat="0" applyBorder="0" applyAlignment="0" applyProtection="0"/>
    <xf numFmtId="0" fontId="20" fillId="43" borderId="0" applyNumberFormat="0" applyBorder="0" applyAlignment="0" applyProtection="0"/>
    <xf numFmtId="0" fontId="20" fillId="36" borderId="0" applyNumberFormat="0" applyBorder="0" applyAlignment="0" applyProtection="0"/>
    <xf numFmtId="0" fontId="1" fillId="23" borderId="0" applyNumberFormat="0" applyBorder="0" applyAlignment="0" applyProtection="0"/>
    <xf numFmtId="0" fontId="20" fillId="36" borderId="0" applyNumberFormat="0" applyBorder="0" applyAlignment="0" applyProtection="0"/>
    <xf numFmtId="0" fontId="20" fillId="41" borderId="0" applyNumberFormat="0" applyBorder="0" applyAlignment="0" applyProtection="0"/>
    <xf numFmtId="0" fontId="1" fillId="27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1" fillId="31" borderId="0" applyNumberFormat="0" applyBorder="0" applyAlignment="0" applyProtection="0"/>
    <xf numFmtId="0" fontId="20" fillId="44" borderId="0" applyNumberFormat="0" applyBorder="0" applyAlignment="0" applyProtection="0"/>
    <xf numFmtId="0" fontId="21" fillId="46" borderId="0" applyNumberFormat="0" applyBorder="0" applyAlignment="0" applyProtection="0"/>
    <xf numFmtId="0" fontId="21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6" borderId="0" applyNumberFormat="0" applyBorder="0" applyAlignment="0" applyProtection="0"/>
    <xf numFmtId="0" fontId="21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6" borderId="0" applyNumberFormat="0" applyBorder="0" applyAlignment="0" applyProtection="0"/>
    <xf numFmtId="0" fontId="17" fillId="12" borderId="0" applyNumberFormat="0" applyBorder="0" applyAlignment="0" applyProtection="0"/>
    <xf numFmtId="0" fontId="21" fillId="46" borderId="0" applyNumberFormat="0" applyBorder="0" applyAlignment="0" applyProtection="0"/>
    <xf numFmtId="0" fontId="21" fillId="42" borderId="0" applyNumberFormat="0" applyBorder="0" applyAlignment="0" applyProtection="0"/>
    <xf numFmtId="0" fontId="17" fillId="16" borderId="0" applyNumberFormat="0" applyBorder="0" applyAlignment="0" applyProtection="0"/>
    <xf numFmtId="0" fontId="21" fillId="42" borderId="0" applyNumberFormat="0" applyBorder="0" applyAlignment="0" applyProtection="0"/>
    <xf numFmtId="0" fontId="21" fillId="43" borderId="0" applyNumberFormat="0" applyBorder="0" applyAlignment="0" applyProtection="0"/>
    <xf numFmtId="0" fontId="17" fillId="20" borderId="0" applyNumberFormat="0" applyBorder="0" applyAlignment="0" applyProtection="0"/>
    <xf numFmtId="0" fontId="21" fillId="43" borderId="0" applyNumberFormat="0" applyBorder="0" applyAlignment="0" applyProtection="0"/>
    <xf numFmtId="0" fontId="21" fillId="47" borderId="0" applyNumberFormat="0" applyBorder="0" applyAlignment="0" applyProtection="0"/>
    <xf numFmtId="0" fontId="17" fillId="24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17" fillId="28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17" fillId="32" borderId="0" applyNumberFormat="0" applyBorder="0" applyAlignment="0" applyProtection="0"/>
    <xf numFmtId="0" fontId="21" fillId="49" borderId="0" applyNumberFormat="0" applyBorder="0" applyAlignment="0" applyProtection="0"/>
    <xf numFmtId="0" fontId="21" fillId="40" borderId="0" applyNumberFormat="0" applyBorder="0" applyAlignment="0" applyProtection="0"/>
    <xf numFmtId="0" fontId="21" fillId="52" borderId="0" applyNumberFormat="0" applyBorder="0" applyAlignment="0" applyProtection="0"/>
    <xf numFmtId="0" fontId="21" fillId="51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53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6" fillId="2" borderId="0" applyNumberFormat="0" applyBorder="0" applyAlignment="0" applyProtection="0"/>
    <xf numFmtId="0" fontId="22" fillId="35" borderId="0" applyNumberFormat="0" applyBorder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3" fillId="50" borderId="13" applyNumberFormat="0" applyAlignment="0" applyProtection="0"/>
    <xf numFmtId="0" fontId="23" fillId="50" borderId="13" applyNumberFormat="0" applyAlignment="0" applyProtection="0"/>
    <xf numFmtId="0" fontId="23" fillId="50" borderId="13" applyNumberFormat="0" applyAlignment="0" applyProtection="0"/>
    <xf numFmtId="0" fontId="23" fillId="50" borderId="13" applyNumberFormat="0" applyAlignment="0" applyProtection="0"/>
    <xf numFmtId="0" fontId="11" fillId="6" borderId="4" applyNumberFormat="0" applyAlignment="0" applyProtection="0"/>
    <xf numFmtId="0" fontId="23" fillId="50" borderId="13" applyNumberFormat="0" applyAlignment="0" applyProtection="0"/>
    <xf numFmtId="0" fontId="24" fillId="54" borderId="14" applyNumberFormat="0" applyAlignment="0" applyProtection="0"/>
    <xf numFmtId="0" fontId="13" fillId="7" borderId="7" applyNumberFormat="0" applyAlignment="0" applyProtection="0"/>
    <xf numFmtId="0" fontId="24" fillId="54" borderId="14" applyNumberFormat="0" applyAlignment="0" applyProtection="0"/>
    <xf numFmtId="0" fontId="25" fillId="0" borderId="15" applyNumberFormat="0" applyFill="0" applyAlignment="0" applyProtection="0"/>
    <xf numFmtId="0" fontId="25" fillId="0" borderId="15" applyNumberFormat="0" applyFill="0" applyAlignment="0" applyProtection="0"/>
    <xf numFmtId="0" fontId="12" fillId="0" borderId="6" applyNumberFormat="0" applyFill="0" applyAlignment="0" applyProtection="0"/>
    <xf numFmtId="0" fontId="25" fillId="0" borderId="15" applyNumberFormat="0" applyFill="0" applyAlignment="0" applyProtection="0"/>
    <xf numFmtId="0" fontId="24" fillId="54" borderId="14" applyNumberFormat="0" applyAlignment="0" applyProtection="0"/>
    <xf numFmtId="0" fontId="41" fillId="0" borderId="16">
      <alignment horizontal="center" vertical="center"/>
    </xf>
    <xf numFmtId="0" fontId="21" fillId="40" borderId="0" applyNumberFormat="0" applyBorder="0" applyAlignment="0" applyProtection="0"/>
    <xf numFmtId="0" fontId="21" fillId="52" borderId="0" applyNumberFormat="0" applyBorder="0" applyAlignment="0" applyProtection="0"/>
    <xf numFmtId="0" fontId="21" fillId="51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53" borderId="0" applyNumberFormat="0" applyBorder="0" applyAlignment="0" applyProtection="0"/>
    <xf numFmtId="0" fontId="22" fillId="35" borderId="0" applyNumberFormat="0" applyBorder="0" applyAlignment="0" applyProtection="0"/>
    <xf numFmtId="0" fontId="42" fillId="0" borderId="0">
      <alignment horizontal="left" vertical="center"/>
    </xf>
    <xf numFmtId="0" fontId="21" fillId="40" borderId="0" applyNumberFormat="0" applyBorder="0" applyAlignment="0" applyProtection="0"/>
    <xf numFmtId="0" fontId="17" fillId="9" borderId="0" applyNumberFormat="0" applyBorder="0" applyAlignment="0" applyProtection="0"/>
    <xf numFmtId="0" fontId="21" fillId="40" borderId="0" applyNumberFormat="0" applyBorder="0" applyAlignment="0" applyProtection="0"/>
    <xf numFmtId="0" fontId="21" fillId="52" borderId="0" applyNumberFormat="0" applyBorder="0" applyAlignment="0" applyProtection="0"/>
    <xf numFmtId="0" fontId="17" fillId="13" borderId="0" applyNumberFormat="0" applyBorder="0" applyAlignment="0" applyProtection="0"/>
    <xf numFmtId="0" fontId="21" fillId="52" borderId="0" applyNumberFormat="0" applyBorder="0" applyAlignment="0" applyProtection="0"/>
    <xf numFmtId="0" fontId="21" fillId="51" borderId="0" applyNumberFormat="0" applyBorder="0" applyAlignment="0" applyProtection="0"/>
    <xf numFmtId="0" fontId="17" fillId="17" borderId="0" applyNumberFormat="0" applyBorder="0" applyAlignment="0" applyProtection="0"/>
    <xf numFmtId="0" fontId="21" fillId="51" borderId="0" applyNumberFormat="0" applyBorder="0" applyAlignment="0" applyProtection="0"/>
    <xf numFmtId="0" fontId="21" fillId="47" borderId="0" applyNumberFormat="0" applyBorder="0" applyAlignment="0" applyProtection="0"/>
    <xf numFmtId="0" fontId="17" fillId="21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17" fillId="25" borderId="0" applyNumberFormat="0" applyBorder="0" applyAlignment="0" applyProtection="0"/>
    <xf numFmtId="0" fontId="21" fillId="48" borderId="0" applyNumberFormat="0" applyBorder="0" applyAlignment="0" applyProtection="0"/>
    <xf numFmtId="0" fontId="21" fillId="53" borderId="0" applyNumberFormat="0" applyBorder="0" applyAlignment="0" applyProtection="0"/>
    <xf numFmtId="0" fontId="17" fillId="29" borderId="0" applyNumberFormat="0" applyBorder="0" applyAlignment="0" applyProtection="0"/>
    <xf numFmtId="0" fontId="21" fillId="53" borderId="0" applyNumberFormat="0" applyBorder="0" applyAlignment="0" applyProtection="0"/>
    <xf numFmtId="0" fontId="36" fillId="38" borderId="13" applyNumberFormat="0" applyAlignment="0" applyProtection="0"/>
    <xf numFmtId="0" fontId="36" fillId="38" borderId="13" applyNumberFormat="0" applyAlignment="0" applyProtection="0"/>
    <xf numFmtId="0" fontId="36" fillId="38" borderId="13" applyNumberFormat="0" applyAlignment="0" applyProtection="0"/>
    <xf numFmtId="0" fontId="9" fillId="5" borderId="4" applyNumberFormat="0" applyAlignment="0" applyProtection="0"/>
    <xf numFmtId="0" fontId="36" fillId="38" borderId="13" applyNumberFormat="0" applyAlignment="0" applyProtection="0"/>
    <xf numFmtId="167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4" fontId="50" fillId="0" borderId="0" applyBorder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 applyNumberFormat="0" applyFill="0" applyBorder="0" applyAlignment="0" applyProtection="0"/>
    <xf numFmtId="0" fontId="51" fillId="57" borderId="17">
      <alignment horizontal="left" vertical="center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22" fillId="35" borderId="0" applyNumberFormat="0" applyBorder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7" fillId="3" borderId="0" applyNumberFormat="0" applyBorder="0" applyAlignment="0" applyProtection="0"/>
    <xf numFmtId="0" fontId="26" fillId="34" borderId="0" applyNumberFormat="0" applyBorder="0" applyAlignment="0" applyProtection="0"/>
    <xf numFmtId="0" fontId="36" fillId="38" borderId="13" applyNumberFormat="0" applyAlignment="0" applyProtection="0"/>
    <xf numFmtId="0" fontId="52" fillId="0" borderId="18" applyFill="0" applyAlignment="0">
      <alignment horizontal="center" vertical="center"/>
    </xf>
    <xf numFmtId="0" fontId="25" fillId="0" borderId="15" applyNumberFormat="0" applyFill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8" fontId="19" fillId="0" borderId="0" applyFill="0" applyBorder="0" applyAlignment="0" applyProtection="0"/>
    <xf numFmtId="166" fontId="19" fillId="0" borderId="0" applyFill="0" applyBorder="0" applyAlignment="0" applyProtection="0"/>
    <xf numFmtId="166" fontId="1" fillId="0" borderId="0" applyFont="0" applyFill="0" applyBorder="0" applyAlignment="0" applyProtection="0"/>
    <xf numFmtId="179" fontId="19" fillId="0" borderId="0"/>
    <xf numFmtId="166" fontId="19" fillId="0" borderId="0" applyFont="0" applyFill="0" applyBorder="0" applyAlignment="0" applyProtection="0"/>
    <xf numFmtId="166" fontId="19" fillId="0" borderId="0" quotePrefix="1" applyFont="0" applyFill="0" applyBorder="0" applyAlignment="0">
      <protection locked="0"/>
    </xf>
    <xf numFmtId="166" fontId="19" fillId="0" borderId="0" quotePrefix="1" applyFont="0" applyFill="0" applyBorder="0" applyAlignment="0">
      <protection locked="0"/>
    </xf>
    <xf numFmtId="0" fontId="27" fillId="45" borderId="0" applyNumberFormat="0" applyBorder="0" applyAlignment="0" applyProtection="0"/>
    <xf numFmtId="0" fontId="8" fillId="4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4" fontId="19" fillId="0" borderId="19">
      <alignment vertical="justify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" fillId="0" borderId="0"/>
    <xf numFmtId="175" fontId="1" fillId="0" borderId="0"/>
    <xf numFmtId="175" fontId="1" fillId="0" borderId="0"/>
    <xf numFmtId="0" fontId="19" fillId="0" borderId="0"/>
    <xf numFmtId="4" fontId="19" fillId="0" borderId="19">
      <alignment vertical="justify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4" fontId="19" fillId="0" borderId="19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" fontId="19" fillId="0" borderId="19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38" fillId="0" borderId="0"/>
    <xf numFmtId="0" fontId="19" fillId="0" borderId="0"/>
    <xf numFmtId="0" fontId="19" fillId="0" borderId="0"/>
    <xf numFmtId="0" fontId="19" fillId="0" borderId="0"/>
    <xf numFmtId="0" fontId="5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" fontId="19" fillId="0" borderId="19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" fontId="19" fillId="0" borderId="19">
      <alignment vertical="justify"/>
    </xf>
    <xf numFmtId="4" fontId="19" fillId="0" borderId="19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4" fontId="19" fillId="0" borderId="19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175" fontId="1" fillId="0" borderId="0"/>
    <xf numFmtId="175" fontId="1" fillId="0" borderId="0"/>
    <xf numFmtId="0" fontId="19" fillId="0" borderId="0"/>
    <xf numFmtId="0" fontId="19" fillId="0" borderId="0"/>
    <xf numFmtId="175" fontId="1" fillId="0" borderId="0"/>
    <xf numFmtId="175" fontId="1" fillId="0" borderId="0"/>
    <xf numFmtId="0" fontId="19" fillId="39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39" borderId="21" applyNumberFormat="0" applyFont="0" applyAlignment="0" applyProtection="0"/>
    <xf numFmtId="0" fontId="19" fillId="39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39" borderId="21" applyNumberFormat="0" applyFont="0" applyAlignment="0" applyProtection="0"/>
    <xf numFmtId="0" fontId="19" fillId="39" borderId="21" applyNumberFormat="0" applyFont="0" applyAlignment="0" applyProtection="0"/>
    <xf numFmtId="0" fontId="19" fillId="39" borderId="21" applyNumberFormat="0" applyFont="0" applyAlignment="0" applyProtection="0"/>
    <xf numFmtId="0" fontId="20" fillId="39" borderId="21" applyNumberFormat="0" applyFont="0" applyAlignment="0" applyProtection="0"/>
    <xf numFmtId="0" fontId="20" fillId="39" borderId="21" applyNumberFormat="0" applyFont="0" applyAlignment="0" applyProtection="0"/>
    <xf numFmtId="171" fontId="31" fillId="0" borderId="22">
      <alignment horizontal="center" vertical="center"/>
    </xf>
    <xf numFmtId="0" fontId="39" fillId="50" borderId="20" applyNumberForma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quotePrefix="1" applyFont="0" applyFill="0" applyBorder="0" applyAlignment="0">
      <protection locked="0"/>
    </xf>
    <xf numFmtId="0" fontId="39" fillId="50" borderId="20" applyNumberFormat="0" applyAlignment="0" applyProtection="0"/>
    <xf numFmtId="0" fontId="39" fillId="50" borderId="20" applyNumberFormat="0" applyAlignment="0" applyProtection="0"/>
    <xf numFmtId="0" fontId="39" fillId="50" borderId="20" applyNumberFormat="0" applyAlignment="0" applyProtection="0"/>
    <xf numFmtId="0" fontId="10" fillId="6" borderId="5" applyNumberFormat="0" applyAlignment="0" applyProtection="0"/>
    <xf numFmtId="0" fontId="39" fillId="50" borderId="20" applyNumberFormat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4" fontId="55" fillId="58" borderId="0">
      <alignment horizontal="right" vertical="center"/>
    </xf>
    <xf numFmtId="0" fontId="54" fillId="0" borderId="0"/>
    <xf numFmtId="0" fontId="54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" fillId="0" borderId="1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4" fillId="0" borderId="2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5" fillId="0" borderId="3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49" fontId="45" fillId="55" borderId="23">
      <alignment horizontal="left" vertical="center" indent="1"/>
    </xf>
    <xf numFmtId="172" fontId="44" fillId="0" borderId="0">
      <alignment horizontal="left" vertical="top"/>
    </xf>
    <xf numFmtId="0" fontId="28" fillId="0" borderId="24" applyNumberFormat="0" applyFill="0" applyAlignment="0" applyProtection="0"/>
    <xf numFmtId="0" fontId="28" fillId="0" borderId="24" applyNumberFormat="0" applyFill="0" applyAlignment="0" applyProtection="0"/>
    <xf numFmtId="0" fontId="28" fillId="0" borderId="24" applyNumberFormat="0" applyFill="0" applyAlignment="0" applyProtection="0"/>
    <xf numFmtId="0" fontId="16" fillId="0" borderId="9" applyNumberFormat="0" applyFill="0" applyAlignment="0" applyProtection="0"/>
    <xf numFmtId="0" fontId="28" fillId="0" borderId="24" applyNumberFormat="0" applyFill="0" applyAlignment="0" applyProtection="0"/>
    <xf numFmtId="4" fontId="55" fillId="56" borderId="25">
      <alignment horizontal="right" vertical="center"/>
    </xf>
    <xf numFmtId="49" fontId="57" fillId="59" borderId="26">
      <alignment horizontal="center" vertical="center"/>
      <protection locked="0"/>
    </xf>
    <xf numFmtId="0" fontId="24" fillId="54" borderId="14" applyNumberFormat="0" applyAlignment="0" applyProtection="0"/>
    <xf numFmtId="165" fontId="19" fillId="0" borderId="0" quotePrefix="1" applyFont="0" applyFill="0" applyBorder="0" applyAlignment="0">
      <protection locked="0"/>
    </xf>
    <xf numFmtId="165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53" fillId="0" borderId="0" applyFont="0" applyFill="0" applyBorder="0" applyAlignment="0" applyProtection="0"/>
    <xf numFmtId="173" fontId="19" fillId="0" borderId="0" applyFill="0" applyBorder="0" applyAlignment="0" applyProtection="0"/>
    <xf numFmtId="173" fontId="19" fillId="0" borderId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9" fillId="0" borderId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20" fillId="0" borderId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8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6">
    <xf numFmtId="0" fontId="0" fillId="0" borderId="0" xfId="0"/>
    <xf numFmtId="0" fontId="16" fillId="0" borderId="0" xfId="0" applyFont="1"/>
    <xf numFmtId="0" fontId="14" fillId="0" borderId="0" xfId="0" applyFont="1"/>
    <xf numFmtId="0" fontId="62" fillId="0" borderId="0" xfId="0" applyFont="1"/>
    <xf numFmtId="0" fontId="60" fillId="0" borderId="0" xfId="0" applyFont="1"/>
    <xf numFmtId="0" fontId="59" fillId="0" borderId="0" xfId="0" applyFont="1"/>
    <xf numFmtId="0" fontId="63" fillId="0" borderId="0" xfId="0" applyFont="1"/>
    <xf numFmtId="0" fontId="58" fillId="0" borderId="0" xfId="0" applyFont="1"/>
    <xf numFmtId="0" fontId="60" fillId="60" borderId="0" xfId="0" applyFont="1" applyFill="1"/>
    <xf numFmtId="0" fontId="61" fillId="0" borderId="0" xfId="0" applyFont="1"/>
    <xf numFmtId="0" fontId="14" fillId="0" borderId="0" xfId="0" applyFont="1" applyAlignment="1">
      <alignment vertical="center"/>
    </xf>
    <xf numFmtId="0" fontId="14" fillId="60" borderId="0" xfId="0" applyFont="1" applyFill="1"/>
    <xf numFmtId="0" fontId="14" fillId="60" borderId="0" xfId="0" applyFont="1" applyFill="1" applyAlignment="1">
      <alignment vertical="center"/>
    </xf>
    <xf numFmtId="4" fontId="55" fillId="60" borderId="29" xfId="0" applyNumberFormat="1" applyFont="1" applyFill="1" applyBorder="1"/>
    <xf numFmtId="4" fontId="55" fillId="60" borderId="29" xfId="0" applyNumberFormat="1" applyFont="1" applyFill="1" applyBorder="1" applyAlignment="1">
      <alignment vertical="center"/>
    </xf>
    <xf numFmtId="0" fontId="59" fillId="0" borderId="0" xfId="0" applyFont="1" applyAlignment="1">
      <alignment vertical="center"/>
    </xf>
    <xf numFmtId="4" fontId="65" fillId="60" borderId="29" xfId="0" applyNumberFormat="1" applyFont="1" applyFill="1" applyBorder="1" applyAlignment="1">
      <alignment vertical="center"/>
    </xf>
    <xf numFmtId="0" fontId="0" fillId="0" borderId="0" xfId="0" applyFont="1"/>
    <xf numFmtId="4" fontId="55" fillId="60" borderId="27" xfId="0" applyNumberFormat="1" applyFont="1" applyFill="1" applyBorder="1"/>
    <xf numFmtId="0" fontId="55" fillId="60" borderId="27" xfId="0" applyFont="1" applyFill="1" applyBorder="1" applyAlignment="1">
      <alignment horizontal="center"/>
    </xf>
    <xf numFmtId="0" fontId="55" fillId="60" borderId="27" xfId="0" applyFont="1" applyFill="1" applyBorder="1"/>
    <xf numFmtId="0" fontId="64" fillId="60" borderId="42" xfId="0" applyFont="1" applyFill="1" applyBorder="1" applyAlignment="1"/>
    <xf numFmtId="0" fontId="60" fillId="60" borderId="0" xfId="0" applyFont="1" applyFill="1" applyAlignment="1">
      <alignment horizontal="center"/>
    </xf>
    <xf numFmtId="0" fontId="55" fillId="60" borderId="28" xfId="0" applyFont="1" applyFill="1" applyBorder="1" applyAlignment="1">
      <alignment horizontal="center"/>
    </xf>
    <xf numFmtId="0" fontId="55" fillId="60" borderId="28" xfId="0" applyFont="1" applyFill="1" applyBorder="1" applyAlignment="1">
      <alignment horizontal="center" vertical="center"/>
    </xf>
    <xf numFmtId="0" fontId="65" fillId="60" borderId="28" xfId="0" applyFont="1" applyFill="1" applyBorder="1" applyAlignment="1">
      <alignment horizontal="center" vertical="center"/>
    </xf>
    <xf numFmtId="0" fontId="55" fillId="60" borderId="29" xfId="0" applyFont="1" applyFill="1" applyBorder="1"/>
    <xf numFmtId="0" fontId="65" fillId="60" borderId="28" xfId="0" applyFont="1" applyFill="1" applyBorder="1" applyAlignment="1">
      <alignment horizontal="center"/>
    </xf>
    <xf numFmtId="0" fontId="65" fillId="60" borderId="27" xfId="0" applyFont="1" applyFill="1" applyBorder="1"/>
    <xf numFmtId="0" fontId="65" fillId="60" borderId="27" xfId="0" applyFont="1" applyFill="1" applyBorder="1" applyAlignment="1">
      <alignment horizontal="center"/>
    </xf>
    <xf numFmtId="4" fontId="65" fillId="60" borderId="27" xfId="0" applyNumberFormat="1" applyFont="1" applyFill="1" applyBorder="1"/>
    <xf numFmtId="4" fontId="65" fillId="60" borderId="29" xfId="0" applyNumberFormat="1" applyFont="1" applyFill="1" applyBorder="1"/>
    <xf numFmtId="4" fontId="65" fillId="60" borderId="27" xfId="0" applyNumberFormat="1" applyFont="1" applyFill="1" applyBorder="1" applyAlignment="1">
      <alignment vertical="center"/>
    </xf>
    <xf numFmtId="0" fontId="65" fillId="60" borderId="27" xfId="0" applyFont="1" applyFill="1" applyBorder="1" applyAlignment="1">
      <alignment vertical="center"/>
    </xf>
    <xf numFmtId="0" fontId="65" fillId="60" borderId="27" xfId="0" applyFont="1" applyFill="1" applyBorder="1" applyAlignment="1">
      <alignment horizontal="center" vertical="center"/>
    </xf>
    <xf numFmtId="4" fontId="55" fillId="60" borderId="27" xfId="0" applyNumberFormat="1" applyFont="1" applyFill="1" applyBorder="1" applyAlignment="1">
      <alignment horizontal="center"/>
    </xf>
    <xf numFmtId="0" fontId="65" fillId="60" borderId="27" xfId="0" applyFont="1" applyFill="1" applyBorder="1" applyAlignment="1">
      <alignment vertical="center" wrapText="1"/>
    </xf>
    <xf numFmtId="0" fontId="55" fillId="60" borderId="27" xfId="0" applyFont="1" applyFill="1" applyBorder="1" applyAlignment="1">
      <alignment vertical="center"/>
    </xf>
    <xf numFmtId="0" fontId="55" fillId="60" borderId="27" xfId="0" applyFont="1" applyFill="1" applyBorder="1" applyAlignment="1">
      <alignment horizontal="center" vertical="center"/>
    </xf>
    <xf numFmtId="0" fontId="65" fillId="60" borderId="27" xfId="0" applyFont="1" applyFill="1" applyBorder="1" applyAlignment="1">
      <alignment horizontal="center" vertical="center" wrapText="1"/>
    </xf>
    <xf numFmtId="4" fontId="65" fillId="60" borderId="27" xfId="0" applyNumberFormat="1" applyFont="1" applyFill="1" applyBorder="1" applyAlignment="1">
      <alignment vertical="center" wrapText="1"/>
    </xf>
    <xf numFmtId="0" fontId="55" fillId="60" borderId="27" xfId="0" applyFont="1" applyFill="1" applyBorder="1" applyAlignment="1">
      <alignment vertical="center" wrapText="1"/>
    </xf>
    <xf numFmtId="4" fontId="55" fillId="60" borderId="27" xfId="0" applyNumberFormat="1" applyFont="1" applyFill="1" applyBorder="1" applyAlignment="1">
      <alignment vertical="center"/>
    </xf>
    <xf numFmtId="0" fontId="65" fillId="60" borderId="30" xfId="0" applyFont="1" applyFill="1" applyBorder="1" applyAlignment="1">
      <alignment horizontal="center"/>
    </xf>
    <xf numFmtId="0" fontId="65" fillId="60" borderId="31" xfId="0" applyFont="1" applyFill="1" applyBorder="1"/>
    <xf numFmtId="0" fontId="65" fillId="60" borderId="31" xfId="0" applyFont="1" applyFill="1" applyBorder="1" applyAlignment="1">
      <alignment horizontal="center"/>
    </xf>
    <xf numFmtId="4" fontId="65" fillId="60" borderId="31" xfId="0" applyNumberFormat="1" applyFont="1" applyFill="1" applyBorder="1"/>
    <xf numFmtId="4" fontId="65" fillId="60" borderId="32" xfId="0" applyNumberFormat="1" applyFont="1" applyFill="1" applyBorder="1"/>
    <xf numFmtId="0" fontId="49" fillId="60" borderId="49" xfId="688" applyNumberFormat="1" applyFont="1" applyFill="1" applyBorder="1" applyAlignment="1" applyProtection="1">
      <alignment horizontal="center" vertical="center" wrapText="1"/>
    </xf>
    <xf numFmtId="0" fontId="49" fillId="60" borderId="50" xfId="688" applyNumberFormat="1" applyFont="1" applyFill="1" applyBorder="1" applyAlignment="1" applyProtection="1">
      <alignment horizontal="center" vertical="center" wrapText="1"/>
    </xf>
    <xf numFmtId="0" fontId="49" fillId="60" borderId="47" xfId="688" applyNumberFormat="1" applyFont="1" applyFill="1" applyBorder="1" applyAlignment="1" applyProtection="1">
      <alignment horizontal="center" vertical="center" wrapText="1"/>
    </xf>
    <xf numFmtId="0" fontId="49" fillId="60" borderId="35" xfId="688" applyFont="1" applyFill="1" applyBorder="1" applyAlignment="1">
      <alignment vertical="center"/>
    </xf>
    <xf numFmtId="0" fontId="49" fillId="60" borderId="48" xfId="688" applyFont="1" applyFill="1" applyBorder="1" applyAlignment="1">
      <alignment vertical="center"/>
    </xf>
    <xf numFmtId="0" fontId="49" fillId="60" borderId="52" xfId="688" applyFont="1" applyFill="1" applyBorder="1" applyAlignment="1">
      <alignment vertical="center"/>
    </xf>
    <xf numFmtId="4" fontId="60" fillId="60" borderId="0" xfId="0" applyNumberFormat="1" applyFont="1" applyFill="1"/>
    <xf numFmtId="4" fontId="55" fillId="60" borderId="51" xfId="0" applyNumberFormat="1" applyFont="1" applyFill="1" applyBorder="1"/>
    <xf numFmtId="4" fontId="65" fillId="60" borderId="51" xfId="0" applyNumberFormat="1" applyFont="1" applyFill="1" applyBorder="1"/>
    <xf numFmtId="4" fontId="65" fillId="60" borderId="51" xfId="0" applyNumberFormat="1" applyFont="1" applyFill="1" applyBorder="1" applyAlignment="1">
      <alignment vertical="center"/>
    </xf>
    <xf numFmtId="4" fontId="55" fillId="60" borderId="51" xfId="0" applyNumberFormat="1" applyFont="1" applyFill="1" applyBorder="1" applyAlignment="1">
      <alignment vertical="center"/>
    </xf>
    <xf numFmtId="4" fontId="65" fillId="60" borderId="55" xfId="0" applyNumberFormat="1" applyFont="1" applyFill="1" applyBorder="1"/>
    <xf numFmtId="0" fontId="68" fillId="60" borderId="56" xfId="688" applyFont="1" applyFill="1" applyBorder="1" applyAlignment="1">
      <alignment vertical="center"/>
    </xf>
    <xf numFmtId="4" fontId="65" fillId="60" borderId="0" xfId="0" applyNumberFormat="1" applyFont="1" applyFill="1" applyAlignment="1">
      <alignment vertical="center"/>
    </xf>
    <xf numFmtId="4" fontId="65" fillId="60" borderId="0" xfId="0" applyNumberFormat="1" applyFont="1" applyFill="1"/>
    <xf numFmtId="0" fontId="0" fillId="60" borderId="0" xfId="0" applyFill="1"/>
    <xf numFmtId="4" fontId="0" fillId="60" borderId="0" xfId="0" applyNumberFormat="1" applyFill="1"/>
    <xf numFmtId="0" fontId="59" fillId="60" borderId="0" xfId="0" applyFont="1" applyFill="1"/>
    <xf numFmtId="4" fontId="59" fillId="60" borderId="0" xfId="0" applyNumberFormat="1" applyFont="1" applyFill="1"/>
    <xf numFmtId="0" fontId="62" fillId="60" borderId="0" xfId="0" applyFont="1" applyFill="1"/>
    <xf numFmtId="4" fontId="55" fillId="60" borderId="0" xfId="0" applyNumberFormat="1" applyFont="1" applyFill="1"/>
    <xf numFmtId="0" fontId="61" fillId="60" borderId="0" xfId="0" applyFont="1" applyFill="1"/>
    <xf numFmtId="4" fontId="14" fillId="60" borderId="0" xfId="0" applyNumberFormat="1" applyFont="1" applyFill="1"/>
    <xf numFmtId="0" fontId="16" fillId="60" borderId="0" xfId="0" applyFont="1" applyFill="1"/>
    <xf numFmtId="0" fontId="58" fillId="60" borderId="0" xfId="0" applyFont="1" applyFill="1"/>
    <xf numFmtId="4" fontId="67" fillId="60" borderId="0" xfId="0" applyNumberFormat="1" applyFont="1" applyFill="1" applyAlignment="1">
      <alignment vertical="center"/>
    </xf>
    <xf numFmtId="4" fontId="67" fillId="60" borderId="0" xfId="0" applyNumberFormat="1" applyFont="1" applyFill="1"/>
    <xf numFmtId="0" fontId="59" fillId="60" borderId="0" xfId="0" applyFont="1" applyFill="1" applyAlignment="1">
      <alignment vertical="center"/>
    </xf>
    <xf numFmtId="0" fontId="0" fillId="60" borderId="0" xfId="0" applyFont="1" applyFill="1"/>
    <xf numFmtId="0" fontId="63" fillId="60" borderId="0" xfId="0" applyFont="1" applyFill="1"/>
    <xf numFmtId="4" fontId="63" fillId="60" borderId="0" xfId="0" applyNumberFormat="1" applyFont="1" applyFill="1"/>
    <xf numFmtId="4" fontId="58" fillId="60" borderId="0" xfId="0" applyNumberFormat="1" applyFont="1" applyFill="1"/>
    <xf numFmtId="0" fontId="55" fillId="61" borderId="39" xfId="0" applyFont="1" applyFill="1" applyBorder="1" applyAlignment="1">
      <alignment horizontal="center"/>
    </xf>
    <xf numFmtId="0" fontId="55" fillId="61" borderId="40" xfId="0" applyFont="1" applyFill="1" applyBorder="1"/>
    <xf numFmtId="0" fontId="55" fillId="61" borderId="40" xfId="0" applyFont="1" applyFill="1" applyBorder="1" applyAlignment="1">
      <alignment horizontal="center"/>
    </xf>
    <xf numFmtId="4" fontId="55" fillId="61" borderId="40" xfId="0" applyNumberFormat="1" applyFont="1" applyFill="1" applyBorder="1"/>
    <xf numFmtId="4" fontId="55" fillId="61" borderId="41" xfId="0" applyNumberFormat="1" applyFont="1" applyFill="1" applyBorder="1"/>
    <xf numFmtId="0" fontId="49" fillId="60" borderId="58" xfId="688" applyNumberFormat="1" applyFont="1" applyFill="1" applyBorder="1" applyAlignment="1" applyProtection="1">
      <alignment horizontal="center" vertical="center" wrapText="1"/>
    </xf>
    <xf numFmtId="0" fontId="55" fillId="61" borderId="28" xfId="0" applyFont="1" applyFill="1" applyBorder="1" applyAlignment="1">
      <alignment horizontal="center"/>
    </xf>
    <xf numFmtId="0" fontId="55" fillId="61" borderId="27" xfId="0" applyFont="1" applyFill="1" applyBorder="1"/>
    <xf numFmtId="0" fontId="55" fillId="61" borderId="27" xfId="0" applyFont="1" applyFill="1" applyBorder="1" applyAlignment="1">
      <alignment horizontal="center"/>
    </xf>
    <xf numFmtId="4" fontId="55" fillId="61" borderId="51" xfId="0" applyNumberFormat="1" applyFont="1" applyFill="1" applyBorder="1"/>
    <xf numFmtId="4" fontId="55" fillId="61" borderId="27" xfId="0" applyNumberFormat="1" applyFont="1" applyFill="1" applyBorder="1"/>
    <xf numFmtId="4" fontId="55" fillId="61" borderId="29" xfId="0" applyNumberFormat="1" applyFont="1" applyFill="1" applyBorder="1"/>
    <xf numFmtId="4" fontId="49" fillId="60" borderId="57" xfId="688" applyNumberFormat="1" applyFont="1" applyFill="1" applyBorder="1" applyAlignment="1" applyProtection="1">
      <alignment horizontal="right" vertical="center" wrapText="1"/>
    </xf>
    <xf numFmtId="4" fontId="69" fillId="60" borderId="51" xfId="0" applyNumberFormat="1" applyFont="1" applyFill="1" applyBorder="1"/>
    <xf numFmtId="4" fontId="59" fillId="0" borderId="51" xfId="0" applyNumberFormat="1" applyFont="1" applyBorder="1" applyAlignment="1">
      <alignment horizontal="right" vertical="center"/>
    </xf>
    <xf numFmtId="4" fontId="64" fillId="60" borderId="60" xfId="0" applyNumberFormat="1" applyFont="1" applyFill="1" applyBorder="1" applyAlignment="1"/>
    <xf numFmtId="4" fontId="64" fillId="60" borderId="42" xfId="0" applyNumberFormat="1" applyFont="1" applyFill="1" applyBorder="1" applyAlignment="1"/>
    <xf numFmtId="0" fontId="49" fillId="60" borderId="0" xfId="340" applyFont="1" applyFill="1" applyBorder="1" applyAlignment="1" applyProtection="1">
      <alignment horizontal="center" vertical="center"/>
    </xf>
    <xf numFmtId="0" fontId="49" fillId="60" borderId="0" xfId="340" applyFont="1" applyFill="1" applyBorder="1" applyAlignment="1" applyProtection="1">
      <alignment horizontal="center" vertical="center"/>
      <protection locked="0"/>
    </xf>
    <xf numFmtId="0" fontId="60" fillId="60" borderId="0" xfId="0" applyFont="1" applyFill="1" applyBorder="1"/>
    <xf numFmtId="0" fontId="60" fillId="60" borderId="34" xfId="0" applyFont="1" applyFill="1" applyBorder="1"/>
    <xf numFmtId="0" fontId="64" fillId="60" borderId="17" xfId="0" applyFont="1" applyFill="1" applyBorder="1" applyAlignment="1">
      <alignment horizontal="center"/>
    </xf>
    <xf numFmtId="0" fontId="49" fillId="60" borderId="54" xfId="688" applyFont="1" applyFill="1" applyBorder="1" applyAlignment="1">
      <alignment horizontal="left" vertical="center"/>
    </xf>
    <xf numFmtId="0" fontId="49" fillId="60" borderId="0" xfId="340" applyFont="1" applyFill="1" applyBorder="1" applyAlignment="1" applyProtection="1">
      <alignment horizontal="center" vertical="center"/>
    </xf>
    <xf numFmtId="0" fontId="49" fillId="60" borderId="0" xfId="340" applyFont="1" applyFill="1" applyBorder="1" applyAlignment="1" applyProtection="1">
      <alignment horizontal="center" vertical="center"/>
    </xf>
    <xf numFmtId="0" fontId="46" fillId="60" borderId="0" xfId="340" applyFont="1" applyFill="1" applyBorder="1" applyAlignment="1" applyProtection="1">
      <alignment horizontal="center" vertical="center"/>
    </xf>
    <xf numFmtId="4" fontId="49" fillId="60" borderId="61" xfId="688" applyNumberFormat="1" applyFont="1" applyFill="1" applyBorder="1" applyAlignment="1" applyProtection="1">
      <alignment horizontal="right" vertical="center" wrapText="1"/>
    </xf>
    <xf numFmtId="4" fontId="65" fillId="60" borderId="62" xfId="0" applyNumberFormat="1" applyFont="1" applyFill="1" applyBorder="1"/>
    <xf numFmtId="4" fontId="65" fillId="60" borderId="62" xfId="0" applyNumberFormat="1" applyFont="1" applyFill="1" applyBorder="1" applyAlignment="1">
      <alignment vertical="center"/>
    </xf>
    <xf numFmtId="0" fontId="0" fillId="0" borderId="37" xfId="0" applyBorder="1"/>
    <xf numFmtId="4" fontId="65" fillId="60" borderId="64" xfId="0" applyNumberFormat="1" applyFont="1" applyFill="1" applyBorder="1"/>
    <xf numFmtId="4" fontId="60" fillId="60" borderId="0" xfId="0" applyNumberFormat="1" applyFont="1" applyFill="1" applyBorder="1"/>
    <xf numFmtId="4" fontId="49" fillId="60" borderId="58" xfId="688" applyNumberFormat="1" applyFont="1" applyFill="1" applyBorder="1" applyAlignment="1" applyProtection="1">
      <alignment horizontal="right" vertical="center" wrapText="1"/>
    </xf>
    <xf numFmtId="4" fontId="65" fillId="0" borderId="27" xfId="0" applyNumberFormat="1" applyFont="1" applyFill="1" applyBorder="1"/>
    <xf numFmtId="0" fontId="49" fillId="60" borderId="27" xfId="688" applyFont="1" applyFill="1" applyBorder="1" applyAlignment="1">
      <alignment vertical="center"/>
    </xf>
    <xf numFmtId="17" fontId="49" fillId="60" borderId="27" xfId="688" applyNumberFormat="1" applyFont="1" applyFill="1" applyBorder="1" applyAlignment="1">
      <alignment horizontal="center" vertical="center"/>
    </xf>
    <xf numFmtId="0" fontId="49" fillId="60" borderId="27" xfId="688" applyFont="1" applyFill="1" applyBorder="1" applyAlignment="1">
      <alignment horizontal="center" vertical="center"/>
    </xf>
    <xf numFmtId="0" fontId="49" fillId="60" borderId="67" xfId="688" applyFont="1" applyFill="1" applyBorder="1" applyAlignment="1">
      <alignment horizontal="left" vertical="center"/>
    </xf>
    <xf numFmtId="0" fontId="65" fillId="60" borderId="68" xfId="0" applyFont="1" applyFill="1" applyBorder="1" applyAlignment="1">
      <alignment horizontal="center"/>
    </xf>
    <xf numFmtId="0" fontId="65" fillId="60" borderId="62" xfId="0" applyFont="1" applyFill="1" applyBorder="1"/>
    <xf numFmtId="0" fontId="65" fillId="60" borderId="62" xfId="0" applyFont="1" applyFill="1" applyBorder="1" applyAlignment="1">
      <alignment horizontal="center"/>
    </xf>
    <xf numFmtId="4" fontId="65" fillId="60" borderId="69" xfId="0" applyNumberFormat="1" applyFont="1" applyFill="1" applyBorder="1"/>
    <xf numFmtId="0" fontId="55" fillId="60" borderId="70" xfId="0" applyFont="1" applyFill="1" applyBorder="1" applyAlignment="1">
      <alignment horizontal="center"/>
    </xf>
    <xf numFmtId="0" fontId="55" fillId="60" borderId="71" xfId="0" applyFont="1" applyFill="1" applyBorder="1"/>
    <xf numFmtId="0" fontId="55" fillId="60" borderId="71" xfId="0" applyFont="1" applyFill="1" applyBorder="1" applyAlignment="1">
      <alignment horizontal="center"/>
    </xf>
    <xf numFmtId="4" fontId="55" fillId="60" borderId="72" xfId="0" applyNumberFormat="1" applyFont="1" applyFill="1" applyBorder="1"/>
    <xf numFmtId="4" fontId="55" fillId="60" borderId="71" xfId="0" applyNumberFormat="1" applyFont="1" applyFill="1" applyBorder="1"/>
    <xf numFmtId="4" fontId="65" fillId="60" borderId="71" xfId="0" applyNumberFormat="1" applyFont="1" applyFill="1" applyBorder="1"/>
    <xf numFmtId="4" fontId="65" fillId="60" borderId="73" xfId="0" applyNumberFormat="1" applyFont="1" applyFill="1" applyBorder="1"/>
    <xf numFmtId="0" fontId="55" fillId="61" borderId="74" xfId="0" applyFont="1" applyFill="1" applyBorder="1" applyAlignment="1">
      <alignment horizontal="center"/>
    </xf>
    <xf numFmtId="0" fontId="55" fillId="61" borderId="26" xfId="0" applyFont="1" applyFill="1" applyBorder="1"/>
    <xf numFmtId="0" fontId="55" fillId="61" borderId="26" xfId="0" applyFont="1" applyFill="1" applyBorder="1" applyAlignment="1">
      <alignment horizontal="center"/>
    </xf>
    <xf numFmtId="4" fontId="55" fillId="61" borderId="60" xfId="0" applyNumberFormat="1" applyFont="1" applyFill="1" applyBorder="1"/>
    <xf numFmtId="4" fontId="55" fillId="61" borderId="26" xfId="0" applyNumberFormat="1" applyFont="1" applyFill="1" applyBorder="1"/>
    <xf numFmtId="4" fontId="55" fillId="61" borderId="65" xfId="0" applyNumberFormat="1" applyFont="1" applyFill="1" applyBorder="1"/>
    <xf numFmtId="0" fontId="65" fillId="60" borderId="62" xfId="0" applyFont="1" applyFill="1" applyBorder="1" applyAlignment="1">
      <alignment vertical="center"/>
    </xf>
    <xf numFmtId="0" fontId="65" fillId="60" borderId="62" xfId="0" applyFont="1" applyFill="1" applyBorder="1" applyAlignment="1">
      <alignment horizontal="center" vertical="center"/>
    </xf>
    <xf numFmtId="4" fontId="55" fillId="60" borderId="71" xfId="0" applyNumberFormat="1" applyFont="1" applyFill="1" applyBorder="1" applyAlignment="1">
      <alignment horizontal="center"/>
    </xf>
    <xf numFmtId="0" fontId="65" fillId="60" borderId="68" xfId="0" applyFont="1" applyFill="1" applyBorder="1" applyAlignment="1">
      <alignment horizontal="center" vertical="center"/>
    </xf>
    <xf numFmtId="0" fontId="65" fillId="60" borderId="62" xfId="0" applyFont="1" applyFill="1" applyBorder="1" applyAlignment="1">
      <alignment vertical="center" wrapText="1"/>
    </xf>
    <xf numFmtId="4" fontId="65" fillId="60" borderId="64" xfId="0" applyNumberFormat="1" applyFont="1" applyFill="1" applyBorder="1" applyAlignment="1">
      <alignment vertical="center"/>
    </xf>
    <xf numFmtId="4" fontId="59" fillId="0" borderId="64" xfId="0" applyNumberFormat="1" applyFont="1" applyBorder="1" applyAlignment="1">
      <alignment horizontal="right" vertical="center"/>
    </xf>
    <xf numFmtId="0" fontId="46" fillId="60" borderId="33" xfId="340" applyFont="1" applyFill="1" applyBorder="1" applyAlignment="1" applyProtection="1">
      <alignment vertical="center"/>
    </xf>
    <xf numFmtId="0" fontId="46" fillId="60" borderId="0" xfId="340" applyFont="1" applyFill="1" applyBorder="1" applyAlignment="1" applyProtection="1">
      <alignment vertical="center"/>
    </xf>
    <xf numFmtId="0" fontId="46" fillId="60" borderId="33" xfId="340" applyFont="1" applyFill="1" applyBorder="1" applyAlignment="1" applyProtection="1">
      <alignment vertical="center"/>
      <protection locked="0"/>
    </xf>
    <xf numFmtId="0" fontId="46" fillId="60" borderId="0" xfId="340" applyFont="1" applyFill="1" applyBorder="1" applyAlignment="1" applyProtection="1">
      <alignment vertical="center"/>
      <protection locked="0"/>
    </xf>
    <xf numFmtId="0" fontId="72" fillId="60" borderId="63" xfId="340" applyFont="1" applyFill="1" applyBorder="1" applyAlignment="1" applyProtection="1">
      <alignment horizontal="center" vertical="center"/>
    </xf>
    <xf numFmtId="14" fontId="47" fillId="60" borderId="29" xfId="688" applyNumberFormat="1" applyFont="1" applyFill="1" applyBorder="1" applyAlignment="1">
      <alignment horizontal="center" vertical="center"/>
    </xf>
    <xf numFmtId="0" fontId="47" fillId="60" borderId="27" xfId="688" applyFont="1" applyFill="1" applyBorder="1" applyAlignment="1">
      <alignment horizontal="center" vertical="center"/>
    </xf>
    <xf numFmtId="4" fontId="64" fillId="63" borderId="60" xfId="0" applyNumberFormat="1" applyFont="1" applyFill="1" applyBorder="1" applyAlignment="1"/>
    <xf numFmtId="4" fontId="64" fillId="64" borderId="65" xfId="0" applyNumberFormat="1" applyFont="1" applyFill="1" applyBorder="1" applyAlignment="1"/>
    <xf numFmtId="0" fontId="46" fillId="60" borderId="34" xfId="340" applyFont="1" applyFill="1" applyBorder="1" applyAlignment="1" applyProtection="1">
      <alignment vertical="center"/>
      <protection locked="0"/>
    </xf>
    <xf numFmtId="0" fontId="46" fillId="60" borderId="34" xfId="340" applyFont="1" applyFill="1" applyBorder="1" applyAlignment="1" applyProtection="1">
      <alignment vertical="center"/>
    </xf>
    <xf numFmtId="0" fontId="46" fillId="60" borderId="0" xfId="340" applyFont="1" applyFill="1" applyBorder="1" applyAlignment="1" applyProtection="1">
      <alignment horizontal="center" vertical="center"/>
    </xf>
    <xf numFmtId="0" fontId="64" fillId="60" borderId="17" xfId="0" applyFont="1" applyFill="1" applyBorder="1" applyAlignment="1">
      <alignment horizontal="center"/>
    </xf>
    <xf numFmtId="0" fontId="49" fillId="60" borderId="0" xfId="340" applyFont="1" applyFill="1" applyBorder="1" applyAlignment="1" applyProtection="1">
      <alignment horizontal="center" vertical="center"/>
    </xf>
    <xf numFmtId="4" fontId="65" fillId="60" borderId="64" xfId="0" applyNumberFormat="1" applyFont="1" applyFill="1" applyBorder="1" applyAlignment="1">
      <alignment horizontal="center" vertical="center"/>
    </xf>
    <xf numFmtId="4" fontId="65" fillId="60" borderId="62" xfId="0" applyNumberFormat="1" applyFont="1" applyFill="1" applyBorder="1" applyAlignment="1">
      <alignment horizontal="center"/>
    </xf>
    <xf numFmtId="4" fontId="65" fillId="0" borderId="62" xfId="0" applyNumberFormat="1" applyFont="1" applyFill="1" applyBorder="1" applyAlignment="1">
      <alignment horizontal="center" vertical="center"/>
    </xf>
    <xf numFmtId="4" fontId="65" fillId="60" borderId="62" xfId="0" applyNumberFormat="1" applyFont="1" applyFill="1" applyBorder="1" applyAlignment="1">
      <alignment horizontal="center" vertical="center"/>
    </xf>
    <xf numFmtId="0" fontId="65" fillId="60" borderId="62" xfId="0" applyFont="1" applyFill="1" applyBorder="1" applyAlignment="1">
      <alignment horizontal="left" wrapText="1"/>
    </xf>
    <xf numFmtId="4" fontId="65" fillId="60" borderId="69" xfId="0" applyNumberFormat="1" applyFont="1" applyFill="1" applyBorder="1" applyAlignment="1">
      <alignment horizontal="right" vertical="center"/>
    </xf>
    <xf numFmtId="0" fontId="74" fillId="60" borderId="27" xfId="688" applyFont="1" applyFill="1" applyBorder="1" applyAlignment="1">
      <alignment vertical="center"/>
    </xf>
    <xf numFmtId="0" fontId="72" fillId="60" borderId="0" xfId="340" applyFont="1" applyFill="1" applyBorder="1" applyAlignment="1" applyProtection="1">
      <alignment horizontal="center" vertical="center"/>
    </xf>
    <xf numFmtId="0" fontId="47" fillId="60" borderId="27" xfId="688" applyFont="1" applyFill="1" applyBorder="1" applyAlignment="1">
      <alignment horizontal="center" vertical="center" wrapText="1"/>
    </xf>
    <xf numFmtId="10" fontId="47" fillId="60" borderId="29" xfId="690" applyNumberFormat="1" applyFont="1" applyFill="1" applyBorder="1" applyAlignment="1">
      <alignment horizontal="center" vertical="center"/>
    </xf>
    <xf numFmtId="0" fontId="49" fillId="60" borderId="25" xfId="688" applyFont="1" applyFill="1" applyBorder="1" applyAlignment="1">
      <alignment horizontal="left" vertical="center"/>
    </xf>
    <xf numFmtId="0" fontId="49" fillId="60" borderId="75" xfId="688" applyNumberFormat="1" applyFont="1" applyFill="1" applyBorder="1" applyAlignment="1" applyProtection="1">
      <alignment horizontal="center" vertical="center" wrapText="1"/>
    </xf>
    <xf numFmtId="0" fontId="55" fillId="61" borderId="76" xfId="0" applyFont="1" applyFill="1" applyBorder="1" applyAlignment="1">
      <alignment horizontal="center"/>
    </xf>
    <xf numFmtId="0" fontId="55" fillId="60" borderId="66" xfId="0" applyFont="1" applyFill="1" applyBorder="1" applyAlignment="1">
      <alignment horizontal="center"/>
    </xf>
    <xf numFmtId="0" fontId="65" fillId="60" borderId="66" xfId="0" applyFont="1" applyFill="1" applyBorder="1" applyAlignment="1">
      <alignment horizontal="center"/>
    </xf>
    <xf numFmtId="0" fontId="65" fillId="60" borderId="77" xfId="0" applyFont="1" applyFill="1" applyBorder="1" applyAlignment="1">
      <alignment horizontal="center"/>
    </xf>
    <xf numFmtId="0" fontId="55" fillId="61" borderId="59" xfId="0" applyFont="1" applyFill="1" applyBorder="1" applyAlignment="1">
      <alignment horizontal="center"/>
    </xf>
    <xf numFmtId="0" fontId="55" fillId="60" borderId="78" xfId="0" applyFont="1" applyFill="1" applyBorder="1" applyAlignment="1">
      <alignment horizontal="center"/>
    </xf>
    <xf numFmtId="0" fontId="65" fillId="60" borderId="66" xfId="0" applyFont="1" applyFill="1" applyBorder="1" applyAlignment="1">
      <alignment horizontal="center" vertical="center"/>
    </xf>
    <xf numFmtId="0" fontId="65" fillId="60" borderId="77" xfId="0" applyFont="1" applyFill="1" applyBorder="1" applyAlignment="1">
      <alignment horizontal="center" vertical="center"/>
    </xf>
    <xf numFmtId="0" fontId="65" fillId="60" borderId="62" xfId="0" applyFont="1" applyFill="1" applyBorder="1" applyAlignment="1">
      <alignment horizontal="left" vertical="center" wrapText="1"/>
    </xf>
    <xf numFmtId="4" fontId="65" fillId="60" borderId="27" xfId="0" applyNumberFormat="1" applyFont="1" applyFill="1" applyBorder="1" applyAlignment="1">
      <alignment horizontal="right"/>
    </xf>
    <xf numFmtId="4" fontId="65" fillId="60" borderId="27" xfId="0" applyNumberFormat="1" applyFont="1" applyFill="1" applyBorder="1" applyAlignment="1">
      <alignment horizontal="right" vertical="center"/>
    </xf>
    <xf numFmtId="4" fontId="59" fillId="0" borderId="27" xfId="0" applyNumberFormat="1" applyFont="1" applyBorder="1" applyAlignment="1">
      <alignment vertical="center" wrapText="1"/>
    </xf>
    <xf numFmtId="0" fontId="65" fillId="60" borderId="78" xfId="0" applyFont="1" applyFill="1" applyBorder="1" applyAlignment="1">
      <alignment horizontal="center"/>
    </xf>
    <xf numFmtId="4" fontId="65" fillId="60" borderId="72" xfId="0" applyNumberFormat="1" applyFont="1" applyFill="1" applyBorder="1" applyAlignment="1">
      <alignment vertical="center"/>
    </xf>
    <xf numFmtId="0" fontId="59" fillId="0" borderId="28" xfId="0" applyFont="1" applyBorder="1" applyAlignment="1">
      <alignment horizontal="center"/>
    </xf>
    <xf numFmtId="0" fontId="59" fillId="0" borderId="27" xfId="0" applyFont="1" applyBorder="1" applyAlignment="1"/>
    <xf numFmtId="0" fontId="58" fillId="0" borderId="28" xfId="0" applyFont="1" applyBorder="1" applyAlignment="1">
      <alignment horizontal="center"/>
    </xf>
    <xf numFmtId="0" fontId="58" fillId="0" borderId="27" xfId="0" applyFont="1" applyBorder="1" applyAlignment="1"/>
    <xf numFmtId="0" fontId="65" fillId="0" borderId="28" xfId="0" applyFont="1" applyFill="1" applyBorder="1" applyAlignment="1">
      <alignment horizontal="center" vertical="center"/>
    </xf>
    <xf numFmtId="0" fontId="59" fillId="0" borderId="28" xfId="0" applyFont="1" applyFill="1" applyBorder="1" applyAlignment="1">
      <alignment horizontal="center" vertical="center"/>
    </xf>
    <xf numFmtId="0" fontId="59" fillId="0" borderId="27" xfId="0" applyFont="1" applyFill="1" applyBorder="1" applyAlignment="1">
      <alignment horizontal="left" vertical="center" wrapText="1"/>
    </xf>
    <xf numFmtId="0" fontId="65" fillId="0" borderId="27" xfId="0" applyFont="1" applyFill="1" applyBorder="1" applyAlignment="1">
      <alignment horizontal="center" vertical="center" wrapText="1"/>
    </xf>
    <xf numFmtId="4" fontId="65" fillId="0" borderId="51" xfId="0" applyNumberFormat="1" applyFont="1" applyFill="1" applyBorder="1" applyAlignment="1">
      <alignment horizontal="right" vertical="center"/>
    </xf>
    <xf numFmtId="4" fontId="65" fillId="0" borderId="27" xfId="0" applyNumberFormat="1" applyFont="1" applyFill="1" applyBorder="1" applyAlignment="1">
      <alignment horizontal="right" vertical="center"/>
    </xf>
    <xf numFmtId="0" fontId="59" fillId="0" borderId="27" xfId="0" applyFont="1" applyBorder="1" applyAlignment="1">
      <alignment wrapText="1"/>
    </xf>
    <xf numFmtId="0" fontId="59" fillId="0" borderId="28" xfId="0" applyFont="1" applyBorder="1" applyAlignment="1">
      <alignment horizontal="center" vertical="center"/>
    </xf>
    <xf numFmtId="4" fontId="65" fillId="60" borderId="51" xfId="0" applyNumberFormat="1" applyFont="1" applyFill="1" applyBorder="1" applyAlignment="1">
      <alignment horizontal="center" vertical="center"/>
    </xf>
    <xf numFmtId="4" fontId="65" fillId="60" borderId="27" xfId="0" applyNumberFormat="1" applyFont="1" applyFill="1" applyBorder="1" applyAlignment="1">
      <alignment horizontal="center" vertical="center"/>
    </xf>
    <xf numFmtId="0" fontId="59" fillId="0" borderId="27" xfId="0" applyFont="1" applyBorder="1" applyAlignment="1">
      <alignment horizontal="left" vertical="center" wrapText="1"/>
    </xf>
    <xf numFmtId="4" fontId="59" fillId="0" borderId="28" xfId="0" applyNumberFormat="1" applyFont="1" applyBorder="1" applyAlignment="1">
      <alignment horizontal="center"/>
    </xf>
    <xf numFmtId="4" fontId="59" fillId="0" borderId="27" xfId="0" applyNumberFormat="1" applyFont="1" applyBorder="1" applyAlignment="1"/>
    <xf numFmtId="4" fontId="59" fillId="0" borderId="28" xfId="0" applyNumberFormat="1" applyFont="1" applyBorder="1" applyAlignment="1">
      <alignment horizontal="center" vertical="center"/>
    </xf>
    <xf numFmtId="4" fontId="58" fillId="0" borderId="27" xfId="0" applyNumberFormat="1" applyFont="1" applyBorder="1" applyAlignment="1"/>
    <xf numFmtId="0" fontId="58" fillId="60" borderId="27" xfId="0" applyFont="1" applyFill="1" applyBorder="1" applyAlignment="1">
      <alignment horizontal="left" vertical="center"/>
    </xf>
    <xf numFmtId="0" fontId="59" fillId="60" borderId="27" xfId="0" applyFont="1" applyFill="1" applyBorder="1" applyAlignment="1">
      <alignment horizontal="left" vertical="center"/>
    </xf>
    <xf numFmtId="0" fontId="59" fillId="60" borderId="28" xfId="0" applyFont="1" applyFill="1" applyBorder="1" applyAlignment="1">
      <alignment horizontal="left" vertical="center"/>
    </xf>
    <xf numFmtId="0" fontId="59" fillId="60" borderId="28" xfId="0" applyFont="1" applyFill="1" applyBorder="1" applyAlignment="1">
      <alignment horizontal="center" vertical="center"/>
    </xf>
    <xf numFmtId="4" fontId="59" fillId="0" borderId="27" xfId="0" applyNumberFormat="1" applyFont="1" applyBorder="1" applyAlignment="1">
      <alignment horizontal="left" vertical="center" wrapText="1"/>
    </xf>
    <xf numFmtId="4" fontId="65" fillId="60" borderId="27" xfId="0" applyNumberFormat="1" applyFont="1" applyFill="1" applyBorder="1" applyAlignment="1">
      <alignment horizontal="left"/>
    </xf>
    <xf numFmtId="4" fontId="55" fillId="60" borderId="73" xfId="0" applyNumberFormat="1" applyFont="1" applyFill="1" applyBorder="1"/>
    <xf numFmtId="4" fontId="65" fillId="0" borderId="29" xfId="0" applyNumberFormat="1" applyFont="1" applyFill="1" applyBorder="1" applyAlignment="1">
      <alignment horizontal="right" vertical="center"/>
    </xf>
    <xf numFmtId="4" fontId="65" fillId="60" borderId="29" xfId="0" applyNumberFormat="1" applyFont="1" applyFill="1" applyBorder="1" applyAlignment="1">
      <alignment horizontal="center" vertical="center"/>
    </xf>
    <xf numFmtId="4" fontId="65" fillId="60" borderId="29" xfId="0" applyNumberFormat="1" applyFont="1" applyFill="1" applyBorder="1" applyAlignment="1">
      <alignment horizontal="right" vertical="center"/>
    </xf>
    <xf numFmtId="4" fontId="64" fillId="60" borderId="65" xfId="0" applyNumberFormat="1" applyFont="1" applyFill="1" applyBorder="1" applyAlignment="1"/>
    <xf numFmtId="0" fontId="64" fillId="60" borderId="17" xfId="0" applyFont="1" applyFill="1" applyBorder="1" applyAlignment="1">
      <alignment horizontal="center"/>
    </xf>
    <xf numFmtId="0" fontId="60" fillId="60" borderId="43" xfId="0" applyFont="1" applyFill="1" applyBorder="1" applyAlignment="1">
      <alignment horizontal="center"/>
    </xf>
    <xf numFmtId="0" fontId="60" fillId="60" borderId="44" xfId="0" applyFont="1" applyFill="1" applyBorder="1" applyAlignment="1">
      <alignment horizontal="center"/>
    </xf>
    <xf numFmtId="0" fontId="60" fillId="60" borderId="44" xfId="0" applyFont="1" applyFill="1" applyBorder="1"/>
    <xf numFmtId="0" fontId="60" fillId="60" borderId="45" xfId="0" applyFont="1" applyFill="1" applyBorder="1"/>
    <xf numFmtId="4" fontId="55" fillId="60" borderId="27" xfId="0" applyNumberFormat="1" applyFont="1" applyFill="1" applyBorder="1" applyAlignment="1">
      <alignment horizontal="left"/>
    </xf>
    <xf numFmtId="4" fontId="65" fillId="60" borderId="28" xfId="0" applyNumberFormat="1" applyFont="1" applyFill="1" applyBorder="1" applyAlignment="1">
      <alignment horizontal="center"/>
    </xf>
    <xf numFmtId="4" fontId="65" fillId="60" borderId="27" xfId="0" applyNumberFormat="1" applyFont="1" applyFill="1" applyBorder="1" applyAlignment="1">
      <alignment horizontal="left" wrapText="1"/>
    </xf>
    <xf numFmtId="4" fontId="65" fillId="0" borderId="28" xfId="0" applyNumberFormat="1" applyFont="1" applyBorder="1" applyAlignment="1">
      <alignment horizontal="center"/>
    </xf>
    <xf numFmtId="0" fontId="46" fillId="60" borderId="0" xfId="340" applyFont="1" applyFill="1" applyBorder="1" applyAlignment="1" applyProtection="1">
      <alignment horizontal="center" vertical="center"/>
    </xf>
    <xf numFmtId="0" fontId="72" fillId="60" borderId="63" xfId="340" applyFont="1" applyFill="1" applyBorder="1" applyAlignment="1" applyProtection="1">
      <alignment horizontal="center" vertical="center"/>
    </xf>
    <xf numFmtId="0" fontId="49" fillId="60" borderId="36" xfId="340" applyFont="1" applyFill="1" applyBorder="1" applyAlignment="1" applyProtection="1">
      <alignment horizontal="left" vertical="center"/>
      <protection locked="0"/>
    </xf>
    <xf numFmtId="0" fontId="49" fillId="60" borderId="37" xfId="340" applyFont="1" applyFill="1" applyBorder="1" applyAlignment="1" applyProtection="1">
      <alignment horizontal="left" vertical="center"/>
      <protection locked="0"/>
    </xf>
    <xf numFmtId="0" fontId="49" fillId="60" borderId="38" xfId="340" applyFont="1" applyFill="1" applyBorder="1" applyAlignment="1" applyProtection="1">
      <alignment horizontal="left" vertical="center"/>
      <protection locked="0"/>
    </xf>
    <xf numFmtId="0" fontId="64" fillId="60" borderId="46" xfId="0" applyFont="1" applyFill="1" applyBorder="1" applyAlignment="1">
      <alignment horizontal="center"/>
    </xf>
    <xf numFmtId="0" fontId="64" fillId="60" borderId="17" xfId="0" applyFont="1" applyFill="1" applyBorder="1" applyAlignment="1">
      <alignment horizontal="center"/>
    </xf>
    <xf numFmtId="0" fontId="46" fillId="60" borderId="33" xfId="574" applyNumberFormat="1" applyFont="1" applyFill="1" applyBorder="1" applyAlignment="1" applyProtection="1">
      <alignment horizontal="left" vertical="center" wrapText="1"/>
    </xf>
    <xf numFmtId="0" fontId="46" fillId="60" borderId="0" xfId="574" applyNumberFormat="1" applyFont="1" applyFill="1" applyBorder="1" applyAlignment="1" applyProtection="1">
      <alignment horizontal="left" vertical="center" wrapText="1"/>
    </xf>
    <xf numFmtId="0" fontId="46" fillId="60" borderId="34" xfId="574" applyNumberFormat="1" applyFont="1" applyFill="1" applyBorder="1" applyAlignment="1" applyProtection="1">
      <alignment horizontal="left" vertical="center" wrapText="1"/>
    </xf>
    <xf numFmtId="0" fontId="72" fillId="60" borderId="0" xfId="340" applyFont="1" applyFill="1" applyBorder="1" applyAlignment="1" applyProtection="1">
      <alignment horizontal="center" vertical="center"/>
    </xf>
    <xf numFmtId="0" fontId="72" fillId="60" borderId="34" xfId="340" applyFont="1" applyFill="1" applyBorder="1" applyAlignment="1" applyProtection="1">
      <alignment horizontal="center" vertical="center"/>
    </xf>
    <xf numFmtId="0" fontId="46" fillId="60" borderId="0" xfId="340" applyFont="1" applyFill="1" applyBorder="1" applyAlignment="1" applyProtection="1">
      <alignment horizontal="center" vertical="center"/>
    </xf>
    <xf numFmtId="0" fontId="46" fillId="60" borderId="34" xfId="340" applyFont="1" applyFill="1" applyBorder="1" applyAlignment="1" applyProtection="1">
      <alignment horizontal="center" vertical="center"/>
    </xf>
    <xf numFmtId="0" fontId="49" fillId="60" borderId="33" xfId="340" applyFont="1" applyFill="1" applyBorder="1" applyAlignment="1" applyProtection="1">
      <alignment horizontal="center" vertical="center"/>
    </xf>
    <xf numFmtId="0" fontId="49" fillId="60" borderId="0" xfId="340" applyFont="1" applyFill="1" applyBorder="1" applyAlignment="1" applyProtection="1">
      <alignment horizontal="center" vertical="center"/>
    </xf>
    <xf numFmtId="165" fontId="49" fillId="60" borderId="33" xfId="574" applyFont="1" applyFill="1" applyBorder="1" applyAlignment="1" applyProtection="1">
      <alignment horizontal="center" vertical="center"/>
    </xf>
    <xf numFmtId="165" fontId="49" fillId="60" borderId="0" xfId="574" applyFont="1" applyFill="1" applyBorder="1" applyAlignment="1" applyProtection="1">
      <alignment horizontal="center" vertical="center"/>
    </xf>
    <xf numFmtId="0" fontId="46" fillId="60" borderId="0" xfId="0" applyFont="1" applyFill="1" applyBorder="1" applyAlignment="1">
      <alignment horizontal="center"/>
    </xf>
    <xf numFmtId="0" fontId="49" fillId="60" borderId="48" xfId="688" applyFont="1" applyFill="1" applyBorder="1" applyAlignment="1">
      <alignment horizontal="center" vertical="center"/>
    </xf>
    <xf numFmtId="0" fontId="49" fillId="60" borderId="35" xfId="688" applyFont="1" applyFill="1" applyBorder="1" applyAlignment="1">
      <alignment horizontal="center" vertical="center"/>
    </xf>
    <xf numFmtId="0" fontId="49" fillId="60" borderId="52" xfId="688" applyFont="1" applyFill="1" applyBorder="1" applyAlignment="1">
      <alignment horizontal="center" vertical="center"/>
    </xf>
    <xf numFmtId="0" fontId="49" fillId="60" borderId="48" xfId="688" applyFont="1" applyFill="1" applyBorder="1" applyAlignment="1">
      <alignment horizontal="left" vertical="center" wrapText="1"/>
    </xf>
    <xf numFmtId="0" fontId="49" fillId="60" borderId="35" xfId="688" applyFont="1" applyFill="1" applyBorder="1" applyAlignment="1">
      <alignment horizontal="left" vertical="center" wrapText="1"/>
    </xf>
    <xf numFmtId="0" fontId="49" fillId="60" borderId="52" xfId="688" applyFont="1" applyFill="1" applyBorder="1" applyAlignment="1">
      <alignment horizontal="left" vertical="center" wrapText="1"/>
    </xf>
    <xf numFmtId="0" fontId="49" fillId="62" borderId="27" xfId="688" applyFont="1" applyFill="1" applyBorder="1" applyAlignment="1">
      <alignment horizontal="center" vertical="center"/>
    </xf>
    <xf numFmtId="0" fontId="49" fillId="62" borderId="29" xfId="688" applyFont="1" applyFill="1" applyBorder="1" applyAlignment="1">
      <alignment horizontal="center" vertical="center"/>
    </xf>
    <xf numFmtId="0" fontId="49" fillId="60" borderId="46" xfId="688" applyNumberFormat="1" applyFont="1" applyFill="1" applyBorder="1" applyAlignment="1" applyProtection="1">
      <alignment horizontal="center" vertical="center" wrapText="1"/>
    </xf>
    <xf numFmtId="0" fontId="49" fillId="60" borderId="17" xfId="688" applyNumberFormat="1" applyFont="1" applyFill="1" applyBorder="1" applyAlignment="1" applyProtection="1">
      <alignment horizontal="center" vertical="center" wrapText="1"/>
    </xf>
    <xf numFmtId="0" fontId="66" fillId="60" borderId="43" xfId="688" applyFont="1" applyFill="1" applyBorder="1" applyAlignment="1">
      <alignment horizontal="center" vertical="center"/>
    </xf>
    <xf numFmtId="0" fontId="66" fillId="60" borderId="44" xfId="688" applyFont="1" applyFill="1" applyBorder="1" applyAlignment="1">
      <alignment horizontal="center" vertical="center"/>
    </xf>
    <xf numFmtId="0" fontId="66" fillId="60" borderId="45" xfId="688" applyFont="1" applyFill="1" applyBorder="1" applyAlignment="1">
      <alignment horizontal="center" vertical="center"/>
    </xf>
    <xf numFmtId="0" fontId="66" fillId="60" borderId="33" xfId="688" applyFont="1" applyFill="1" applyBorder="1" applyAlignment="1">
      <alignment horizontal="center" vertical="center"/>
    </xf>
    <xf numFmtId="0" fontId="66" fillId="60" borderId="0" xfId="688" applyFont="1" applyFill="1" applyBorder="1" applyAlignment="1">
      <alignment horizontal="center" vertical="center"/>
    </xf>
    <xf numFmtId="0" fontId="66" fillId="60" borderId="34" xfId="688" applyFont="1" applyFill="1" applyBorder="1" applyAlignment="1">
      <alignment horizontal="center" vertical="center"/>
    </xf>
    <xf numFmtId="0" fontId="48" fillId="60" borderId="33" xfId="688" applyFont="1" applyFill="1" applyBorder="1" applyAlignment="1">
      <alignment horizontal="center" vertical="center"/>
    </xf>
    <xf numFmtId="0" fontId="48" fillId="60" borderId="0" xfId="688" applyFont="1" applyFill="1" applyBorder="1" applyAlignment="1">
      <alignment horizontal="center" vertical="center"/>
    </xf>
    <xf numFmtId="0" fontId="48" fillId="60" borderId="34" xfId="688" applyFont="1" applyFill="1" applyBorder="1" applyAlignment="1">
      <alignment horizontal="center" vertical="center"/>
    </xf>
    <xf numFmtId="0" fontId="47" fillId="60" borderId="33" xfId="688" applyFont="1" applyFill="1" applyBorder="1" applyAlignment="1">
      <alignment horizontal="center" vertical="center"/>
    </xf>
    <xf numFmtId="0" fontId="47" fillId="60" borderId="0" xfId="688" applyFont="1" applyFill="1" applyBorder="1" applyAlignment="1">
      <alignment horizontal="center" vertical="center"/>
    </xf>
    <xf numFmtId="0" fontId="47" fillId="60" borderId="34" xfId="688" applyFont="1" applyFill="1" applyBorder="1" applyAlignment="1">
      <alignment horizontal="center" vertical="center"/>
    </xf>
    <xf numFmtId="0" fontId="49" fillId="60" borderId="48" xfId="688" applyFont="1" applyFill="1" applyBorder="1" applyAlignment="1">
      <alignment horizontal="center" vertical="center" wrapText="1"/>
    </xf>
    <xf numFmtId="0" fontId="49" fillId="60" borderId="35" xfId="688" applyFont="1" applyFill="1" applyBorder="1" applyAlignment="1">
      <alignment horizontal="center" vertical="center" wrapText="1"/>
    </xf>
    <xf numFmtId="0" fontId="49" fillId="60" borderId="66" xfId="688" applyFont="1" applyFill="1" applyBorder="1" applyAlignment="1">
      <alignment horizontal="center" vertical="center"/>
    </xf>
    <xf numFmtId="0" fontId="49" fillId="60" borderId="66" xfId="688" applyFont="1" applyFill="1" applyBorder="1" applyAlignment="1">
      <alignment horizontal="left" vertical="center" wrapText="1"/>
    </xf>
    <xf numFmtId="0" fontId="75" fillId="60" borderId="27" xfId="688" applyFont="1" applyFill="1" applyBorder="1" applyAlignment="1">
      <alignment horizontal="center" vertical="center" wrapText="1"/>
    </xf>
    <xf numFmtId="0" fontId="75" fillId="60" borderId="29" xfId="688" applyFont="1" applyFill="1" applyBorder="1" applyAlignment="1">
      <alignment horizontal="center" vertical="center" wrapText="1"/>
    </xf>
    <xf numFmtId="44" fontId="48" fillId="60" borderId="27" xfId="689" applyFont="1" applyFill="1" applyBorder="1" applyAlignment="1">
      <alignment horizontal="center" vertical="center" wrapText="1"/>
    </xf>
    <xf numFmtId="44" fontId="48" fillId="60" borderId="29" xfId="689" applyFont="1" applyFill="1" applyBorder="1" applyAlignment="1">
      <alignment horizontal="center" vertical="center" wrapText="1"/>
    </xf>
    <xf numFmtId="0" fontId="49" fillId="60" borderId="51" xfId="688" applyFont="1" applyFill="1" applyBorder="1" applyAlignment="1">
      <alignment horizontal="left" vertical="center" wrapText="1"/>
    </xf>
    <xf numFmtId="0" fontId="49" fillId="60" borderId="52" xfId="688" applyFont="1" applyFill="1" applyBorder="1" applyAlignment="1">
      <alignment horizontal="center" vertical="center" wrapText="1"/>
    </xf>
    <xf numFmtId="0" fontId="48" fillId="60" borderId="27" xfId="688" applyFont="1" applyFill="1" applyBorder="1" applyAlignment="1">
      <alignment horizontal="center" vertical="center"/>
    </xf>
    <xf numFmtId="0" fontId="49" fillId="60" borderId="28" xfId="688" applyFont="1" applyFill="1" applyBorder="1" applyAlignment="1">
      <alignment horizontal="left" vertical="center"/>
    </xf>
    <xf numFmtId="0" fontId="49" fillId="60" borderId="27" xfId="688" applyFont="1" applyFill="1" applyBorder="1" applyAlignment="1">
      <alignment horizontal="left" vertical="center"/>
    </xf>
    <xf numFmtId="0" fontId="73" fillId="60" borderId="43" xfId="574" applyNumberFormat="1" applyFont="1" applyFill="1" applyBorder="1" applyAlignment="1" applyProtection="1">
      <alignment horizontal="center" vertical="center" wrapText="1"/>
    </xf>
    <xf numFmtId="0" fontId="73" fillId="60" borderId="44" xfId="574" applyNumberFormat="1" applyFont="1" applyFill="1" applyBorder="1" applyAlignment="1" applyProtection="1">
      <alignment horizontal="center" vertical="center" wrapText="1"/>
    </xf>
    <xf numFmtId="0" fontId="73" fillId="60" borderId="45" xfId="574" applyNumberFormat="1" applyFont="1" applyFill="1" applyBorder="1" applyAlignment="1" applyProtection="1">
      <alignment horizontal="center" vertical="center" wrapText="1"/>
    </xf>
    <xf numFmtId="0" fontId="71" fillId="60" borderId="27" xfId="688" applyFont="1" applyFill="1" applyBorder="1" applyAlignment="1">
      <alignment horizontal="center" vertical="center" wrapText="1"/>
    </xf>
    <xf numFmtId="0" fontId="71" fillId="60" borderId="29" xfId="688" applyFont="1" applyFill="1" applyBorder="1" applyAlignment="1">
      <alignment horizontal="center" vertical="center" wrapText="1"/>
    </xf>
    <xf numFmtId="0" fontId="70" fillId="60" borderId="27" xfId="688" applyFont="1" applyFill="1" applyBorder="1" applyAlignment="1">
      <alignment horizontal="center" vertical="center" wrapText="1"/>
    </xf>
    <xf numFmtId="0" fontId="70" fillId="60" borderId="29" xfId="688" applyFont="1" applyFill="1" applyBorder="1" applyAlignment="1">
      <alignment horizontal="center" vertical="center" wrapText="1"/>
    </xf>
    <xf numFmtId="0" fontId="72" fillId="60" borderId="63" xfId="340" applyFont="1" applyFill="1" applyBorder="1" applyAlignment="1" applyProtection="1">
      <alignment horizontal="center" vertical="center"/>
    </xf>
    <xf numFmtId="0" fontId="49" fillId="60" borderId="51" xfId="688" applyFont="1" applyFill="1" applyBorder="1" applyAlignment="1">
      <alignment horizontal="center" vertical="center" wrapText="1"/>
    </xf>
    <xf numFmtId="0" fontId="49" fillId="60" borderId="66" xfId="688" applyFont="1" applyFill="1" applyBorder="1" applyAlignment="1">
      <alignment horizontal="center" vertical="center" wrapText="1"/>
    </xf>
    <xf numFmtId="0" fontId="49" fillId="60" borderId="48" xfId="688" applyFont="1" applyFill="1" applyBorder="1" applyAlignment="1">
      <alignment horizontal="left" vertical="center"/>
    </xf>
    <xf numFmtId="0" fontId="49" fillId="60" borderId="35" xfId="688" applyFont="1" applyFill="1" applyBorder="1" applyAlignment="1">
      <alignment horizontal="left" vertical="center"/>
    </xf>
    <xf numFmtId="0" fontId="49" fillId="60" borderId="52" xfId="688" applyFont="1" applyFill="1" applyBorder="1" applyAlignment="1">
      <alignment horizontal="left" vertical="center"/>
    </xf>
    <xf numFmtId="0" fontId="49" fillId="60" borderId="53" xfId="688" applyFont="1" applyFill="1" applyBorder="1" applyAlignment="1">
      <alignment horizontal="left" vertical="center"/>
    </xf>
    <xf numFmtId="0" fontId="49" fillId="60" borderId="54" xfId="688" applyFont="1" applyFill="1" applyBorder="1" applyAlignment="1">
      <alignment horizontal="left" vertical="center"/>
    </xf>
    <xf numFmtId="0" fontId="49" fillId="60" borderId="60" xfId="688" applyFont="1" applyFill="1" applyBorder="1" applyAlignment="1">
      <alignment horizontal="center" vertical="center"/>
    </xf>
    <xf numFmtId="0" fontId="0" fillId="0" borderId="17" xfId="0" applyBorder="1"/>
    <xf numFmtId="0" fontId="46" fillId="60" borderId="33" xfId="340" applyFont="1" applyFill="1" applyBorder="1" applyAlignment="1" applyProtection="1">
      <alignment horizontal="center" vertical="center"/>
    </xf>
    <xf numFmtId="0" fontId="49" fillId="60" borderId="59" xfId="688" applyNumberFormat="1" applyFont="1" applyFill="1" applyBorder="1" applyAlignment="1" applyProtection="1">
      <alignment horizontal="center" vertical="center" wrapText="1"/>
    </xf>
    <xf numFmtId="0" fontId="46" fillId="60" borderId="43" xfId="574" applyNumberFormat="1" applyFont="1" applyFill="1" applyBorder="1" applyAlignment="1" applyProtection="1">
      <alignment horizontal="left" vertical="center" wrapText="1"/>
    </xf>
    <xf numFmtId="0" fontId="46" fillId="60" borderId="44" xfId="574" applyNumberFormat="1" applyFont="1" applyFill="1" applyBorder="1" applyAlignment="1" applyProtection="1">
      <alignment horizontal="left" vertical="center" wrapText="1"/>
    </xf>
    <xf numFmtId="0" fontId="46" fillId="60" borderId="45" xfId="574" applyNumberFormat="1" applyFont="1" applyFill="1" applyBorder="1" applyAlignment="1" applyProtection="1">
      <alignment horizontal="left" vertical="center" wrapText="1"/>
    </xf>
    <xf numFmtId="0" fontId="46" fillId="60" borderId="33" xfId="340" applyFont="1" applyFill="1" applyBorder="1" applyAlignment="1" applyProtection="1">
      <alignment horizontal="center" vertical="center"/>
      <protection locked="0"/>
    </xf>
    <xf numFmtId="0" fontId="46" fillId="60" borderId="0" xfId="340" applyFont="1" applyFill="1" applyBorder="1" applyAlignment="1" applyProtection="1">
      <alignment horizontal="center" vertical="center"/>
      <protection locked="0"/>
    </xf>
    <xf numFmtId="0" fontId="46" fillId="60" borderId="34" xfId="340" applyFont="1" applyFill="1" applyBorder="1" applyAlignment="1" applyProtection="1">
      <alignment horizontal="center" vertical="center"/>
      <protection locked="0"/>
    </xf>
    <xf numFmtId="0" fontId="46" fillId="60" borderId="33" xfId="340" applyFont="1" applyFill="1" applyBorder="1" applyAlignment="1" applyProtection="1">
      <alignment horizontal="left" vertical="center"/>
    </xf>
    <xf numFmtId="0" fontId="46" fillId="60" borderId="0" xfId="340" applyFont="1" applyFill="1" applyBorder="1" applyAlignment="1" applyProtection="1">
      <alignment horizontal="left" vertical="center"/>
    </xf>
    <xf numFmtId="0" fontId="46" fillId="60" borderId="34" xfId="340" applyFont="1" applyFill="1" applyBorder="1" applyAlignment="1" applyProtection="1">
      <alignment horizontal="left" vertical="center"/>
    </xf>
    <xf numFmtId="0" fontId="49" fillId="60" borderId="55" xfId="688" applyFont="1" applyFill="1" applyBorder="1" applyAlignment="1">
      <alignment horizontal="center" vertical="center"/>
    </xf>
    <xf numFmtId="0" fontId="49" fillId="60" borderId="54" xfId="688" applyFont="1" applyFill="1" applyBorder="1" applyAlignment="1">
      <alignment horizontal="center" vertical="center"/>
    </xf>
    <xf numFmtId="0" fontId="46" fillId="60" borderId="79" xfId="340" applyFont="1" applyFill="1" applyBorder="1" applyAlignment="1" applyProtection="1">
      <alignment vertical="center"/>
      <protection locked="0"/>
    </xf>
  </cellXfs>
  <cellStyles count="691">
    <cellStyle name="12" xfId="2"/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Cor1" xfId="15"/>
    <cellStyle name="20% - Cor2" xfId="16"/>
    <cellStyle name="20% - Cor3" xfId="17"/>
    <cellStyle name="20% - Cor4" xfId="18"/>
    <cellStyle name="20% - Cor5" xfId="19"/>
    <cellStyle name="20% - Cor6" xfId="20"/>
    <cellStyle name="20% - Ênfase1 2" xfId="21"/>
    <cellStyle name="20% - Ênfase1 3" xfId="22"/>
    <cellStyle name="20% - Ênfase1 4" xfId="23"/>
    <cellStyle name="20% - Ênfase2 2" xfId="24"/>
    <cellStyle name="20% - Ênfase2 3" xfId="25"/>
    <cellStyle name="20% - Ênfase2 4" xfId="26"/>
    <cellStyle name="20% - Ênfase3 2" xfId="27"/>
    <cellStyle name="20% - Ênfase3 3" xfId="28"/>
    <cellStyle name="20% - Ênfase3 4" xfId="29"/>
    <cellStyle name="20% - Ênfase4 2" xfId="30"/>
    <cellStyle name="20% - Ênfase4 3" xfId="31"/>
    <cellStyle name="20% - Ênfase4 4" xfId="32"/>
    <cellStyle name="20% - Ênfase5 2" xfId="33"/>
    <cellStyle name="20% - Ênfase5 3" xfId="34"/>
    <cellStyle name="20% - Ênfase5 4" xfId="35"/>
    <cellStyle name="20% - Ênfase6 2" xfId="36"/>
    <cellStyle name="20% - Ênfase6 3" xfId="37"/>
    <cellStyle name="20% - Ênfase6 4" xfId="38"/>
    <cellStyle name="40% - Accent1" xfId="39"/>
    <cellStyle name="40% - Accent1 2" xfId="40"/>
    <cellStyle name="40% - Accent2" xfId="41"/>
    <cellStyle name="40% - Accent2 2" xfId="42"/>
    <cellStyle name="40% - Accent3" xfId="43"/>
    <cellStyle name="40% - Accent3 2" xfId="44"/>
    <cellStyle name="40% - Accent4" xfId="45"/>
    <cellStyle name="40% - Accent4 2" xfId="46"/>
    <cellStyle name="40% - Accent5" xfId="47"/>
    <cellStyle name="40% - Accent5 2" xfId="48"/>
    <cellStyle name="40% - Accent6" xfId="49"/>
    <cellStyle name="40% - Accent6 2" xfId="50"/>
    <cellStyle name="40% - Cor1" xfId="51"/>
    <cellStyle name="40% - Cor2" xfId="52"/>
    <cellStyle name="40% - Cor3" xfId="53"/>
    <cellStyle name="40% - Cor4" xfId="54"/>
    <cellStyle name="40% - Cor5" xfId="55"/>
    <cellStyle name="40% - Cor6" xfId="56"/>
    <cellStyle name="40% - Ênfase1 2" xfId="57"/>
    <cellStyle name="40% - Ênfase1 3" xfId="58"/>
    <cellStyle name="40% - Ênfase1 4" xfId="59"/>
    <cellStyle name="40% - Ênfase2 2" xfId="60"/>
    <cellStyle name="40% - Ênfase2 3" xfId="61"/>
    <cellStyle name="40% - Ênfase2 4" xfId="62"/>
    <cellStyle name="40% - Ênfase3 2" xfId="63"/>
    <cellStyle name="40% - Ênfase3 3" xfId="64"/>
    <cellStyle name="40% - Ênfase3 4" xfId="65"/>
    <cellStyle name="40% - Ênfase4 2" xfId="66"/>
    <cellStyle name="40% - Ênfase4 3" xfId="67"/>
    <cellStyle name="40% - Ênfase4 4" xfId="68"/>
    <cellStyle name="40% - Ênfase5 2" xfId="69"/>
    <cellStyle name="40% - Ênfase5 3" xfId="70"/>
    <cellStyle name="40% - Ênfase5 4" xfId="71"/>
    <cellStyle name="40% - Ênfase6 2" xfId="72"/>
    <cellStyle name="40% - Ênfase6 3" xfId="73"/>
    <cellStyle name="40% - Ênfase6 4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Cor1" xfId="81"/>
    <cellStyle name="60% - Cor2" xfId="82"/>
    <cellStyle name="60% - Cor3" xfId="83"/>
    <cellStyle name="60% - Cor4" xfId="84"/>
    <cellStyle name="60% - Cor5" xfId="85"/>
    <cellStyle name="60% - Cor6" xfId="86"/>
    <cellStyle name="60% - Ênfase1 2" xfId="87"/>
    <cellStyle name="60% - Ênfase1 3" xfId="88"/>
    <cellStyle name="60% - Ênfase1 4" xfId="89"/>
    <cellStyle name="60% - Ênfase2 2" xfId="90"/>
    <cellStyle name="60% - Ênfase2 3" xfId="91"/>
    <cellStyle name="60% - Ênfase2 4" xfId="92"/>
    <cellStyle name="60% - Ênfase3 2" xfId="93"/>
    <cellStyle name="60% - Ênfase3 3" xfId="94"/>
    <cellStyle name="60% - Ênfase3 4" xfId="95"/>
    <cellStyle name="60% - Ênfase4 2" xfId="96"/>
    <cellStyle name="60% - Ênfase4 3" xfId="97"/>
    <cellStyle name="60% - Ênfase4 4" xfId="98"/>
    <cellStyle name="60% - Ênfase5 2" xfId="99"/>
    <cellStyle name="60% - Ênfase5 3" xfId="100"/>
    <cellStyle name="60% - Ênfase5 4" xfId="101"/>
    <cellStyle name="60% - Ênfase6 2" xfId="102"/>
    <cellStyle name="60% - Ênfase6 3" xfId="103"/>
    <cellStyle name="60% - Ênfase6 4" xfId="104"/>
    <cellStyle name="Accent1" xfId="105"/>
    <cellStyle name="Accent2" xfId="106"/>
    <cellStyle name="Accent3" xfId="107"/>
    <cellStyle name="Accent4" xfId="108"/>
    <cellStyle name="Accent5" xfId="109"/>
    <cellStyle name="Accent6" xfId="110"/>
    <cellStyle name="Bad" xfId="111"/>
    <cellStyle name="Bom 2" xfId="112"/>
    <cellStyle name="Bom 3" xfId="113"/>
    <cellStyle name="Bom 4" xfId="114"/>
    <cellStyle name="Cabeçalho 1" xfId="115"/>
    <cellStyle name="Cabeçalho 2" xfId="116"/>
    <cellStyle name="Cabeçalho 3" xfId="117"/>
    <cellStyle name="Cabeçalho 4" xfId="118"/>
    <cellStyle name="Calculation" xfId="119"/>
    <cellStyle name="Cálculo 2" xfId="120"/>
    <cellStyle name="Cálculo 2 2" xfId="121"/>
    <cellStyle name="Cálculo 3" xfId="122"/>
    <cellStyle name="Cálculo 4" xfId="123"/>
    <cellStyle name="Cálculo 5" xfId="124"/>
    <cellStyle name="Célula de Verificação 2" xfId="125"/>
    <cellStyle name="Célula de Verificação 3" xfId="126"/>
    <cellStyle name="Célula de Verificação 4" xfId="127"/>
    <cellStyle name="Célula Ligada" xfId="128"/>
    <cellStyle name="Célula Vinculada 2" xfId="129"/>
    <cellStyle name="Célula Vinculada 3" xfId="130"/>
    <cellStyle name="Célula Vinculada 4" xfId="131"/>
    <cellStyle name="Check Cell" xfId="132"/>
    <cellStyle name="Código" xfId="133"/>
    <cellStyle name="Cor1" xfId="134"/>
    <cellStyle name="Cor2" xfId="135"/>
    <cellStyle name="Cor3" xfId="136"/>
    <cellStyle name="Cor4" xfId="137"/>
    <cellStyle name="Cor5" xfId="138"/>
    <cellStyle name="Cor6" xfId="139"/>
    <cellStyle name="Correcto" xfId="140"/>
    <cellStyle name="Descrição" xfId="141"/>
    <cellStyle name="Ênfase1 2" xfId="142"/>
    <cellStyle name="Ênfase1 3" xfId="143"/>
    <cellStyle name="Ênfase1 4" xfId="144"/>
    <cellStyle name="Ênfase2 2" xfId="145"/>
    <cellStyle name="Ênfase2 3" xfId="146"/>
    <cellStyle name="Ênfase2 4" xfId="147"/>
    <cellStyle name="Ênfase3 2" xfId="148"/>
    <cellStyle name="Ênfase3 3" xfId="149"/>
    <cellStyle name="Ênfase3 4" xfId="150"/>
    <cellStyle name="Ênfase4 2" xfId="151"/>
    <cellStyle name="Ênfase4 3" xfId="152"/>
    <cellStyle name="Ênfase4 4" xfId="153"/>
    <cellStyle name="Ênfase5 2" xfId="154"/>
    <cellStyle name="Ênfase5 3" xfId="155"/>
    <cellStyle name="Ênfase5 4" xfId="156"/>
    <cellStyle name="Ênfase6 2" xfId="157"/>
    <cellStyle name="Ênfase6 3" xfId="158"/>
    <cellStyle name="Ênfase6 4" xfId="159"/>
    <cellStyle name="Entrada 2" xfId="160"/>
    <cellStyle name="Entrada 2 2" xfId="161"/>
    <cellStyle name="Entrada 3" xfId="162"/>
    <cellStyle name="Entrada 4" xfId="163"/>
    <cellStyle name="Entrada 5" xfId="164"/>
    <cellStyle name="Euro" xfId="165"/>
    <cellStyle name="Euro 2" xfId="166"/>
    <cellStyle name="Excel Built-in Excel Built-in Excel Built-in Excel Built-in Excel Built-in Excel Built-in Excel Built-in Separador de milhares 4" xfId="167"/>
    <cellStyle name="Excel Built-in Normal" xfId="168"/>
    <cellStyle name="Excel Built-in Normal 2" xfId="169"/>
    <cellStyle name="Excel Built-in Normal 2 2" xfId="170"/>
    <cellStyle name="Excel Built-in Normal 3" xfId="171"/>
    <cellStyle name="Explanatory Text" xfId="172"/>
    <cellStyle name="Fases de obra" xfId="173"/>
    <cellStyle name="Followed Hyperlink" xfId="174"/>
    <cellStyle name="Good" xfId="175"/>
    <cellStyle name="Heading 1" xfId="176"/>
    <cellStyle name="Heading 2" xfId="177"/>
    <cellStyle name="Heading 3" xfId="178"/>
    <cellStyle name="Heading 4" xfId="179"/>
    <cellStyle name="Incorrecto" xfId="180"/>
    <cellStyle name="Incorreto 2" xfId="181"/>
    <cellStyle name="Incorreto 3" xfId="182"/>
    <cellStyle name="Incorreto 4" xfId="183"/>
    <cellStyle name="Input" xfId="184"/>
    <cellStyle name="LINHA DE MEMÓRIA" xfId="185"/>
    <cellStyle name="Linked Cell" xfId="186"/>
    <cellStyle name="Moeda" xfId="689" builtinId="4"/>
    <cellStyle name="Moeda 10" xfId="187"/>
    <cellStyle name="Moeda 11" xfId="188"/>
    <cellStyle name="Moeda 2" xfId="189"/>
    <cellStyle name="Moeda 2 2" xfId="190"/>
    <cellStyle name="Moeda 2 2 2" xfId="191"/>
    <cellStyle name="Moeda 2 3" xfId="192"/>
    <cellStyle name="Moeda 2 4" xfId="193"/>
    <cellStyle name="Moeda 3" xfId="194"/>
    <cellStyle name="Moeda 3 2" xfId="195"/>
    <cellStyle name="Moeda 3 2 2" xfId="196"/>
    <cellStyle name="Moeda 3 3" xfId="197"/>
    <cellStyle name="Moeda 4" xfId="198"/>
    <cellStyle name="Moeda 4 2" xfId="199"/>
    <cellStyle name="Moeda 5" xfId="200"/>
    <cellStyle name="Moeda 6" xfId="201"/>
    <cellStyle name="Moeda 6 2" xfId="202"/>
    <cellStyle name="Moeda 7" xfId="203"/>
    <cellStyle name="Moeda 8" xfId="204"/>
    <cellStyle name="Moeda 9" xfId="205"/>
    <cellStyle name="Neutra 2" xfId="206"/>
    <cellStyle name="Neutra 3" xfId="207"/>
    <cellStyle name="Neutra 4" xfId="208"/>
    <cellStyle name="Neutral" xfId="209"/>
    <cellStyle name="Neutro" xfId="210"/>
    <cellStyle name="Normal" xfId="0" builtinId="0"/>
    <cellStyle name="Normal 10" xfId="211"/>
    <cellStyle name="Normal 10 2" xfId="212"/>
    <cellStyle name="Normal 10 2 2" xfId="213"/>
    <cellStyle name="Normal 10 2 2 2" xfId="214"/>
    <cellStyle name="Normal 10 2 3" xfId="215"/>
    <cellStyle name="Normal 10 3" xfId="216"/>
    <cellStyle name="Normal 10 3 2" xfId="217"/>
    <cellStyle name="Normal 10 3 2 2" xfId="218"/>
    <cellStyle name="Normal 10 3 3" xfId="219"/>
    <cellStyle name="Normal 10 4" xfId="220"/>
    <cellStyle name="Normal 10 4 2" xfId="221"/>
    <cellStyle name="Normal 10 4 2 2" xfId="222"/>
    <cellStyle name="Normal 10 4 3" xfId="223"/>
    <cellStyle name="Normal 10 5" xfId="224"/>
    <cellStyle name="Normal 10 5 2" xfId="225"/>
    <cellStyle name="Normal 10 6" xfId="226"/>
    <cellStyle name="Normal 10 7" xfId="227"/>
    <cellStyle name="Normal 11" xfId="228"/>
    <cellStyle name="Normal 11 2" xfId="229"/>
    <cellStyle name="Normal 11 2 2" xfId="230"/>
    <cellStyle name="Normal 11 2 2 2" xfId="231"/>
    <cellStyle name="Normal 11 2 3" xfId="232"/>
    <cellStyle name="Normal 11 3" xfId="233"/>
    <cellStyle name="Normal 11 3 2" xfId="234"/>
    <cellStyle name="Normal 11 3 2 2" xfId="235"/>
    <cellStyle name="Normal 11 3 3" xfId="236"/>
    <cellStyle name="Normal 11 4" xfId="237"/>
    <cellStyle name="Normal 11 4 2" xfId="238"/>
    <cellStyle name="Normal 11 4 2 2" xfId="239"/>
    <cellStyle name="Normal 11 4 3" xfId="240"/>
    <cellStyle name="Normal 11 5" xfId="241"/>
    <cellStyle name="Normal 11 5 2" xfId="242"/>
    <cellStyle name="Normal 11 6" xfId="243"/>
    <cellStyle name="Normal 12" xfId="244"/>
    <cellStyle name="Normal 12 2" xfId="245"/>
    <cellStyle name="Normal 12 2 2" xfId="246"/>
    <cellStyle name="Normal 12 2 2 2" xfId="247"/>
    <cellStyle name="Normal 12 2 3" xfId="248"/>
    <cellStyle name="Normal 12 3" xfId="249"/>
    <cellStyle name="Normal 12 3 2" xfId="250"/>
    <cellStyle name="Normal 12 3 2 2" xfId="251"/>
    <cellStyle name="Normal 12 3 3" xfId="252"/>
    <cellStyle name="Normal 12 4" xfId="253"/>
    <cellStyle name="Normal 12 4 2" xfId="254"/>
    <cellStyle name="Normal 12 4 2 2" xfId="255"/>
    <cellStyle name="Normal 12 4 3" xfId="256"/>
    <cellStyle name="Normal 12 5" xfId="257"/>
    <cellStyle name="Normal 12 5 2" xfId="258"/>
    <cellStyle name="Normal 12 6" xfId="259"/>
    <cellStyle name="Normal 12 6 2" xfId="260"/>
    <cellStyle name="Normal 12 6 3" xfId="261"/>
    <cellStyle name="Normal 12 6 3 2" xfId="262"/>
    <cellStyle name="Normal 12 6 4" xfId="263"/>
    <cellStyle name="Normal 12 6 4 2" xfId="264"/>
    <cellStyle name="Normal 13" xfId="265"/>
    <cellStyle name="Normal 13 2" xfId="266"/>
    <cellStyle name="Normal 13 2 2" xfId="267"/>
    <cellStyle name="Normal 13 2 2 2" xfId="268"/>
    <cellStyle name="Normal 13 2 3" xfId="269"/>
    <cellStyle name="Normal 13 3" xfId="270"/>
    <cellStyle name="Normal 13 3 2" xfId="271"/>
    <cellStyle name="Normal 13 3 2 2" xfId="272"/>
    <cellStyle name="Normal 13 3 3" xfId="273"/>
    <cellStyle name="Normal 13 4" xfId="274"/>
    <cellStyle name="Normal 13 4 2" xfId="275"/>
    <cellStyle name="Normal 13 4 2 2" xfId="276"/>
    <cellStyle name="Normal 13 4 3" xfId="277"/>
    <cellStyle name="Normal 13 5" xfId="278"/>
    <cellStyle name="Normal 13 5 2" xfId="279"/>
    <cellStyle name="Normal 13 6" xfId="280"/>
    <cellStyle name="Normal 14" xfId="281"/>
    <cellStyle name="Normal 14 2" xfId="282"/>
    <cellStyle name="Normal 14 2 2" xfId="283"/>
    <cellStyle name="Normal 14 3" xfId="284"/>
    <cellStyle name="Normal 14 3 2" xfId="285"/>
    <cellStyle name="Normal 14 4" xfId="286"/>
    <cellStyle name="Normal 14 4 2" xfId="287"/>
    <cellStyle name="Normal 14 5" xfId="288"/>
    <cellStyle name="Normal 14 5 2" xfId="289"/>
    <cellStyle name="Normal 14 6" xfId="290"/>
    <cellStyle name="Normal 14 7" xfId="291"/>
    <cellStyle name="Normal 14 8" xfId="292"/>
    <cellStyle name="Normal 15" xfId="293"/>
    <cellStyle name="Normal 15 2" xfId="294"/>
    <cellStyle name="Normal 15 2 2" xfId="295"/>
    <cellStyle name="Normal 15 3" xfId="296"/>
    <cellStyle name="Normal 15 3 2" xfId="297"/>
    <cellStyle name="Normal 15 4" xfId="298"/>
    <cellStyle name="Normal 15 4 2" xfId="299"/>
    <cellStyle name="Normal 15 5" xfId="300"/>
    <cellStyle name="Normal 15 5 2" xfId="301"/>
    <cellStyle name="Normal 15 6" xfId="302"/>
    <cellStyle name="Normal 15 6 2" xfId="303"/>
    <cellStyle name="Normal 15 7" xfId="304"/>
    <cellStyle name="Normal 16" xfId="305"/>
    <cellStyle name="Normal 16 2" xfId="306"/>
    <cellStyle name="Normal 16 2 2" xfId="307"/>
    <cellStyle name="Normal 16 3" xfId="308"/>
    <cellStyle name="Normal 16 3 2" xfId="309"/>
    <cellStyle name="Normal 16 4" xfId="310"/>
    <cellStyle name="Normal 16 4 2" xfId="311"/>
    <cellStyle name="Normal 16 5" xfId="312"/>
    <cellStyle name="Normal 16 5 2" xfId="313"/>
    <cellStyle name="Normal 16 6" xfId="314"/>
    <cellStyle name="Normal 17" xfId="315"/>
    <cellStyle name="Normal 17 2" xfId="316"/>
    <cellStyle name="Normal 17 2 2" xfId="317"/>
    <cellStyle name="Normal 17 3" xfId="318"/>
    <cellStyle name="Normal 17 3 2" xfId="319"/>
    <cellStyle name="Normal 17 4" xfId="320"/>
    <cellStyle name="Normal 17 4 2" xfId="321"/>
    <cellStyle name="Normal 17 5" xfId="322"/>
    <cellStyle name="Normal 17 5 2" xfId="323"/>
    <cellStyle name="Normal 17 6" xfId="324"/>
    <cellStyle name="Normal 18" xfId="325"/>
    <cellStyle name="Normal 18 2" xfId="326"/>
    <cellStyle name="Normal 18 2 2" xfId="327"/>
    <cellStyle name="Normal 18 3" xfId="328"/>
    <cellStyle name="Normal 18 3 2" xfId="329"/>
    <cellStyle name="Normal 18 4" xfId="330"/>
    <cellStyle name="Normal 18 4 2" xfId="331"/>
    <cellStyle name="Normal 18 5" xfId="332"/>
    <cellStyle name="Normal 19" xfId="333"/>
    <cellStyle name="Normal 19 2" xfId="334"/>
    <cellStyle name="Normal 19 2 2" xfId="335"/>
    <cellStyle name="Normal 19 3" xfId="336"/>
    <cellStyle name="Normal 19 3 2" xfId="337"/>
    <cellStyle name="Normal 19 4" xfId="338"/>
    <cellStyle name="Normal 19 4 2" xfId="339"/>
    <cellStyle name="Normal 2" xfId="340"/>
    <cellStyle name="Normal 2 10" xfId="341"/>
    <cellStyle name="Normal 2 10 2" xfId="342"/>
    <cellStyle name="Normal 2 11" xfId="343"/>
    <cellStyle name="Normal 2 11 2" xfId="344"/>
    <cellStyle name="Normal 2 12" xfId="345"/>
    <cellStyle name="Normal 2 12 2" xfId="346"/>
    <cellStyle name="Normal 2 13" xfId="347"/>
    <cellStyle name="Normal 2 13 2" xfId="348"/>
    <cellStyle name="Normal 2 13 2 2" xfId="349"/>
    <cellStyle name="Normal 2 13 3" xfId="350"/>
    <cellStyle name="Normal 2 14" xfId="351"/>
    <cellStyle name="Normal 2 14 2" xfId="352"/>
    <cellStyle name="Normal 2 14 2 2" xfId="353"/>
    <cellStyle name="Normal 2 14 3" xfId="354"/>
    <cellStyle name="Normal 2 15" xfId="355"/>
    <cellStyle name="Normal 2 15 2" xfId="356"/>
    <cellStyle name="Normal 2 15 2 2" xfId="357"/>
    <cellStyle name="Normal 2 15 3" xfId="358"/>
    <cellStyle name="Normal 2 16" xfId="359"/>
    <cellStyle name="Normal 2 16 2" xfId="360"/>
    <cellStyle name="Normal 2 16 2 2" xfId="361"/>
    <cellStyle name="Normal 2 16 3" xfId="362"/>
    <cellStyle name="Normal 2 17" xfId="363"/>
    <cellStyle name="Normal 2 17 2" xfId="364"/>
    <cellStyle name="Normal 2 17 2 2" xfId="365"/>
    <cellStyle name="Normal 2 17 3" xfId="366"/>
    <cellStyle name="Normal 2 18" xfId="367"/>
    <cellStyle name="Normal 2 18 2" xfId="368"/>
    <cellStyle name="Normal 2 18 2 2" xfId="369"/>
    <cellStyle name="Normal 2 18 3" xfId="370"/>
    <cellStyle name="Normal 2 19" xfId="371"/>
    <cellStyle name="Normal 2 19 2" xfId="372"/>
    <cellStyle name="Normal 2 2" xfId="373"/>
    <cellStyle name="Normal 2 2 2" xfId="374"/>
    <cellStyle name="Normal 2 2 2 2" xfId="375"/>
    <cellStyle name="Normal 2 2 3" xfId="376"/>
    <cellStyle name="Normal 2 2 3 2" xfId="377"/>
    <cellStyle name="Normal 2 20" xfId="378"/>
    <cellStyle name="Normal 2 20 2" xfId="379"/>
    <cellStyle name="Normal 2 21" xfId="380"/>
    <cellStyle name="Normal 2 21 2" xfId="381"/>
    <cellStyle name="Normal 2 22" xfId="382"/>
    <cellStyle name="Normal 2 22 2" xfId="383"/>
    <cellStyle name="Normal 2 23" xfId="384"/>
    <cellStyle name="Normal 2 24" xfId="385"/>
    <cellStyle name="Normal 2 3" xfId="386"/>
    <cellStyle name="Normal 2 3 2" xfId="387"/>
    <cellStyle name="Normal 2 4" xfId="388"/>
    <cellStyle name="Normal 2 4 2" xfId="389"/>
    <cellStyle name="Normal 2 4 2 2" xfId="390"/>
    <cellStyle name="Normal 2 4 3" xfId="391"/>
    <cellStyle name="Normal 2 4 3 2" xfId="392"/>
    <cellStyle name="Normal 2 4 4" xfId="393"/>
    <cellStyle name="Normal 2 5" xfId="394"/>
    <cellStyle name="Normal 2 5 2" xfId="395"/>
    <cellStyle name="Normal 2 6" xfId="396"/>
    <cellStyle name="Normal 2 6 2" xfId="397"/>
    <cellStyle name="Normal 2 7" xfId="398"/>
    <cellStyle name="Normal 2 7 2" xfId="399"/>
    <cellStyle name="Normal 2 8" xfId="400"/>
    <cellStyle name="Normal 2 8 2" xfId="401"/>
    <cellStyle name="Normal 2 9" xfId="402"/>
    <cellStyle name="Normal 2 9 2" xfId="403"/>
    <cellStyle name="Normal 2_2ª Medição" xfId="404"/>
    <cellStyle name="Normal 20" xfId="405"/>
    <cellStyle name="Normal 20 2" xfId="406"/>
    <cellStyle name="Normal 20 2 2" xfId="407"/>
    <cellStyle name="Normal 20 2 3" xfId="408"/>
    <cellStyle name="Normal 20 3" xfId="409"/>
    <cellStyle name="Normal 20 3 2" xfId="410"/>
    <cellStyle name="Normal 20 3 2 2" xfId="411"/>
    <cellStyle name="Normal 20 3 3" xfId="412"/>
    <cellStyle name="Normal 21" xfId="413"/>
    <cellStyle name="Normal 22" xfId="414"/>
    <cellStyle name="Normal 22 2" xfId="415"/>
    <cellStyle name="Normal 23" xfId="416"/>
    <cellStyle name="Normal 24" xfId="417"/>
    <cellStyle name="Normal 25" xfId="418"/>
    <cellStyle name="Normal 26" xfId="419"/>
    <cellStyle name="Normal 27" xfId="420"/>
    <cellStyle name="Normal 28" xfId="421"/>
    <cellStyle name="Normal 29" xfId="422"/>
    <cellStyle name="Normal 3" xfId="423"/>
    <cellStyle name="Normal 3 2" xfId="424"/>
    <cellStyle name="Normal 3 2 2" xfId="425"/>
    <cellStyle name="Normal 3 2 2 2" xfId="426"/>
    <cellStyle name="Normal 3 2 3" xfId="427"/>
    <cellStyle name="Normal 3 2 3 2" xfId="428"/>
    <cellStyle name="Normal 3 3" xfId="429"/>
    <cellStyle name="Normal 3 3 2" xfId="430"/>
    <cellStyle name="Normal 3 3 2 2" xfId="431"/>
    <cellStyle name="Normal 3 3 3" xfId="432"/>
    <cellStyle name="Normal 3 4" xfId="433"/>
    <cellStyle name="Normal 3 4 2" xfId="434"/>
    <cellStyle name="Normal 3 5" xfId="435"/>
    <cellStyle name="Normal 3 5 2" xfId="436"/>
    <cellStyle name="Normal 3 6" xfId="437"/>
    <cellStyle name="Normal 3 7" xfId="438"/>
    <cellStyle name="Normal 30" xfId="439"/>
    <cellStyle name="Normal 31" xfId="440"/>
    <cellStyle name="Normal 32" xfId="441"/>
    <cellStyle name="Normal 33" xfId="442"/>
    <cellStyle name="Normal 34" xfId="443"/>
    <cellStyle name="Normal 35" xfId="444"/>
    <cellStyle name="Normal 36" xfId="1"/>
    <cellStyle name="Normal 37" xfId="688"/>
    <cellStyle name="Normal 4" xfId="445"/>
    <cellStyle name="Normal 4 10" xfId="446"/>
    <cellStyle name="Normal 4 10 2" xfId="447"/>
    <cellStyle name="Normal 4 11" xfId="448"/>
    <cellStyle name="Normal 4 11 2" xfId="449"/>
    <cellStyle name="Normal 4 12" xfId="450"/>
    <cellStyle name="Normal 4 12 2" xfId="451"/>
    <cellStyle name="Normal 4 13" xfId="452"/>
    <cellStyle name="Normal 4 2" xfId="453"/>
    <cellStyle name="Normal 4 2 2" xfId="454"/>
    <cellStyle name="Normal 4 3" xfId="455"/>
    <cellStyle name="Normal 4 3 2" xfId="456"/>
    <cellStyle name="Normal 4 4" xfId="457"/>
    <cellStyle name="Normal 4 4 2" xfId="458"/>
    <cellStyle name="Normal 4 5" xfId="459"/>
    <cellStyle name="Normal 4 5 2" xfId="460"/>
    <cellStyle name="Normal 4 6" xfId="461"/>
    <cellStyle name="Normal 4 6 2" xfId="462"/>
    <cellStyle name="Normal 4 7" xfId="463"/>
    <cellStyle name="Normal 4 7 2" xfId="464"/>
    <cellStyle name="Normal 4 8" xfId="465"/>
    <cellStyle name="Normal 4 8 2" xfId="466"/>
    <cellStyle name="Normal 4 9" xfId="467"/>
    <cellStyle name="Normal 4 9 2" xfId="468"/>
    <cellStyle name="Normal 5" xfId="469"/>
    <cellStyle name="Normal 5 2" xfId="470"/>
    <cellStyle name="Normal 5 2 2" xfId="471"/>
    <cellStyle name="Normal 5 2 2 2" xfId="472"/>
    <cellStyle name="Normal 5 3" xfId="473"/>
    <cellStyle name="Normal 5 3 2" xfId="474"/>
    <cellStyle name="Normal 5 4" xfId="475"/>
    <cellStyle name="Normal 5 4 2" xfId="476"/>
    <cellStyle name="Normal 5 5" xfId="477"/>
    <cellStyle name="Normal 5 5 2" xfId="478"/>
    <cellStyle name="Normal 5 6" xfId="479"/>
    <cellStyle name="Normal 5 6 2" xfId="480"/>
    <cellStyle name="Normal 5 7" xfId="481"/>
    <cellStyle name="Normal 5 7 2" xfId="482"/>
    <cellStyle name="Normal 6" xfId="483"/>
    <cellStyle name="Normal 6 2" xfId="484"/>
    <cellStyle name="Normal 6 2 2" xfId="485"/>
    <cellStyle name="Normal 6 3" xfId="486"/>
    <cellStyle name="Normal 6 3 2" xfId="487"/>
    <cellStyle name="Normal 6 4" xfId="488"/>
    <cellStyle name="Normal 6 4 2" xfId="489"/>
    <cellStyle name="Normal 6 5" xfId="490"/>
    <cellStyle name="Normal 6 5 2" xfId="491"/>
    <cellStyle name="Normal 6 6" xfId="492"/>
    <cellStyle name="Normal 6 6 2" xfId="493"/>
    <cellStyle name="Normal 6 7" xfId="494"/>
    <cellStyle name="Normal 6 7 2" xfId="495"/>
    <cellStyle name="Normal 6 8" xfId="496"/>
    <cellStyle name="Normal 6 8 2" xfId="497"/>
    <cellStyle name="Normal 6 9" xfId="498"/>
    <cellStyle name="Normal 7" xfId="499"/>
    <cellStyle name="Normal 7 2" xfId="500"/>
    <cellStyle name="Normal 7 2 2" xfId="501"/>
    <cellStyle name="Normal 7 3" xfId="502"/>
    <cellStyle name="Normal 7 3 2" xfId="503"/>
    <cellStyle name="Normal 7 4" xfId="504"/>
    <cellStyle name="Normal 7 4 2" xfId="505"/>
    <cellStyle name="Normal 7 5" xfId="506"/>
    <cellStyle name="Normal 7 5 2" xfId="507"/>
    <cellStyle name="Normal 7 6" xfId="508"/>
    <cellStyle name="Normal 7 6 2" xfId="509"/>
    <cellStyle name="Normal 7 7" xfId="510"/>
    <cellStyle name="Normal 7 7 2" xfId="511"/>
    <cellStyle name="Normal 7 8" xfId="512"/>
    <cellStyle name="Normal 7 8 2" xfId="513"/>
    <cellStyle name="Normal 7 9" xfId="514"/>
    <cellStyle name="Normal 8" xfId="515"/>
    <cellStyle name="Normal 8 2" xfId="516"/>
    <cellStyle name="Normal 8 2 2" xfId="517"/>
    <cellStyle name="Normal 8 3" xfId="518"/>
    <cellStyle name="Normal 9" xfId="519"/>
    <cellStyle name="Normal 9 2" xfId="520"/>
    <cellStyle name="Normal 9 2 2" xfId="521"/>
    <cellStyle name="Normal 9 3" xfId="522"/>
    <cellStyle name="Nota 2" xfId="523"/>
    <cellStyle name="Nota 2 2" xfId="524"/>
    <cellStyle name="Nota 2 2 2" xfId="525"/>
    <cellStyle name="Nota 2 2 2 2" xfId="526"/>
    <cellStyle name="Nota 2 2 3" xfId="527"/>
    <cellStyle name="Nota 2 3" xfId="528"/>
    <cellStyle name="Nota 2 3 2" xfId="529"/>
    <cellStyle name="Nota 2 4" xfId="530"/>
    <cellStyle name="Nota 2 4 2" xfId="531"/>
    <cellStyle name="Nota 2 5" xfId="532"/>
    <cellStyle name="Nota 2 6" xfId="533"/>
    <cellStyle name="Nota 3" xfId="534"/>
    <cellStyle name="Nota 4" xfId="535"/>
    <cellStyle name="Nota 5" xfId="536"/>
    <cellStyle name="Note" xfId="537"/>
    <cellStyle name="Note 2" xfId="538"/>
    <cellStyle name="Numeração" xfId="539"/>
    <cellStyle name="Output" xfId="540"/>
    <cellStyle name="Percent 2" xfId="541"/>
    <cellStyle name="Porcentagem" xfId="690" builtinId="5"/>
    <cellStyle name="Porcentagem 10" xfId="542"/>
    <cellStyle name="Porcentagem 2" xfId="543"/>
    <cellStyle name="Porcentagem 2 2" xfId="544"/>
    <cellStyle name="Porcentagem 2 2 2" xfId="545"/>
    <cellStyle name="Porcentagem 2 3" xfId="546"/>
    <cellStyle name="Porcentagem 2 4" xfId="547"/>
    <cellStyle name="Porcentagem 3" xfId="548"/>
    <cellStyle name="Porcentagem 3 2" xfId="549"/>
    <cellStyle name="Porcentagem 3 2 2" xfId="550"/>
    <cellStyle name="Porcentagem 3 3" xfId="551"/>
    <cellStyle name="Porcentagem 3 3 2" xfId="552"/>
    <cellStyle name="Porcentagem 3 4" xfId="553"/>
    <cellStyle name="Porcentagem 4" xfId="554"/>
    <cellStyle name="Porcentagem 4 2" xfId="555"/>
    <cellStyle name="Porcentagem 4 2 2" xfId="556"/>
    <cellStyle name="Porcentagem 4 3" xfId="557"/>
    <cellStyle name="Porcentagem 5" xfId="558"/>
    <cellStyle name="Porcentagem 5 2" xfId="559"/>
    <cellStyle name="Porcentagem 5 2 2" xfId="560"/>
    <cellStyle name="Porcentagem 5 3" xfId="561"/>
    <cellStyle name="Porcentagem 6" xfId="562"/>
    <cellStyle name="Porcentagem 7" xfId="563"/>
    <cellStyle name="Porcentagem 7 2" xfId="564"/>
    <cellStyle name="Porcentagem 7 3" xfId="565"/>
    <cellStyle name="Porcentagem 8" xfId="566"/>
    <cellStyle name="Porcentagem 8 2" xfId="567"/>
    <cellStyle name="Porcentagem 9" xfId="568"/>
    <cellStyle name="Saída 2" xfId="569"/>
    <cellStyle name="Saída 2 2" xfId="570"/>
    <cellStyle name="Saída 3" xfId="571"/>
    <cellStyle name="Saída 4" xfId="572"/>
    <cellStyle name="Saída 5" xfId="573"/>
    <cellStyle name="Separador de milhares 2" xfId="574"/>
    <cellStyle name="Separador de milhares 2 2" xfId="575"/>
    <cellStyle name="Separador de milhares 2 2 2" xfId="576"/>
    <cellStyle name="Separador de milhares 2 2 3" xfId="577"/>
    <cellStyle name="Separador de milhares 2 2 4" xfId="578"/>
    <cellStyle name="Separador de milhares 2 2 4 2" xfId="579"/>
    <cellStyle name="Separador de milhares 2 3" xfId="580"/>
    <cellStyle name="Separador de milhares 2 3 2" xfId="581"/>
    <cellStyle name="Separador de milhares 2 4" xfId="582"/>
    <cellStyle name="Separador de milhares 3" xfId="583"/>
    <cellStyle name="Separador de milhares 3 2" xfId="584"/>
    <cellStyle name="Separador de milhares 3 2 2" xfId="585"/>
    <cellStyle name="Separador de milhares 3 3" xfId="586"/>
    <cellStyle name="Separador de milhares 3 4" xfId="587"/>
    <cellStyle name="Separador de milhares 3 4 2" xfId="588"/>
    <cellStyle name="Separador de milhares 4" xfId="589"/>
    <cellStyle name="Separador de milhares 4 2" xfId="590"/>
    <cellStyle name="Separador de milhares 4 2 2" xfId="591"/>
    <cellStyle name="Separador de milhares 4 3" xfId="592"/>
    <cellStyle name="Separador de milhares 5" xfId="593"/>
    <cellStyle name="Separador de milhares 5 2" xfId="594"/>
    <cellStyle name="Separador de milhares 6" xfId="595"/>
    <cellStyle name="Separador de milhares 6 2" xfId="596"/>
    <cellStyle name="Separador de milhares 6 2 2" xfId="597"/>
    <cellStyle name="Separador de milhares 6 3" xfId="598"/>
    <cellStyle name="Separador de milhares 7" xfId="599"/>
    <cellStyle name="Separador de milhares 7 2" xfId="600"/>
    <cellStyle name="Separador de milhares 7 2 2" xfId="601"/>
    <cellStyle name="Separador de milhares 7 3" xfId="602"/>
    <cellStyle name="Separador de milhares 8" xfId="603"/>
    <cellStyle name="Separador de milhares 9" xfId="604"/>
    <cellStyle name="SUBTOTAIS" xfId="605"/>
    <cellStyle name="TableStyleLight1" xfId="606"/>
    <cellStyle name="TableStyleLight1 2" xfId="607"/>
    <cellStyle name="Texto de Aviso 2" xfId="608"/>
    <cellStyle name="Texto de Aviso 3" xfId="609"/>
    <cellStyle name="Texto de Aviso 4" xfId="610"/>
    <cellStyle name="Texto de Aviso 5" xfId="611"/>
    <cellStyle name="Texto Explicativo 2" xfId="612"/>
    <cellStyle name="Texto Explicativo 3" xfId="613"/>
    <cellStyle name="Texto Explicativo 4" xfId="614"/>
    <cellStyle name="Texto Explicativo 5" xfId="615"/>
    <cellStyle name="Title" xfId="616"/>
    <cellStyle name="Título 1 1" xfId="617"/>
    <cellStyle name="Título 1 2" xfId="618"/>
    <cellStyle name="Título 1 3" xfId="619"/>
    <cellStyle name="Título 1 4" xfId="620"/>
    <cellStyle name="Título 2 2" xfId="621"/>
    <cellStyle name="Título 2 3" xfId="622"/>
    <cellStyle name="Título 2 4" xfId="623"/>
    <cellStyle name="Título 3 2" xfId="624"/>
    <cellStyle name="Título 3 3" xfId="625"/>
    <cellStyle name="Título 3 4" xfId="626"/>
    <cellStyle name="Título 4 2" xfId="627"/>
    <cellStyle name="Título 4 3" xfId="628"/>
    <cellStyle name="Título 4 4" xfId="629"/>
    <cellStyle name="Título 5" xfId="630"/>
    <cellStyle name="Título 5 2" xfId="631"/>
    <cellStyle name="Título 5 3" xfId="632"/>
    <cellStyle name="Título 5 4" xfId="633"/>
    <cellStyle name="Título 6" xfId="634"/>
    <cellStyle name="Título 7" xfId="635"/>
    <cellStyle name="titulos" xfId="636"/>
    <cellStyle name="Totais" xfId="637"/>
    <cellStyle name="Total 2" xfId="638"/>
    <cellStyle name="Total 2 2" xfId="639"/>
    <cellStyle name="Total 3" xfId="640"/>
    <cellStyle name="Total 4" xfId="641"/>
    <cellStyle name="Total 5" xfId="642"/>
    <cellStyle name="TOTAL GERAL" xfId="643"/>
    <cellStyle name="Total Item" xfId="644"/>
    <cellStyle name="Verificar Célula" xfId="645"/>
    <cellStyle name="Vírgula 10" xfId="646"/>
    <cellStyle name="Vírgula 11" xfId="647"/>
    <cellStyle name="Vírgula 2" xfId="648"/>
    <cellStyle name="Vírgula 2 2" xfId="649"/>
    <cellStyle name="Vírgula 2 2 2" xfId="650"/>
    <cellStyle name="Vírgula 2 2 2 2" xfId="651"/>
    <cellStyle name="Vírgula 2 2 3" xfId="652"/>
    <cellStyle name="Vírgula 2 2 4" xfId="653"/>
    <cellStyle name="Vírgula 2 3" xfId="654"/>
    <cellStyle name="Vírgula 2 3 2" xfId="655"/>
    <cellStyle name="Vírgula 2 4" xfId="656"/>
    <cellStyle name="Vírgula 2 4 2" xfId="657"/>
    <cellStyle name="Vírgula 2 4 2 2" xfId="658"/>
    <cellStyle name="Vírgula 2 4 3" xfId="659"/>
    <cellStyle name="Vírgula 2 5" xfId="660"/>
    <cellStyle name="Vírgula 2 5 2" xfId="661"/>
    <cellStyle name="Vírgula 2 5 2 2" xfId="662"/>
    <cellStyle name="Vírgula 2 5 3" xfId="663"/>
    <cellStyle name="Vírgula 2 6" xfId="664"/>
    <cellStyle name="Vírgula 2 6 2" xfId="665"/>
    <cellStyle name="Vírgula 2 7" xfId="666"/>
    <cellStyle name="Vírgula 2 8" xfId="667"/>
    <cellStyle name="Vírgula 2 9" xfId="668"/>
    <cellStyle name="Vírgula 3" xfId="669"/>
    <cellStyle name="Vírgula 3 2" xfId="670"/>
    <cellStyle name="Vírgula 3 2 2" xfId="671"/>
    <cellStyle name="Vírgula 3 2 2 2" xfId="672"/>
    <cellStyle name="Vírgula 3 2 3" xfId="673"/>
    <cellStyle name="Vírgula 3 3" xfId="674"/>
    <cellStyle name="Vírgula 3 3 2" xfId="675"/>
    <cellStyle name="Vírgula 3 4" xfId="676"/>
    <cellStyle name="Vírgula 4" xfId="677"/>
    <cellStyle name="Vírgula 4 2" xfId="678"/>
    <cellStyle name="Vírgula 4 3" xfId="679"/>
    <cellStyle name="Vírgula 5" xfId="680"/>
    <cellStyle name="Vírgula 6" xfId="681"/>
    <cellStyle name="Vírgula 7" xfId="682"/>
    <cellStyle name="Vírgula 7 2" xfId="683"/>
    <cellStyle name="Vírgula 8" xfId="684"/>
    <cellStyle name="Vírgula 9" xfId="685"/>
    <cellStyle name="Währung" xfId="686"/>
    <cellStyle name="Warning Text" xfId="687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hair">
          <color auto="1"/>
        </horizontal>
      </border>
    </dxf>
  </dxfs>
  <tableStyles count="2" defaultTableStyle="TableStyleMedium2" defaultPivotStyle="PivotStyleLight16">
    <tableStyle name="CPU" pivot="0" count="0"/>
    <tableStyle name="MEMORIA" pivot="0" count="2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22408</xdr:colOff>
      <xdr:row>1</xdr:row>
      <xdr:rowOff>56029</xdr:rowOff>
    </xdr:from>
    <xdr:to>
      <xdr:col>2</xdr:col>
      <xdr:colOff>561972</xdr:colOff>
      <xdr:row>6</xdr:row>
      <xdr:rowOff>235323</xdr:rowOff>
    </xdr:to>
    <xdr:pic>
      <xdr:nvPicPr>
        <xdr:cNvPr id="2" name="Imagem 8" descr="Contagem_bandei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6879" y="257735"/>
          <a:ext cx="1234328" cy="1232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201708</xdr:colOff>
      <xdr:row>1</xdr:row>
      <xdr:rowOff>33618</xdr:rowOff>
    </xdr:from>
    <xdr:to>
      <xdr:col>10</xdr:col>
      <xdr:colOff>1367700</xdr:colOff>
      <xdr:row>6</xdr:row>
      <xdr:rowOff>235322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53267" y="235324"/>
          <a:ext cx="2398639" cy="125505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53788</xdr:rowOff>
    </xdr:from>
    <xdr:to>
      <xdr:col>2</xdr:col>
      <xdr:colOff>778648</xdr:colOff>
      <xdr:row>6</xdr:row>
      <xdr:rowOff>121663</xdr:rowOff>
    </xdr:to>
    <xdr:pic>
      <xdr:nvPicPr>
        <xdr:cNvPr id="2" name="Imagem 8" descr="Contagem_bandei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28675" y="444313"/>
          <a:ext cx="778648" cy="93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53788</xdr:rowOff>
    </xdr:from>
    <xdr:to>
      <xdr:col>2</xdr:col>
      <xdr:colOff>778648</xdr:colOff>
      <xdr:row>6</xdr:row>
      <xdr:rowOff>121663</xdr:rowOff>
    </xdr:to>
    <xdr:pic>
      <xdr:nvPicPr>
        <xdr:cNvPr id="2" name="Imagem 8" descr="Contagem_bandei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" y="444313"/>
          <a:ext cx="778648" cy="93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53788</xdr:rowOff>
    </xdr:from>
    <xdr:to>
      <xdr:col>1</xdr:col>
      <xdr:colOff>778648</xdr:colOff>
      <xdr:row>6</xdr:row>
      <xdr:rowOff>121663</xdr:rowOff>
    </xdr:to>
    <xdr:pic>
      <xdr:nvPicPr>
        <xdr:cNvPr id="2" name="Imagem 8" descr="Contagem_bandei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" y="444313"/>
          <a:ext cx="778648" cy="93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53788</xdr:rowOff>
    </xdr:from>
    <xdr:to>
      <xdr:col>1</xdr:col>
      <xdr:colOff>778648</xdr:colOff>
      <xdr:row>6</xdr:row>
      <xdr:rowOff>121663</xdr:rowOff>
    </xdr:to>
    <xdr:pic>
      <xdr:nvPicPr>
        <xdr:cNvPr id="2" name="Imagem 8" descr="Contagem_bandei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" y="444313"/>
          <a:ext cx="778648" cy="93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MORIA%20DE%20OBR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MORIA 3 PVTO"/>
    </sheetNames>
    <sheetDataSet>
      <sheetData sheetId="0">
        <row r="6">
          <cell r="K6">
            <v>6</v>
          </cell>
        </row>
        <row r="8">
          <cell r="K8">
            <v>200</v>
          </cell>
        </row>
        <row r="10">
          <cell r="K10">
            <v>300</v>
          </cell>
        </row>
        <row r="12">
          <cell r="K12">
            <v>1200</v>
          </cell>
        </row>
        <row r="14">
          <cell r="K14">
            <v>132</v>
          </cell>
        </row>
        <row r="16">
          <cell r="K16">
            <v>66</v>
          </cell>
        </row>
        <row r="20">
          <cell r="K20">
            <v>24</v>
          </cell>
        </row>
        <row r="24">
          <cell r="K24">
            <v>3398.3999999999996</v>
          </cell>
        </row>
        <row r="26">
          <cell r="K26">
            <v>5.31</v>
          </cell>
        </row>
        <row r="28">
          <cell r="K28">
            <v>424.79999999999995</v>
          </cell>
        </row>
        <row r="30">
          <cell r="K30">
            <v>424.79999999999995</v>
          </cell>
        </row>
        <row r="34">
          <cell r="K34">
            <v>212.39999999999998</v>
          </cell>
        </row>
        <row r="37">
          <cell r="K37">
            <v>4.5</v>
          </cell>
        </row>
        <row r="41">
          <cell r="K41">
            <v>4.1999999999999993</v>
          </cell>
        </row>
        <row r="46">
          <cell r="K46">
            <v>26.202809999999999</v>
          </cell>
        </row>
        <row r="75">
          <cell r="K75">
            <v>39.523653000000003</v>
          </cell>
        </row>
        <row r="83">
          <cell r="K83">
            <v>39.523653000000003</v>
          </cell>
        </row>
        <row r="88">
          <cell r="K88">
            <v>12.959999999999997</v>
          </cell>
        </row>
        <row r="91">
          <cell r="K91">
            <v>12.959999999999997</v>
          </cell>
        </row>
        <row r="94">
          <cell r="K94">
            <v>252</v>
          </cell>
        </row>
        <row r="98">
          <cell r="K98">
            <v>2146.63</v>
          </cell>
        </row>
        <row r="157">
          <cell r="K157">
            <v>188.23868000000002</v>
          </cell>
        </row>
        <row r="171">
          <cell r="K171">
            <v>6130.32</v>
          </cell>
        </row>
        <row r="175">
          <cell r="K175">
            <v>54225.264271</v>
          </cell>
        </row>
        <row r="244">
          <cell r="K244">
            <v>8991.1360000000004</v>
          </cell>
        </row>
        <row r="247">
          <cell r="K247">
            <v>949.40002049999998</v>
          </cell>
        </row>
        <row r="315">
          <cell r="K315">
            <v>20000</v>
          </cell>
        </row>
        <row r="317">
          <cell r="K317">
            <v>2480</v>
          </cell>
        </row>
        <row r="321">
          <cell r="K321">
            <v>1749.4800000000002</v>
          </cell>
        </row>
        <row r="326">
          <cell r="K326">
            <v>3287.7000000000003</v>
          </cell>
        </row>
        <row r="329">
          <cell r="K329">
            <v>3287.7000000000003</v>
          </cell>
        </row>
        <row r="332">
          <cell r="K332">
            <v>3065.1600000000003</v>
          </cell>
        </row>
        <row r="337">
          <cell r="K337">
            <v>4192.8114000000005</v>
          </cell>
        </row>
        <row r="343">
          <cell r="K343">
            <v>1021.72</v>
          </cell>
        </row>
        <row r="347">
          <cell r="K347">
            <v>35.6</v>
          </cell>
        </row>
        <row r="351">
          <cell r="K351">
            <v>35.6</v>
          </cell>
        </row>
        <row r="355">
          <cell r="K355">
            <v>35.6</v>
          </cell>
        </row>
        <row r="360">
          <cell r="K360">
            <v>315</v>
          </cell>
        </row>
        <row r="365">
          <cell r="K365">
            <v>15</v>
          </cell>
        </row>
        <row r="367">
          <cell r="K367">
            <v>315</v>
          </cell>
        </row>
        <row r="370">
          <cell r="K370">
            <v>48</v>
          </cell>
        </row>
        <row r="374">
          <cell r="K374">
            <v>26</v>
          </cell>
        </row>
        <row r="380">
          <cell r="K380">
            <v>0</v>
          </cell>
        </row>
        <row r="384">
          <cell r="K384">
            <v>2</v>
          </cell>
        </row>
        <row r="388">
          <cell r="K388">
            <v>26</v>
          </cell>
        </row>
        <row r="394">
          <cell r="K394">
            <v>2</v>
          </cell>
        </row>
        <row r="396">
          <cell r="K396">
            <v>26</v>
          </cell>
        </row>
        <row r="400">
          <cell r="K400">
            <v>26</v>
          </cell>
        </row>
        <row r="403">
          <cell r="K403">
            <v>26</v>
          </cell>
        </row>
        <row r="405">
          <cell r="K405">
            <v>2</v>
          </cell>
        </row>
        <row r="407">
          <cell r="K407">
            <v>2</v>
          </cell>
        </row>
        <row r="411">
          <cell r="K411">
            <v>26</v>
          </cell>
        </row>
        <row r="413">
          <cell r="K413">
            <v>26</v>
          </cell>
        </row>
        <row r="415">
          <cell r="K415">
            <v>2</v>
          </cell>
        </row>
        <row r="419">
          <cell r="K419">
            <v>24</v>
          </cell>
        </row>
        <row r="421">
          <cell r="K421">
            <v>2</v>
          </cell>
        </row>
        <row r="423">
          <cell r="K423">
            <v>4</v>
          </cell>
        </row>
        <row r="427">
          <cell r="K427">
            <v>26</v>
          </cell>
        </row>
        <row r="429">
          <cell r="K429">
            <v>26</v>
          </cell>
        </row>
        <row r="432">
          <cell r="K432">
            <v>26</v>
          </cell>
        </row>
        <row r="437">
          <cell r="J437">
            <v>2</v>
          </cell>
        </row>
        <row r="440">
          <cell r="K440">
            <v>2</v>
          </cell>
        </row>
        <row r="444">
          <cell r="K444">
            <v>26</v>
          </cell>
        </row>
        <row r="446">
          <cell r="K446">
            <v>28</v>
          </cell>
        </row>
        <row r="449">
          <cell r="K449">
            <v>26</v>
          </cell>
        </row>
        <row r="454">
          <cell r="K454">
            <v>192</v>
          </cell>
        </row>
        <row r="456">
          <cell r="K456">
            <v>343.43999999999994</v>
          </cell>
        </row>
        <row r="458">
          <cell r="K458">
            <v>274.27999999999997</v>
          </cell>
        </row>
        <row r="460">
          <cell r="K460">
            <v>64</v>
          </cell>
        </row>
        <row r="462">
          <cell r="K462">
            <v>28</v>
          </cell>
        </row>
        <row r="464">
          <cell r="K464">
            <v>172</v>
          </cell>
        </row>
        <row r="466">
          <cell r="K466">
            <v>140</v>
          </cell>
        </row>
        <row r="468">
          <cell r="K468">
            <v>20</v>
          </cell>
        </row>
        <row r="470">
          <cell r="K470">
            <v>32</v>
          </cell>
        </row>
        <row r="472">
          <cell r="K472">
            <v>8</v>
          </cell>
        </row>
        <row r="474">
          <cell r="K474">
            <v>64</v>
          </cell>
        </row>
        <row r="476">
          <cell r="K476">
            <v>28</v>
          </cell>
        </row>
        <row r="478">
          <cell r="K478">
            <v>28</v>
          </cell>
        </row>
        <row r="480">
          <cell r="K480">
            <v>128</v>
          </cell>
        </row>
        <row r="482">
          <cell r="K482">
            <v>120</v>
          </cell>
        </row>
        <row r="484">
          <cell r="K484">
            <v>92</v>
          </cell>
        </row>
        <row r="488">
          <cell r="K488">
            <v>1984.5</v>
          </cell>
        </row>
        <row r="492">
          <cell r="K492">
            <v>100</v>
          </cell>
        </row>
        <row r="496">
          <cell r="K496">
            <v>2268</v>
          </cell>
        </row>
        <row r="498">
          <cell r="K498">
            <v>567</v>
          </cell>
        </row>
        <row r="502">
          <cell r="K502">
            <v>1</v>
          </cell>
        </row>
        <row r="504">
          <cell r="K504">
            <v>3</v>
          </cell>
        </row>
        <row r="508">
          <cell r="K508">
            <v>3</v>
          </cell>
        </row>
        <row r="510">
          <cell r="K510">
            <v>36</v>
          </cell>
        </row>
        <row r="512">
          <cell r="K512">
            <v>36</v>
          </cell>
        </row>
        <row r="514">
          <cell r="K514">
            <v>27</v>
          </cell>
        </row>
        <row r="516">
          <cell r="K516">
            <v>81</v>
          </cell>
        </row>
        <row r="518">
          <cell r="K518">
            <v>3</v>
          </cell>
        </row>
        <row r="522">
          <cell r="K522">
            <v>7775.37</v>
          </cell>
        </row>
        <row r="524">
          <cell r="K524">
            <v>1821.87</v>
          </cell>
        </row>
        <row r="528">
          <cell r="K528">
            <v>90</v>
          </cell>
        </row>
        <row r="531">
          <cell r="K531">
            <v>120</v>
          </cell>
        </row>
        <row r="534">
          <cell r="K534">
            <v>200</v>
          </cell>
        </row>
        <row r="536">
          <cell r="K536">
            <v>300</v>
          </cell>
        </row>
        <row r="540">
          <cell r="K540">
            <v>135</v>
          </cell>
        </row>
        <row r="542">
          <cell r="K542">
            <v>2850</v>
          </cell>
        </row>
        <row r="544">
          <cell r="K544">
            <v>2268</v>
          </cell>
        </row>
        <row r="546">
          <cell r="K546">
            <v>567</v>
          </cell>
        </row>
        <row r="550">
          <cell r="K550">
            <v>773</v>
          </cell>
        </row>
        <row r="557">
          <cell r="K557">
            <v>30</v>
          </cell>
        </row>
        <row r="559">
          <cell r="K559">
            <v>126</v>
          </cell>
        </row>
        <row r="564">
          <cell r="K564">
            <v>126</v>
          </cell>
        </row>
        <row r="567">
          <cell r="K567">
            <v>30</v>
          </cell>
        </row>
        <row r="572">
          <cell r="K572">
            <v>22.05</v>
          </cell>
        </row>
        <row r="574">
          <cell r="K574">
            <v>12</v>
          </cell>
        </row>
        <row r="576">
          <cell r="K576">
            <v>6</v>
          </cell>
        </row>
        <row r="581">
          <cell r="K581">
            <v>3498.9600000000005</v>
          </cell>
        </row>
        <row r="583">
          <cell r="K583">
            <v>281.70000000000005</v>
          </cell>
        </row>
        <row r="585">
          <cell r="K585">
            <v>3217.26</v>
          </cell>
        </row>
        <row r="589">
          <cell r="K589">
            <v>281.70000000000005</v>
          </cell>
        </row>
        <row r="593">
          <cell r="K593">
            <v>6.36</v>
          </cell>
        </row>
        <row r="598">
          <cell r="K598">
            <v>3110.7599999999998</v>
          </cell>
        </row>
        <row r="604">
          <cell r="K604">
            <v>82.56</v>
          </cell>
        </row>
        <row r="608">
          <cell r="K608">
            <v>3028.2</v>
          </cell>
        </row>
        <row r="612">
          <cell r="K612">
            <v>460.11000000000007</v>
          </cell>
        </row>
        <row r="619">
          <cell r="K619">
            <v>220.8</v>
          </cell>
        </row>
        <row r="625">
          <cell r="K625">
            <v>6</v>
          </cell>
        </row>
        <row r="629">
          <cell r="K629">
            <v>7963.2300000000005</v>
          </cell>
        </row>
        <row r="633">
          <cell r="K633">
            <v>1021.72</v>
          </cell>
        </row>
        <row r="637">
          <cell r="J637">
            <v>1608.63</v>
          </cell>
        </row>
        <row r="641">
          <cell r="K641">
            <v>493.92000000000007</v>
          </cell>
        </row>
        <row r="644">
          <cell r="K644">
            <v>22.05</v>
          </cell>
        </row>
        <row r="649">
          <cell r="K649">
            <v>962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40"/>
  <sheetViews>
    <sheetView tabSelected="1" zoomScaleNormal="100" zoomScaleSheetLayoutView="85" workbookViewId="0">
      <selection activeCell="B198" sqref="B198:K238"/>
    </sheetView>
  </sheetViews>
  <sheetFormatPr defaultRowHeight="15"/>
  <cols>
    <col min="1" max="1" width="2" customWidth="1"/>
    <col min="2" max="2" width="10.42578125" style="22" customWidth="1"/>
    <col min="3" max="4" width="10" style="22" bestFit="1" customWidth="1"/>
    <col min="5" max="5" width="82.85546875" style="8" customWidth="1"/>
    <col min="6" max="6" width="8.28515625" style="8" bestFit="1" customWidth="1"/>
    <col min="7" max="7" width="12" style="8" customWidth="1"/>
    <col min="8" max="8" width="15.140625" style="8" customWidth="1"/>
    <col min="9" max="9" width="19.5703125" style="8" customWidth="1"/>
    <col min="10" max="10" width="18.42578125" style="8" customWidth="1"/>
    <col min="11" max="11" width="20.85546875" style="8" customWidth="1"/>
  </cols>
  <sheetData>
    <row r="1" spans="2:11" ht="15.75" thickBot="1">
      <c r="B1" s="213"/>
      <c r="C1" s="214"/>
      <c r="D1" s="214"/>
      <c r="E1" s="215"/>
      <c r="F1" s="215"/>
      <c r="G1" s="215"/>
      <c r="H1" s="215"/>
      <c r="I1" s="215"/>
      <c r="J1" s="215"/>
      <c r="K1" s="216"/>
    </row>
    <row r="2" spans="2:11">
      <c r="B2" s="250" t="s">
        <v>0</v>
      </c>
      <c r="C2" s="251"/>
      <c r="D2" s="251"/>
      <c r="E2" s="251"/>
      <c r="F2" s="251"/>
      <c r="G2" s="251"/>
      <c r="H2" s="251"/>
      <c r="I2" s="251"/>
      <c r="J2" s="251"/>
      <c r="K2" s="252"/>
    </row>
    <row r="3" spans="2:11">
      <c r="B3" s="253"/>
      <c r="C3" s="254"/>
      <c r="D3" s="254"/>
      <c r="E3" s="254"/>
      <c r="F3" s="254"/>
      <c r="G3" s="254"/>
      <c r="H3" s="254"/>
      <c r="I3" s="254"/>
      <c r="J3" s="254"/>
      <c r="K3" s="255"/>
    </row>
    <row r="4" spans="2:11">
      <c r="B4" s="253"/>
      <c r="C4" s="254"/>
      <c r="D4" s="254"/>
      <c r="E4" s="254"/>
      <c r="F4" s="254"/>
      <c r="G4" s="254"/>
      <c r="H4" s="254"/>
      <c r="I4" s="254"/>
      <c r="J4" s="254"/>
      <c r="K4" s="255"/>
    </row>
    <row r="5" spans="2:11">
      <c r="B5" s="253"/>
      <c r="C5" s="254"/>
      <c r="D5" s="254"/>
      <c r="E5" s="254"/>
      <c r="F5" s="254"/>
      <c r="G5" s="254"/>
      <c r="H5" s="254"/>
      <c r="I5" s="254"/>
      <c r="J5" s="254"/>
      <c r="K5" s="255"/>
    </row>
    <row r="6" spans="2:11" ht="23.25">
      <c r="B6" s="256" t="s">
        <v>1042</v>
      </c>
      <c r="C6" s="257"/>
      <c r="D6" s="257"/>
      <c r="E6" s="257"/>
      <c r="F6" s="257"/>
      <c r="G6" s="257"/>
      <c r="H6" s="257"/>
      <c r="I6" s="257"/>
      <c r="J6" s="257"/>
      <c r="K6" s="258"/>
    </row>
    <row r="7" spans="2:11" ht="20.25" customHeight="1">
      <c r="B7" s="259" t="s">
        <v>788</v>
      </c>
      <c r="C7" s="260"/>
      <c r="D7" s="260"/>
      <c r="E7" s="260"/>
      <c r="F7" s="260"/>
      <c r="G7" s="260"/>
      <c r="H7" s="260"/>
      <c r="I7" s="260"/>
      <c r="J7" s="260"/>
      <c r="K7" s="261"/>
    </row>
    <row r="8" spans="2:11" ht="47.25" customHeight="1">
      <c r="B8" s="262" t="s">
        <v>1043</v>
      </c>
      <c r="C8" s="263"/>
      <c r="D8" s="263"/>
      <c r="E8" s="241"/>
      <c r="F8" s="241"/>
      <c r="G8" s="241"/>
      <c r="H8" s="241"/>
      <c r="I8" s="241"/>
      <c r="J8" s="241"/>
      <c r="K8" s="242"/>
    </row>
    <row r="9" spans="2:11" ht="33.75" customHeight="1">
      <c r="B9" s="243" t="s">
        <v>1041</v>
      </c>
      <c r="C9" s="244"/>
      <c r="D9" s="244"/>
      <c r="E9" s="244"/>
      <c r="F9" s="244"/>
      <c r="G9" s="244"/>
      <c r="H9" s="244"/>
      <c r="I9" s="244"/>
      <c r="J9" s="244"/>
      <c r="K9" s="245"/>
    </row>
    <row r="10" spans="2:11" ht="24.75" customHeight="1">
      <c r="B10" s="240" t="s">
        <v>765</v>
      </c>
      <c r="C10" s="241"/>
      <c r="D10" s="241"/>
      <c r="E10" s="241"/>
      <c r="F10" s="241"/>
      <c r="G10" s="241"/>
      <c r="H10" s="241"/>
      <c r="I10" s="241"/>
      <c r="J10" s="241"/>
      <c r="K10" s="242"/>
    </row>
    <row r="11" spans="2:11" ht="21" customHeight="1">
      <c r="B11" s="243" t="s">
        <v>793</v>
      </c>
      <c r="C11" s="244"/>
      <c r="D11" s="244"/>
      <c r="E11" s="244"/>
      <c r="F11" s="244"/>
      <c r="G11" s="244"/>
      <c r="H11" s="244"/>
      <c r="I11" s="244"/>
      <c r="J11" s="244"/>
      <c r="K11" s="245"/>
    </row>
    <row r="12" spans="2:11" ht="5.25" customHeight="1">
      <c r="B12" s="117"/>
      <c r="C12" s="166"/>
      <c r="D12" s="166"/>
      <c r="E12" s="246"/>
      <c r="F12" s="246"/>
      <c r="G12" s="246"/>
      <c r="H12" s="246"/>
      <c r="I12" s="246"/>
      <c r="J12" s="246"/>
      <c r="K12" s="247"/>
    </row>
    <row r="13" spans="2:11" ht="53.25" customHeight="1" thickBot="1">
      <c r="B13" s="48" t="s">
        <v>2</v>
      </c>
      <c r="C13" s="167" t="s">
        <v>799</v>
      </c>
      <c r="D13" s="167" t="s">
        <v>794</v>
      </c>
      <c r="E13" s="49" t="s">
        <v>3</v>
      </c>
      <c r="F13" s="49" t="s">
        <v>4</v>
      </c>
      <c r="G13" s="49" t="s">
        <v>753</v>
      </c>
      <c r="H13" s="49" t="s">
        <v>779</v>
      </c>
      <c r="I13" s="49" t="s">
        <v>776</v>
      </c>
      <c r="J13" s="49" t="s">
        <v>801</v>
      </c>
      <c r="K13" s="50" t="s">
        <v>778</v>
      </c>
    </row>
    <row r="14" spans="2:11" ht="16.5" thickBot="1">
      <c r="B14" s="248" t="s">
        <v>729</v>
      </c>
      <c r="C14" s="249"/>
      <c r="D14" s="249"/>
      <c r="E14" s="249"/>
      <c r="F14" s="249"/>
      <c r="G14" s="249"/>
      <c r="H14" s="249"/>
      <c r="I14" s="249"/>
      <c r="J14" s="249"/>
      <c r="K14" s="112">
        <f>K231</f>
        <v>0</v>
      </c>
    </row>
    <row r="15" spans="2:11" s="5" customFormat="1" ht="15.75">
      <c r="B15" s="80">
        <v>1</v>
      </c>
      <c r="C15" s="168" t="s">
        <v>799</v>
      </c>
      <c r="D15" s="168" t="s">
        <v>794</v>
      </c>
      <c r="E15" s="81" t="s">
        <v>8</v>
      </c>
      <c r="F15" s="82"/>
      <c r="G15" s="83"/>
      <c r="H15" s="83"/>
      <c r="I15" s="83">
        <f>SUM(I16:I32)</f>
        <v>0</v>
      </c>
      <c r="J15" s="83"/>
      <c r="K15" s="84">
        <f>SUM(K16:K32)</f>
        <v>0</v>
      </c>
    </row>
    <row r="16" spans="2:11" ht="15.75">
      <c r="B16" s="23" t="s">
        <v>378</v>
      </c>
      <c r="C16" s="169"/>
      <c r="D16" s="169"/>
      <c r="E16" s="20" t="s">
        <v>734</v>
      </c>
      <c r="F16" s="19"/>
      <c r="G16" s="55"/>
      <c r="H16" s="18"/>
      <c r="I16" s="18"/>
      <c r="J16" s="18"/>
      <c r="K16" s="13"/>
    </row>
    <row r="17" spans="2:11" ht="15.75">
      <c r="B17" s="27" t="s">
        <v>379</v>
      </c>
      <c r="C17" s="170" t="s">
        <v>800</v>
      </c>
      <c r="D17" s="170" t="s">
        <v>795</v>
      </c>
      <c r="E17" s="28" t="s">
        <v>9</v>
      </c>
      <c r="F17" s="29" t="s">
        <v>304</v>
      </c>
      <c r="G17" s="56">
        <f>'[1]MEMORIA 3 PVTO'!$K$6</f>
        <v>6</v>
      </c>
      <c r="H17" s="30"/>
      <c r="I17" s="30">
        <f>G17*H17</f>
        <v>0</v>
      </c>
      <c r="J17" s="30">
        <v>0</v>
      </c>
      <c r="K17" s="31">
        <f>G17*J17</f>
        <v>0</v>
      </c>
    </row>
    <row r="18" spans="2:11" ht="15.75">
      <c r="B18" s="27" t="s">
        <v>380</v>
      </c>
      <c r="C18" s="170" t="s">
        <v>802</v>
      </c>
      <c r="D18" s="170" t="s">
        <v>795</v>
      </c>
      <c r="E18" s="28" t="s">
        <v>10</v>
      </c>
      <c r="F18" s="29" t="s">
        <v>305</v>
      </c>
      <c r="G18" s="56">
        <f>'[1]MEMORIA 3 PVTO'!$K$8</f>
        <v>200</v>
      </c>
      <c r="H18" s="30"/>
      <c r="I18" s="30">
        <f t="shared" ref="I18:I32" si="0">G18*H18</f>
        <v>0</v>
      </c>
      <c r="J18" s="30">
        <v>0</v>
      </c>
      <c r="K18" s="31">
        <f t="shared" ref="K18:K32" si="1">G18*J18</f>
        <v>0</v>
      </c>
    </row>
    <row r="19" spans="2:11" ht="15.75">
      <c r="B19" s="27" t="s">
        <v>381</v>
      </c>
      <c r="C19" s="170" t="s">
        <v>803</v>
      </c>
      <c r="D19" s="170" t="s">
        <v>795</v>
      </c>
      <c r="E19" s="28" t="s">
        <v>11</v>
      </c>
      <c r="F19" s="29" t="s">
        <v>305</v>
      </c>
      <c r="G19" s="56">
        <f>'[1]MEMORIA 3 PVTO'!$K$10</f>
        <v>300</v>
      </c>
      <c r="H19" s="30"/>
      <c r="I19" s="30">
        <f t="shared" si="0"/>
        <v>0</v>
      </c>
      <c r="J19" s="30">
        <v>0</v>
      </c>
      <c r="K19" s="31">
        <f t="shared" si="1"/>
        <v>0</v>
      </c>
    </row>
    <row r="20" spans="2:11" ht="15.75">
      <c r="B20" s="27" t="s">
        <v>382</v>
      </c>
      <c r="C20" s="170" t="s">
        <v>804</v>
      </c>
      <c r="D20" s="170" t="s">
        <v>795</v>
      </c>
      <c r="E20" s="28" t="s">
        <v>12</v>
      </c>
      <c r="F20" s="29" t="s">
        <v>305</v>
      </c>
      <c r="G20" s="56">
        <f>'[1]MEMORIA 3 PVTO'!$K$12</f>
        <v>1200</v>
      </c>
      <c r="H20" s="30"/>
      <c r="I20" s="30">
        <f t="shared" si="0"/>
        <v>0</v>
      </c>
      <c r="J20" s="30">
        <v>0</v>
      </c>
      <c r="K20" s="31">
        <f t="shared" si="1"/>
        <v>0</v>
      </c>
    </row>
    <row r="21" spans="2:11" ht="15.75">
      <c r="B21" s="27" t="s">
        <v>383</v>
      </c>
      <c r="C21" s="170" t="s">
        <v>805</v>
      </c>
      <c r="D21" s="170" t="s">
        <v>795</v>
      </c>
      <c r="E21" s="28" t="s">
        <v>13</v>
      </c>
      <c r="F21" s="29" t="s">
        <v>305</v>
      </c>
      <c r="G21" s="56">
        <f>'[1]MEMORIA 3 PVTO'!$K$14</f>
        <v>132</v>
      </c>
      <c r="H21" s="30"/>
      <c r="I21" s="30">
        <f t="shared" si="0"/>
        <v>0</v>
      </c>
      <c r="J21" s="30">
        <v>0</v>
      </c>
      <c r="K21" s="31">
        <f t="shared" si="1"/>
        <v>0</v>
      </c>
    </row>
    <row r="22" spans="2:11" s="4" customFormat="1" ht="15.75">
      <c r="B22" s="27" t="s">
        <v>732</v>
      </c>
      <c r="C22" s="170" t="s">
        <v>806</v>
      </c>
      <c r="D22" s="170" t="s">
        <v>795</v>
      </c>
      <c r="E22" s="28" t="s">
        <v>733</v>
      </c>
      <c r="F22" s="29" t="s">
        <v>305</v>
      </c>
      <c r="G22" s="56">
        <f>'[1]MEMORIA 3 PVTO'!$K$16</f>
        <v>66</v>
      </c>
      <c r="H22" s="30"/>
      <c r="I22" s="30">
        <f t="shared" si="0"/>
        <v>0</v>
      </c>
      <c r="J22" s="30">
        <v>0</v>
      </c>
      <c r="K22" s="31">
        <f t="shared" si="1"/>
        <v>0</v>
      </c>
    </row>
    <row r="23" spans="2:11" ht="15.75">
      <c r="B23" s="23" t="s">
        <v>386</v>
      </c>
      <c r="C23" s="169"/>
      <c r="D23" s="169"/>
      <c r="E23" s="20" t="s">
        <v>14</v>
      </c>
      <c r="F23" s="19"/>
      <c r="G23" s="55"/>
      <c r="H23" s="30"/>
      <c r="I23" s="30">
        <f t="shared" si="0"/>
        <v>0</v>
      </c>
      <c r="J23" s="30"/>
      <c r="K23" s="31"/>
    </row>
    <row r="24" spans="2:11" ht="15.75">
      <c r="B24" s="27" t="s">
        <v>387</v>
      </c>
      <c r="C24" s="170" t="s">
        <v>807</v>
      </c>
      <c r="D24" s="170" t="s">
        <v>795</v>
      </c>
      <c r="E24" s="28" t="s">
        <v>15</v>
      </c>
      <c r="F24" s="29" t="s">
        <v>303</v>
      </c>
      <c r="G24" s="56">
        <f>'[1]MEMORIA 3 PVTO'!$K$20</f>
        <v>24</v>
      </c>
      <c r="H24" s="30"/>
      <c r="I24" s="30">
        <f t="shared" si="0"/>
        <v>0</v>
      </c>
      <c r="J24" s="30">
        <v>0</v>
      </c>
      <c r="K24" s="31">
        <f t="shared" si="1"/>
        <v>0</v>
      </c>
    </row>
    <row r="25" spans="2:11" ht="15.75">
      <c r="B25" s="23" t="s">
        <v>388</v>
      </c>
      <c r="C25" s="169"/>
      <c r="D25" s="169"/>
      <c r="E25" s="20" t="s">
        <v>18</v>
      </c>
      <c r="F25" s="19"/>
      <c r="G25" s="55"/>
      <c r="H25" s="30"/>
      <c r="I25" s="30">
        <f t="shared" si="0"/>
        <v>0</v>
      </c>
      <c r="J25" s="30"/>
      <c r="K25" s="31"/>
    </row>
    <row r="26" spans="2:11" ht="15.75">
      <c r="B26" s="27" t="s">
        <v>389</v>
      </c>
      <c r="C26" s="170" t="s">
        <v>808</v>
      </c>
      <c r="D26" s="170" t="s">
        <v>795</v>
      </c>
      <c r="E26" s="28" t="s">
        <v>19</v>
      </c>
      <c r="F26" s="29" t="s">
        <v>307</v>
      </c>
      <c r="G26" s="56">
        <f>'[1]MEMORIA 3 PVTO'!$K$24</f>
        <v>3398.3999999999996</v>
      </c>
      <c r="H26" s="30"/>
      <c r="I26" s="30">
        <f t="shared" si="0"/>
        <v>0</v>
      </c>
      <c r="J26" s="30">
        <v>0</v>
      </c>
      <c r="K26" s="31">
        <f t="shared" si="1"/>
        <v>0</v>
      </c>
    </row>
    <row r="27" spans="2:11" ht="15.75">
      <c r="B27" s="27" t="s">
        <v>1005</v>
      </c>
      <c r="C27" s="170" t="s">
        <v>809</v>
      </c>
      <c r="D27" s="170" t="s">
        <v>795</v>
      </c>
      <c r="E27" s="28" t="s">
        <v>20</v>
      </c>
      <c r="F27" s="29" t="s">
        <v>304</v>
      </c>
      <c r="G27" s="56">
        <f>'[1]MEMORIA 3 PVTO'!$K$26</f>
        <v>5.31</v>
      </c>
      <c r="H27" s="30"/>
      <c r="I27" s="30">
        <f t="shared" si="0"/>
        <v>0</v>
      </c>
      <c r="J27" s="30">
        <v>0</v>
      </c>
      <c r="K27" s="31">
        <f t="shared" si="1"/>
        <v>0</v>
      </c>
    </row>
    <row r="28" spans="2:11" ht="15.75">
      <c r="B28" s="27" t="s">
        <v>1006</v>
      </c>
      <c r="C28" s="170" t="s">
        <v>810</v>
      </c>
      <c r="D28" s="170" t="s">
        <v>795</v>
      </c>
      <c r="E28" s="28" t="s">
        <v>811</v>
      </c>
      <c r="F28" s="29" t="s">
        <v>304</v>
      </c>
      <c r="G28" s="56">
        <f>'[1]MEMORIA 3 PVTO'!$K$28</f>
        <v>424.79999999999995</v>
      </c>
      <c r="H28" s="30"/>
      <c r="I28" s="30">
        <f t="shared" si="0"/>
        <v>0</v>
      </c>
      <c r="J28" s="30">
        <v>0</v>
      </c>
      <c r="K28" s="31">
        <f t="shared" si="1"/>
        <v>0</v>
      </c>
    </row>
    <row r="29" spans="2:11" ht="15.75">
      <c r="B29" s="27" t="s">
        <v>1007</v>
      </c>
      <c r="C29" s="170" t="s">
        <v>812</v>
      </c>
      <c r="D29" s="170" t="s">
        <v>795</v>
      </c>
      <c r="E29" s="28" t="s">
        <v>813</v>
      </c>
      <c r="F29" s="29" t="s">
        <v>304</v>
      </c>
      <c r="G29" s="56">
        <f>'[1]MEMORIA 3 PVTO'!$K$30</f>
        <v>424.79999999999995</v>
      </c>
      <c r="H29" s="30"/>
      <c r="I29" s="30">
        <f t="shared" ref="I29" si="2">G29*H29</f>
        <v>0</v>
      </c>
      <c r="J29" s="30">
        <v>0</v>
      </c>
      <c r="K29" s="31">
        <f t="shared" ref="K29" si="3">G29*J29</f>
        <v>0</v>
      </c>
    </row>
    <row r="30" spans="2:11" ht="15.75">
      <c r="B30" s="23" t="s">
        <v>390</v>
      </c>
      <c r="C30" s="169"/>
      <c r="D30" s="169"/>
      <c r="E30" s="20" t="s">
        <v>21</v>
      </c>
      <c r="F30" s="19"/>
      <c r="G30" s="55"/>
      <c r="H30" s="30"/>
      <c r="I30" s="30">
        <f t="shared" si="0"/>
        <v>0</v>
      </c>
      <c r="J30" s="30"/>
      <c r="K30" s="31"/>
    </row>
    <row r="31" spans="2:11" ht="15.75">
      <c r="B31" s="27" t="s">
        <v>391</v>
      </c>
      <c r="C31" s="170" t="s">
        <v>814</v>
      </c>
      <c r="D31" s="170" t="s">
        <v>795</v>
      </c>
      <c r="E31" s="28" t="s">
        <v>22</v>
      </c>
      <c r="F31" s="29" t="s">
        <v>304</v>
      </c>
      <c r="G31" s="56">
        <f>'[1]MEMORIA 3 PVTO'!$K$34</f>
        <v>212.39999999999998</v>
      </c>
      <c r="H31" s="30"/>
      <c r="I31" s="30">
        <f t="shared" si="0"/>
        <v>0</v>
      </c>
      <c r="J31" s="30">
        <v>0</v>
      </c>
      <c r="K31" s="31">
        <f t="shared" si="1"/>
        <v>0</v>
      </c>
    </row>
    <row r="32" spans="2:11" ht="16.5" thickBot="1">
      <c r="B32" s="118" t="s">
        <v>392</v>
      </c>
      <c r="C32" s="171" t="s">
        <v>815</v>
      </c>
      <c r="D32" s="171" t="s">
        <v>795</v>
      </c>
      <c r="E32" s="119" t="s">
        <v>23</v>
      </c>
      <c r="F32" s="120" t="s">
        <v>304</v>
      </c>
      <c r="G32" s="110">
        <f>'[1]MEMORIA 3 PVTO'!$K$37</f>
        <v>4.5</v>
      </c>
      <c r="H32" s="107"/>
      <c r="I32" s="30">
        <f t="shared" si="0"/>
        <v>0</v>
      </c>
      <c r="J32" s="30">
        <v>0</v>
      </c>
      <c r="K32" s="31">
        <f t="shared" si="1"/>
        <v>0</v>
      </c>
    </row>
    <row r="33" spans="2:11" s="5" customFormat="1" ht="16.5" thickBot="1">
      <c r="B33" s="129">
        <v>2</v>
      </c>
      <c r="C33" s="172"/>
      <c r="D33" s="172"/>
      <c r="E33" s="130" t="s">
        <v>24</v>
      </c>
      <c r="F33" s="131"/>
      <c r="G33" s="132"/>
      <c r="H33" s="133"/>
      <c r="I33" s="133">
        <f>SUM(I36:I43)</f>
        <v>0</v>
      </c>
      <c r="J33" s="133"/>
      <c r="K33" s="134">
        <f>SUM(K34:K43)</f>
        <v>0</v>
      </c>
    </row>
    <row r="34" spans="2:11" ht="15.75">
      <c r="B34" s="23" t="s">
        <v>384</v>
      </c>
      <c r="C34" s="169"/>
      <c r="D34" s="169"/>
      <c r="E34" s="20" t="s">
        <v>53</v>
      </c>
      <c r="F34" s="19"/>
      <c r="G34" s="55"/>
      <c r="H34" s="30"/>
      <c r="I34" s="30">
        <f t="shared" ref="I34:I35" si="4">G34*H34</f>
        <v>0</v>
      </c>
      <c r="J34" s="30"/>
      <c r="K34" s="31"/>
    </row>
    <row r="35" spans="2:11" s="2" customFormat="1" ht="15.75">
      <c r="B35" s="27" t="s">
        <v>397</v>
      </c>
      <c r="C35" s="170" t="s">
        <v>817</v>
      </c>
      <c r="D35" s="170" t="s">
        <v>795</v>
      </c>
      <c r="E35" s="206" t="s">
        <v>54</v>
      </c>
      <c r="F35" s="29" t="s">
        <v>309</v>
      </c>
      <c r="G35" s="56">
        <f>'[1]MEMORIA 3 PVTO'!$K$41</f>
        <v>4.1999999999999993</v>
      </c>
      <c r="H35" s="30"/>
      <c r="I35" s="30">
        <f t="shared" si="4"/>
        <v>0</v>
      </c>
      <c r="J35" s="30">
        <v>0</v>
      </c>
      <c r="K35" s="31">
        <f t="shared" ref="K35" si="5">G35*J35</f>
        <v>0</v>
      </c>
    </row>
    <row r="36" spans="2:11" ht="15.75">
      <c r="B36" s="23" t="s">
        <v>400</v>
      </c>
      <c r="C36" s="169"/>
      <c r="D36" s="169"/>
      <c r="E36" s="20" t="s">
        <v>50</v>
      </c>
      <c r="F36" s="19"/>
      <c r="G36" s="55"/>
      <c r="H36" s="30"/>
      <c r="I36" s="30">
        <f t="shared" ref="I36:I43" si="6">G36*H36</f>
        <v>0</v>
      </c>
      <c r="J36" s="30"/>
      <c r="K36" s="31">
        <f t="shared" ref="K36:K43" si="7">G36*J36</f>
        <v>0</v>
      </c>
    </row>
    <row r="37" spans="2:11" ht="15.75">
      <c r="B37" s="27" t="s">
        <v>401</v>
      </c>
      <c r="C37" s="170" t="s">
        <v>816</v>
      </c>
      <c r="D37" s="170" t="s">
        <v>795</v>
      </c>
      <c r="E37" s="28" t="s">
        <v>52</v>
      </c>
      <c r="F37" s="29" t="s">
        <v>309</v>
      </c>
      <c r="G37" s="56">
        <f>'[1]MEMORIA 3 PVTO'!$K$46</f>
        <v>26.202809999999999</v>
      </c>
      <c r="H37" s="30"/>
      <c r="I37" s="30">
        <f t="shared" si="6"/>
        <v>0</v>
      </c>
      <c r="J37" s="30">
        <v>0</v>
      </c>
      <c r="K37" s="31">
        <f t="shared" si="7"/>
        <v>0</v>
      </c>
    </row>
    <row r="38" spans="2:11" s="3" customFormat="1" ht="15.75">
      <c r="B38" s="23" t="s">
        <v>404</v>
      </c>
      <c r="C38" s="169"/>
      <c r="D38" s="169"/>
      <c r="E38" s="20" t="s">
        <v>53</v>
      </c>
      <c r="F38" s="19"/>
      <c r="G38" s="55"/>
      <c r="H38" s="30"/>
      <c r="I38" s="30">
        <f t="shared" si="6"/>
        <v>0</v>
      </c>
      <c r="J38" s="30"/>
      <c r="K38" s="31">
        <f t="shared" si="7"/>
        <v>0</v>
      </c>
    </row>
    <row r="39" spans="2:11" s="2" customFormat="1" ht="15.75">
      <c r="B39" s="27" t="s">
        <v>405</v>
      </c>
      <c r="C39" s="170" t="s">
        <v>817</v>
      </c>
      <c r="D39" s="170" t="s">
        <v>795</v>
      </c>
      <c r="E39" s="28" t="s">
        <v>54</v>
      </c>
      <c r="F39" s="29" t="s">
        <v>309</v>
      </c>
      <c r="G39" s="56"/>
      <c r="H39" s="30"/>
      <c r="I39" s="30">
        <f t="shared" si="6"/>
        <v>0</v>
      </c>
      <c r="J39" s="30">
        <v>0</v>
      </c>
      <c r="K39" s="31">
        <f t="shared" si="7"/>
        <v>0</v>
      </c>
    </row>
    <row r="40" spans="2:11" s="9" customFormat="1" ht="15.75">
      <c r="B40" s="23" t="s">
        <v>408</v>
      </c>
      <c r="C40" s="169"/>
      <c r="D40" s="169"/>
      <c r="E40" s="20" t="s">
        <v>64</v>
      </c>
      <c r="F40" s="19"/>
      <c r="G40" s="55"/>
      <c r="H40" s="30"/>
      <c r="I40" s="30">
        <f t="shared" si="6"/>
        <v>0</v>
      </c>
      <c r="J40" s="30"/>
      <c r="K40" s="31">
        <f t="shared" si="7"/>
        <v>0</v>
      </c>
    </row>
    <row r="41" spans="2:11" s="4" customFormat="1" ht="15.75">
      <c r="B41" s="27" t="s">
        <v>409</v>
      </c>
      <c r="C41" s="170" t="s">
        <v>818</v>
      </c>
      <c r="D41" s="170" t="s">
        <v>795</v>
      </c>
      <c r="E41" s="28" t="s">
        <v>65</v>
      </c>
      <c r="F41" s="29" t="s">
        <v>309</v>
      </c>
      <c r="G41" s="56">
        <f>'[1]MEMORIA 3 PVTO'!$K$75</f>
        <v>39.523653000000003</v>
      </c>
      <c r="H41" s="30"/>
      <c r="I41" s="30">
        <f t="shared" si="6"/>
        <v>0</v>
      </c>
      <c r="J41" s="30">
        <v>0</v>
      </c>
      <c r="K41" s="31">
        <f t="shared" si="7"/>
        <v>0</v>
      </c>
    </row>
    <row r="42" spans="2:11" s="9" customFormat="1" ht="15.75">
      <c r="B42" s="23" t="s">
        <v>410</v>
      </c>
      <c r="C42" s="169"/>
      <c r="D42" s="169"/>
      <c r="E42" s="20" t="s">
        <v>72</v>
      </c>
      <c r="F42" s="19"/>
      <c r="G42" s="55"/>
      <c r="H42" s="30"/>
      <c r="I42" s="30">
        <f t="shared" si="6"/>
        <v>0</v>
      </c>
      <c r="J42" s="30"/>
      <c r="K42" s="31">
        <f t="shared" si="7"/>
        <v>0</v>
      </c>
    </row>
    <row r="43" spans="2:11" s="4" customFormat="1" ht="16.5" thickBot="1">
      <c r="B43" s="118" t="s">
        <v>411</v>
      </c>
      <c r="C43" s="171" t="s">
        <v>819</v>
      </c>
      <c r="D43" s="171" t="s">
        <v>820</v>
      </c>
      <c r="E43" s="119" t="s">
        <v>319</v>
      </c>
      <c r="F43" s="120" t="s">
        <v>309</v>
      </c>
      <c r="G43" s="110">
        <f>'[1]MEMORIA 3 PVTO'!$K$83</f>
        <v>39.523653000000003</v>
      </c>
      <c r="H43" s="107"/>
      <c r="I43" s="30">
        <f t="shared" si="6"/>
        <v>0</v>
      </c>
      <c r="J43" s="30">
        <v>0</v>
      </c>
      <c r="K43" s="31">
        <f t="shared" si="7"/>
        <v>0</v>
      </c>
    </row>
    <row r="44" spans="2:11" s="5" customFormat="1" ht="16.5" thickBot="1">
      <c r="B44" s="129">
        <v>3</v>
      </c>
      <c r="C44" s="172"/>
      <c r="D44" s="172"/>
      <c r="E44" s="130" t="s">
        <v>1046</v>
      </c>
      <c r="F44" s="131"/>
      <c r="G44" s="132"/>
      <c r="H44" s="133"/>
      <c r="I44" s="133">
        <f>SUM(I47:I54)</f>
        <v>0</v>
      </c>
      <c r="J44" s="133"/>
      <c r="K44" s="134">
        <f>SUM(K45:K50)</f>
        <v>0</v>
      </c>
    </row>
    <row r="45" spans="2:11" ht="15.75">
      <c r="B45" s="23">
        <v>3.1</v>
      </c>
      <c r="C45" s="169"/>
      <c r="D45" s="169"/>
      <c r="E45" s="217" t="s">
        <v>86</v>
      </c>
      <c r="F45" s="19"/>
      <c r="G45" s="55"/>
      <c r="H45" s="30"/>
      <c r="I45" s="30">
        <f t="shared" ref="I45:I50" si="8">G45*H45</f>
        <v>0</v>
      </c>
      <c r="J45" s="30"/>
      <c r="K45" s="31"/>
    </row>
    <row r="46" spans="2:11" s="2" customFormat="1" ht="15.75">
      <c r="B46" s="27" t="s">
        <v>442</v>
      </c>
      <c r="C46" s="218" t="s">
        <v>1047</v>
      </c>
      <c r="D46" s="170" t="s">
        <v>795</v>
      </c>
      <c r="E46" s="206" t="s">
        <v>87</v>
      </c>
      <c r="F46" s="29" t="s">
        <v>309</v>
      </c>
      <c r="G46" s="56">
        <f>'[1]MEMORIA 3 PVTO'!$K$88</f>
        <v>12.959999999999997</v>
      </c>
      <c r="H46" s="30"/>
      <c r="I46" s="30">
        <f t="shared" si="8"/>
        <v>0</v>
      </c>
      <c r="J46" s="30">
        <v>0</v>
      </c>
      <c r="K46" s="31">
        <f t="shared" ref="K46:K50" si="9">G46*J46</f>
        <v>0</v>
      </c>
    </row>
    <row r="47" spans="2:11" ht="15.75">
      <c r="B47" s="23" t="s">
        <v>443</v>
      </c>
      <c r="C47" s="169"/>
      <c r="D47" s="169"/>
      <c r="E47" s="217" t="s">
        <v>1048</v>
      </c>
      <c r="F47" s="19"/>
      <c r="G47" s="55"/>
      <c r="H47" s="30"/>
      <c r="I47" s="30">
        <f t="shared" si="8"/>
        <v>0</v>
      </c>
      <c r="J47" s="30"/>
      <c r="K47" s="31"/>
    </row>
    <row r="48" spans="2:11" ht="31.5">
      <c r="B48" s="27" t="s">
        <v>444</v>
      </c>
      <c r="C48" s="218" t="s">
        <v>1049</v>
      </c>
      <c r="D48" s="170" t="s">
        <v>795</v>
      </c>
      <c r="E48" s="219" t="s">
        <v>1050</v>
      </c>
      <c r="F48" s="29" t="s">
        <v>309</v>
      </c>
      <c r="G48" s="56">
        <f>'[1]MEMORIA 3 PVTO'!$K$91</f>
        <v>12.959999999999997</v>
      </c>
      <c r="H48" s="30"/>
      <c r="I48" s="30">
        <f t="shared" si="8"/>
        <v>0</v>
      </c>
      <c r="J48" s="30">
        <v>0</v>
      </c>
      <c r="K48" s="31">
        <f t="shared" si="9"/>
        <v>0</v>
      </c>
    </row>
    <row r="49" spans="2:11" s="3" customFormat="1" ht="15.75">
      <c r="B49" s="23" t="s">
        <v>445</v>
      </c>
      <c r="C49" s="169"/>
      <c r="D49" s="169"/>
      <c r="E49" s="217" t="s">
        <v>93</v>
      </c>
      <c r="F49" s="19"/>
      <c r="G49" s="55"/>
      <c r="H49" s="30"/>
      <c r="I49" s="30">
        <f t="shared" si="8"/>
        <v>0</v>
      </c>
      <c r="J49" s="30"/>
      <c r="K49" s="31"/>
    </row>
    <row r="50" spans="2:11" s="2" customFormat="1" ht="16.5" thickBot="1">
      <c r="B50" s="27" t="s">
        <v>446</v>
      </c>
      <c r="C50" s="218" t="s">
        <v>1051</v>
      </c>
      <c r="D50" s="170" t="s">
        <v>795</v>
      </c>
      <c r="E50" s="28" t="s">
        <v>1052</v>
      </c>
      <c r="F50" s="29" t="s">
        <v>311</v>
      </c>
      <c r="G50" s="56">
        <f>'[1]MEMORIA 3 PVTO'!$K$94</f>
        <v>252</v>
      </c>
      <c r="H50" s="30"/>
      <c r="I50" s="30">
        <f t="shared" si="8"/>
        <v>0</v>
      </c>
      <c r="J50" s="30">
        <v>0</v>
      </c>
      <c r="K50" s="31">
        <f t="shared" si="9"/>
        <v>0</v>
      </c>
    </row>
    <row r="51" spans="2:11" s="5" customFormat="1" ht="16.5" thickBot="1">
      <c r="B51" s="129">
        <v>4</v>
      </c>
      <c r="C51" s="172"/>
      <c r="D51" s="172"/>
      <c r="E51" s="130" t="s">
        <v>108</v>
      </c>
      <c r="F51" s="131"/>
      <c r="G51" s="132"/>
      <c r="H51" s="133"/>
      <c r="I51" s="133">
        <f>SUM(I52:I64)</f>
        <v>0</v>
      </c>
      <c r="J51" s="133"/>
      <c r="K51" s="134">
        <f>SUM(K52:K64)</f>
        <v>0</v>
      </c>
    </row>
    <row r="52" spans="2:11" s="3" customFormat="1" ht="15.75">
      <c r="B52" s="122" t="s">
        <v>456</v>
      </c>
      <c r="C52" s="173"/>
      <c r="D52" s="173"/>
      <c r="E52" s="123" t="s">
        <v>109</v>
      </c>
      <c r="F52" s="137"/>
      <c r="G52" s="125"/>
      <c r="H52" s="127"/>
      <c r="I52" s="126"/>
      <c r="J52" s="126"/>
      <c r="K52" s="207"/>
    </row>
    <row r="53" spans="2:11" s="2" customFormat="1" ht="31.5">
      <c r="B53" s="27" t="s">
        <v>457</v>
      </c>
      <c r="C53" s="220" t="s">
        <v>1053</v>
      </c>
      <c r="D53" s="170" t="s">
        <v>820</v>
      </c>
      <c r="E53" s="36" t="s">
        <v>826</v>
      </c>
      <c r="F53" s="29" t="s">
        <v>304</v>
      </c>
      <c r="G53" s="56">
        <f>'[1]MEMORIA 3 PVTO'!$K$98</f>
        <v>2146.63</v>
      </c>
      <c r="H53" s="30"/>
      <c r="I53" s="30">
        <f t="shared" ref="I53:I64" si="10">G53*H53</f>
        <v>0</v>
      </c>
      <c r="J53" s="30">
        <v>0</v>
      </c>
      <c r="K53" s="31">
        <f t="shared" ref="K53:K63" si="11">G53*J53</f>
        <v>0</v>
      </c>
    </row>
    <row r="54" spans="2:11" s="10" customFormat="1" ht="33" customHeight="1">
      <c r="B54" s="25" t="s">
        <v>1054</v>
      </c>
      <c r="C54" s="174" t="s">
        <v>821</v>
      </c>
      <c r="D54" s="174" t="s">
        <v>820</v>
      </c>
      <c r="E54" s="36" t="s">
        <v>342</v>
      </c>
      <c r="F54" s="34" t="s">
        <v>304</v>
      </c>
      <c r="G54" s="57">
        <f>'[1]MEMORIA 3 PVTO'!$K$157</f>
        <v>188.23868000000002</v>
      </c>
      <c r="H54" s="32"/>
      <c r="I54" s="32">
        <f t="shared" si="10"/>
        <v>0</v>
      </c>
      <c r="J54" s="32">
        <v>0</v>
      </c>
      <c r="K54" s="16">
        <f t="shared" si="11"/>
        <v>0</v>
      </c>
    </row>
    <row r="55" spans="2:11" s="10" customFormat="1" ht="33" customHeight="1">
      <c r="B55" s="25" t="s">
        <v>1055</v>
      </c>
      <c r="C55" s="174" t="s">
        <v>1003</v>
      </c>
      <c r="D55" s="174" t="s">
        <v>820</v>
      </c>
      <c r="E55" s="36" t="s">
        <v>1004</v>
      </c>
      <c r="F55" s="34" t="s">
        <v>827</v>
      </c>
      <c r="G55" s="57">
        <f>'[1]MEMORIA 3 PVTO'!$K$171</f>
        <v>6130.32</v>
      </c>
      <c r="H55" s="32"/>
      <c r="I55" s="32">
        <f t="shared" ref="I55" si="12">G55*H55</f>
        <v>0</v>
      </c>
      <c r="J55" s="32">
        <v>0</v>
      </c>
      <c r="K55" s="16">
        <f t="shared" ref="K55" si="13">G55*J55</f>
        <v>0</v>
      </c>
    </row>
    <row r="56" spans="2:11" s="3" customFormat="1" ht="15.75">
      <c r="B56" s="23" t="s">
        <v>458</v>
      </c>
      <c r="C56" s="169"/>
      <c r="D56" s="169"/>
      <c r="E56" s="20" t="s">
        <v>111</v>
      </c>
      <c r="F56" s="19"/>
      <c r="G56" s="55"/>
      <c r="H56" s="30"/>
      <c r="I56" s="30"/>
      <c r="J56" s="30"/>
      <c r="K56" s="31"/>
    </row>
    <row r="57" spans="2:11" s="2" customFormat="1" ht="15.75">
      <c r="B57" s="27" t="s">
        <v>459</v>
      </c>
      <c r="C57" s="170" t="s">
        <v>822</v>
      </c>
      <c r="D57" s="174" t="s">
        <v>820</v>
      </c>
      <c r="E57" s="28" t="s">
        <v>823</v>
      </c>
      <c r="F57" s="29" t="s">
        <v>311</v>
      </c>
      <c r="G57" s="56">
        <f>'[1]MEMORIA 3 PVTO'!$K$175</f>
        <v>54225.264271</v>
      </c>
      <c r="H57" s="30"/>
      <c r="I57" s="30">
        <f t="shared" si="10"/>
        <v>0</v>
      </c>
      <c r="J57" s="30">
        <v>0</v>
      </c>
      <c r="K57" s="31">
        <f t="shared" si="11"/>
        <v>0</v>
      </c>
    </row>
    <row r="58" spans="2:11" s="3" customFormat="1" ht="15.75">
      <c r="B58" s="23" t="s">
        <v>461</v>
      </c>
      <c r="C58" s="169"/>
      <c r="D58" s="169"/>
      <c r="E58" s="20" t="s">
        <v>112</v>
      </c>
      <c r="F58" s="19"/>
      <c r="G58" s="55"/>
      <c r="H58" s="30"/>
      <c r="I58" s="30">
        <f t="shared" si="10"/>
        <v>0</v>
      </c>
      <c r="J58" s="30"/>
      <c r="K58" s="31">
        <f t="shared" si="11"/>
        <v>0</v>
      </c>
    </row>
    <row r="59" spans="2:11" s="2" customFormat="1" ht="15.75">
      <c r="B59" s="27" t="s">
        <v>462</v>
      </c>
      <c r="C59" s="170" t="s">
        <v>824</v>
      </c>
      <c r="D59" s="174" t="s">
        <v>795</v>
      </c>
      <c r="E59" s="28" t="s">
        <v>113</v>
      </c>
      <c r="F59" s="29" t="s">
        <v>311</v>
      </c>
      <c r="G59" s="56">
        <f>'[1]MEMORIA 3 PVTO'!$K$244</f>
        <v>8991.1360000000004</v>
      </c>
      <c r="H59" s="30"/>
      <c r="I59" s="30">
        <f t="shared" si="10"/>
        <v>0</v>
      </c>
      <c r="J59" s="30">
        <v>0</v>
      </c>
      <c r="K59" s="31">
        <f t="shared" si="11"/>
        <v>0</v>
      </c>
    </row>
    <row r="60" spans="2:11" s="3" customFormat="1" ht="15.75">
      <c r="B60" s="23" t="s">
        <v>463</v>
      </c>
      <c r="C60" s="169"/>
      <c r="D60" s="169"/>
      <c r="E60" s="20" t="s">
        <v>118</v>
      </c>
      <c r="F60" s="19"/>
      <c r="G60" s="93"/>
      <c r="H60" s="30"/>
      <c r="I60" s="30"/>
      <c r="J60" s="30"/>
      <c r="K60" s="31"/>
    </row>
    <row r="61" spans="2:11" s="2" customFormat="1" ht="15.75">
      <c r="B61" s="27" t="s">
        <v>464</v>
      </c>
      <c r="C61" s="170" t="s">
        <v>828</v>
      </c>
      <c r="D61" s="174" t="s">
        <v>795</v>
      </c>
      <c r="E61" s="28" t="s">
        <v>825</v>
      </c>
      <c r="F61" s="29" t="s">
        <v>309</v>
      </c>
      <c r="G61" s="56">
        <f>'[1]MEMORIA 3 PVTO'!$K$247</f>
        <v>949.40002049999998</v>
      </c>
      <c r="H61" s="30"/>
      <c r="I61" s="30">
        <f t="shared" si="10"/>
        <v>0</v>
      </c>
      <c r="J61" s="30">
        <v>0</v>
      </c>
      <c r="K61" s="31">
        <f t="shared" si="11"/>
        <v>0</v>
      </c>
    </row>
    <row r="62" spans="2:11" ht="15.75">
      <c r="B62" s="23" t="s">
        <v>465</v>
      </c>
      <c r="C62" s="170"/>
      <c r="D62" s="170"/>
      <c r="E62" s="20" t="s">
        <v>796</v>
      </c>
      <c r="F62" s="29"/>
      <c r="G62" s="56"/>
      <c r="H62" s="30"/>
      <c r="I62" s="30"/>
      <c r="J62" s="30"/>
      <c r="K62" s="31"/>
    </row>
    <row r="63" spans="2:11" s="12" customFormat="1" ht="31.5">
      <c r="B63" s="118" t="s">
        <v>466</v>
      </c>
      <c r="C63" s="171" t="s">
        <v>1045</v>
      </c>
      <c r="D63" s="171" t="s">
        <v>1044</v>
      </c>
      <c r="E63" s="160" t="s">
        <v>797</v>
      </c>
      <c r="F63" s="136" t="s">
        <v>311</v>
      </c>
      <c r="G63" s="156">
        <f>'[1]MEMORIA 3 PVTO'!$K$315</f>
        <v>20000</v>
      </c>
      <c r="H63" s="32"/>
      <c r="I63" s="32">
        <f t="shared" si="10"/>
        <v>0</v>
      </c>
      <c r="J63" s="32">
        <v>0</v>
      </c>
      <c r="K63" s="16">
        <f t="shared" si="11"/>
        <v>0</v>
      </c>
    </row>
    <row r="64" spans="2:11" s="12" customFormat="1" ht="95.25" thickBot="1">
      <c r="B64" s="138" t="s">
        <v>467</v>
      </c>
      <c r="C64" s="175" t="s">
        <v>1045</v>
      </c>
      <c r="D64" s="175" t="s">
        <v>1044</v>
      </c>
      <c r="E64" s="176" t="s">
        <v>798</v>
      </c>
      <c r="F64" s="136" t="s">
        <v>303</v>
      </c>
      <c r="G64" s="156">
        <f>'[1]MEMORIA 3 PVTO'!$K$317</f>
        <v>2480</v>
      </c>
      <c r="H64" s="32"/>
      <c r="I64" s="32">
        <f t="shared" si="10"/>
        <v>0</v>
      </c>
      <c r="J64" s="32">
        <v>0</v>
      </c>
      <c r="K64" s="16">
        <f t="shared" ref="K64" si="14">G64*J64</f>
        <v>0</v>
      </c>
    </row>
    <row r="65" spans="2:11" s="5" customFormat="1" ht="16.5" thickBot="1">
      <c r="B65" s="129">
        <v>5</v>
      </c>
      <c r="C65" s="172"/>
      <c r="D65" s="172"/>
      <c r="E65" s="130" t="s">
        <v>294</v>
      </c>
      <c r="F65" s="131"/>
      <c r="G65" s="132"/>
      <c r="H65" s="133"/>
      <c r="I65" s="133">
        <f>SUM(I66:I71)</f>
        <v>0</v>
      </c>
      <c r="J65" s="133"/>
      <c r="K65" s="134">
        <f>SUM(K66:K71)</f>
        <v>0</v>
      </c>
    </row>
    <row r="66" spans="2:11" s="1" customFormat="1" ht="15.75">
      <c r="B66" s="23" t="s">
        <v>469</v>
      </c>
      <c r="C66" s="169"/>
      <c r="D66" s="169"/>
      <c r="E66" s="20" t="s">
        <v>126</v>
      </c>
      <c r="F66" s="19"/>
      <c r="G66" s="55"/>
      <c r="H66" s="30"/>
      <c r="I66" s="30"/>
      <c r="J66" s="30"/>
      <c r="K66" s="31"/>
    </row>
    <row r="67" spans="2:11" s="2" customFormat="1" ht="15.75">
      <c r="B67" s="27" t="s">
        <v>470</v>
      </c>
      <c r="C67" s="170" t="s">
        <v>832</v>
      </c>
      <c r="D67" s="170" t="s">
        <v>795</v>
      </c>
      <c r="E67" s="28" t="s">
        <v>127</v>
      </c>
      <c r="F67" s="29" t="s">
        <v>304</v>
      </c>
      <c r="G67" s="57">
        <f>'[1]MEMORIA 3 PVTO'!$K$321</f>
        <v>1749.4800000000002</v>
      </c>
      <c r="H67" s="30"/>
      <c r="I67" s="30">
        <f t="shared" ref="I67:I71" si="15">G67*H67</f>
        <v>0</v>
      </c>
      <c r="J67" s="30">
        <v>0</v>
      </c>
      <c r="K67" s="31">
        <f t="shared" ref="K67:K71" si="16">G67*J67</f>
        <v>0</v>
      </c>
    </row>
    <row r="68" spans="2:11" s="4" customFormat="1" ht="15.75">
      <c r="B68" s="23" t="s">
        <v>472</v>
      </c>
      <c r="C68" s="169"/>
      <c r="D68" s="169"/>
      <c r="E68" s="20" t="s">
        <v>355</v>
      </c>
      <c r="F68" s="29"/>
      <c r="G68" s="56"/>
      <c r="H68" s="30"/>
      <c r="I68" s="30"/>
      <c r="J68" s="30"/>
      <c r="K68" s="31"/>
    </row>
    <row r="69" spans="2:11" s="10" customFormat="1" ht="47.25">
      <c r="B69" s="25" t="s">
        <v>473</v>
      </c>
      <c r="C69" s="174" t="s">
        <v>829</v>
      </c>
      <c r="D69" s="174" t="s">
        <v>820</v>
      </c>
      <c r="E69" s="36" t="s">
        <v>830</v>
      </c>
      <c r="F69" s="39" t="s">
        <v>304</v>
      </c>
      <c r="G69" s="57">
        <f>'[1]MEMORIA 3 PVTO'!$K$326</f>
        <v>3287.7000000000003</v>
      </c>
      <c r="H69" s="178"/>
      <c r="I69" s="32">
        <f t="shared" si="15"/>
        <v>0</v>
      </c>
      <c r="J69" s="32">
        <v>0</v>
      </c>
      <c r="K69" s="16">
        <f t="shared" si="16"/>
        <v>0</v>
      </c>
    </row>
    <row r="70" spans="2:11" s="10" customFormat="1" ht="23.25" customHeight="1">
      <c r="B70" s="25" t="s">
        <v>1008</v>
      </c>
      <c r="C70" s="174">
        <v>39745</v>
      </c>
      <c r="D70" s="174" t="s">
        <v>831</v>
      </c>
      <c r="E70" s="36" t="s">
        <v>1002</v>
      </c>
      <c r="F70" s="39" t="s">
        <v>304</v>
      </c>
      <c r="G70" s="57">
        <f>'[1]MEMORIA 3 PVTO'!$K$329</f>
        <v>3287.7000000000003</v>
      </c>
      <c r="H70" s="177"/>
      <c r="I70" s="177">
        <f t="shared" si="15"/>
        <v>0</v>
      </c>
      <c r="J70" s="32">
        <v>0</v>
      </c>
      <c r="K70" s="31">
        <f t="shared" si="16"/>
        <v>0</v>
      </c>
    </row>
    <row r="71" spans="2:11" s="10" customFormat="1" ht="48" thickBot="1">
      <c r="B71" s="25" t="s">
        <v>1056</v>
      </c>
      <c r="C71" s="174">
        <v>39512</v>
      </c>
      <c r="D71" s="174" t="s">
        <v>831</v>
      </c>
      <c r="E71" s="36" t="s">
        <v>1001</v>
      </c>
      <c r="F71" s="39" t="s">
        <v>304</v>
      </c>
      <c r="G71" s="57">
        <f>'[1]MEMORIA 3 PVTO'!$K$332</f>
        <v>3065.1600000000003</v>
      </c>
      <c r="H71" s="178"/>
      <c r="I71" s="32">
        <f t="shared" si="15"/>
        <v>0</v>
      </c>
      <c r="J71" s="32">
        <v>0</v>
      </c>
      <c r="K71" s="16">
        <f t="shared" si="16"/>
        <v>0</v>
      </c>
    </row>
    <row r="72" spans="2:11" s="5" customFormat="1" ht="16.5" thickBot="1">
      <c r="B72" s="129">
        <v>6</v>
      </c>
      <c r="C72" s="172"/>
      <c r="D72" s="172"/>
      <c r="E72" s="130" t="s">
        <v>131</v>
      </c>
      <c r="F72" s="131"/>
      <c r="G72" s="132"/>
      <c r="H72" s="133"/>
      <c r="I72" s="133">
        <f>SUM(I73:I83)</f>
        <v>0</v>
      </c>
      <c r="J72" s="133"/>
      <c r="K72" s="134">
        <f>SUM(K73:K83)</f>
        <v>0</v>
      </c>
    </row>
    <row r="73" spans="2:11" s="1" customFormat="1" ht="15.75">
      <c r="B73" s="122" t="s">
        <v>479</v>
      </c>
      <c r="C73" s="173"/>
      <c r="D73" s="173"/>
      <c r="E73" s="123" t="s">
        <v>836</v>
      </c>
      <c r="F73" s="124"/>
      <c r="G73" s="125"/>
      <c r="H73" s="127"/>
      <c r="I73" s="126"/>
      <c r="J73" s="126"/>
      <c r="K73" s="207"/>
    </row>
    <row r="74" spans="2:11" s="2" customFormat="1" ht="63">
      <c r="B74" s="25" t="s">
        <v>480</v>
      </c>
      <c r="C74" s="174" t="s">
        <v>838</v>
      </c>
      <c r="D74" s="174" t="s">
        <v>820</v>
      </c>
      <c r="E74" s="36" t="s">
        <v>837</v>
      </c>
      <c r="F74" s="34" t="s">
        <v>311</v>
      </c>
      <c r="G74" s="57">
        <f>'[1]MEMORIA 3 PVTO'!$K$337</f>
        <v>4192.8114000000005</v>
      </c>
      <c r="H74" s="32"/>
      <c r="I74" s="32">
        <f t="shared" ref="I74:I83" si="17">G74*H74</f>
        <v>0</v>
      </c>
      <c r="J74" s="32">
        <v>0</v>
      </c>
      <c r="K74" s="16">
        <f t="shared" ref="K74:K83" si="18">G74*J74</f>
        <v>0</v>
      </c>
    </row>
    <row r="75" spans="2:11" s="1" customFormat="1" ht="15.75">
      <c r="B75" s="23" t="s">
        <v>482</v>
      </c>
      <c r="C75" s="169"/>
      <c r="D75" s="169"/>
      <c r="E75" s="20" t="s">
        <v>134</v>
      </c>
      <c r="F75" s="19"/>
      <c r="G75" s="55"/>
      <c r="H75" s="30"/>
      <c r="I75" s="30">
        <f t="shared" si="17"/>
        <v>0</v>
      </c>
      <c r="J75" s="30">
        <v>0</v>
      </c>
      <c r="K75" s="31">
        <f t="shared" si="18"/>
        <v>0</v>
      </c>
    </row>
    <row r="76" spans="2:11" s="2" customFormat="1" ht="15.75">
      <c r="B76" s="27" t="s">
        <v>483</v>
      </c>
      <c r="C76" s="170" t="s">
        <v>833</v>
      </c>
      <c r="D76" s="174" t="s">
        <v>795</v>
      </c>
      <c r="E76" s="28" t="s">
        <v>135</v>
      </c>
      <c r="F76" s="29" t="s">
        <v>304</v>
      </c>
      <c r="G76" s="57"/>
      <c r="H76" s="30"/>
      <c r="I76" s="30">
        <f t="shared" si="17"/>
        <v>0</v>
      </c>
      <c r="J76" s="30">
        <v>0</v>
      </c>
      <c r="K76" s="31">
        <f t="shared" si="18"/>
        <v>0</v>
      </c>
    </row>
    <row r="77" spans="2:11" s="11" customFormat="1" ht="63">
      <c r="B77" s="25" t="s">
        <v>1009</v>
      </c>
      <c r="C77" s="174" t="s">
        <v>834</v>
      </c>
      <c r="D77" s="174" t="s">
        <v>820</v>
      </c>
      <c r="E77" s="36" t="s">
        <v>835</v>
      </c>
      <c r="F77" s="34" t="s">
        <v>304</v>
      </c>
      <c r="G77" s="57">
        <f>'[1]MEMORIA 3 PVTO'!$K$343</f>
        <v>1021.72</v>
      </c>
      <c r="H77" s="32"/>
      <c r="I77" s="32">
        <f t="shared" si="17"/>
        <v>0</v>
      </c>
      <c r="J77" s="32">
        <v>0</v>
      </c>
      <c r="K77" s="16">
        <f t="shared" si="18"/>
        <v>0</v>
      </c>
    </row>
    <row r="78" spans="2:11" s="1" customFormat="1" ht="15.75">
      <c r="B78" s="23" t="s">
        <v>484</v>
      </c>
      <c r="C78" s="169"/>
      <c r="D78" s="169"/>
      <c r="E78" s="20" t="s">
        <v>136</v>
      </c>
      <c r="F78" s="19"/>
      <c r="G78" s="55"/>
      <c r="H78" s="30"/>
      <c r="I78" s="30">
        <f t="shared" si="17"/>
        <v>0</v>
      </c>
      <c r="J78" s="30">
        <v>0</v>
      </c>
      <c r="K78" s="31">
        <f t="shared" si="18"/>
        <v>0</v>
      </c>
    </row>
    <row r="79" spans="2:11" ht="15.75">
      <c r="B79" s="27" t="s">
        <v>485</v>
      </c>
      <c r="C79" s="170" t="s">
        <v>839</v>
      </c>
      <c r="D79" s="174" t="s">
        <v>795</v>
      </c>
      <c r="E79" s="28" t="s">
        <v>137</v>
      </c>
      <c r="F79" s="29" t="s">
        <v>305</v>
      </c>
      <c r="G79" s="57">
        <f>'[1]MEMORIA 3 PVTO'!$K$347</f>
        <v>35.6</v>
      </c>
      <c r="H79" s="30"/>
      <c r="I79" s="30">
        <f t="shared" si="17"/>
        <v>0</v>
      </c>
      <c r="J79" s="30">
        <v>0</v>
      </c>
      <c r="K79" s="31">
        <f t="shared" si="18"/>
        <v>0</v>
      </c>
    </row>
    <row r="80" spans="2:11" s="1" customFormat="1" ht="15.75">
      <c r="B80" s="23" t="s">
        <v>486</v>
      </c>
      <c r="C80" s="169"/>
      <c r="D80" s="169"/>
      <c r="E80" s="20" t="s">
        <v>138</v>
      </c>
      <c r="F80" s="19"/>
      <c r="G80" s="55"/>
      <c r="H80" s="30"/>
      <c r="I80" s="30">
        <f t="shared" si="17"/>
        <v>0</v>
      </c>
      <c r="J80" s="30">
        <v>0</v>
      </c>
      <c r="K80" s="31">
        <f t="shared" si="18"/>
        <v>0</v>
      </c>
    </row>
    <row r="81" spans="2:11" s="2" customFormat="1" ht="15.75">
      <c r="B81" s="27" t="s">
        <v>487</v>
      </c>
      <c r="C81" s="170" t="s">
        <v>840</v>
      </c>
      <c r="D81" s="174" t="s">
        <v>795</v>
      </c>
      <c r="E81" s="28" t="s">
        <v>141</v>
      </c>
      <c r="F81" s="29" t="s">
        <v>305</v>
      </c>
      <c r="G81" s="57">
        <f>'[1]MEMORIA 3 PVTO'!$K$351</f>
        <v>35.6</v>
      </c>
      <c r="H81" s="30"/>
      <c r="I81" s="30">
        <f t="shared" si="17"/>
        <v>0</v>
      </c>
      <c r="J81" s="30">
        <v>0</v>
      </c>
      <c r="K81" s="31">
        <f t="shared" si="18"/>
        <v>0</v>
      </c>
    </row>
    <row r="82" spans="2:11" s="1" customFormat="1" ht="15.75">
      <c r="B82" s="23" t="s">
        <v>488</v>
      </c>
      <c r="C82" s="169"/>
      <c r="D82" s="169"/>
      <c r="E82" s="20" t="s">
        <v>144</v>
      </c>
      <c r="F82" s="19"/>
      <c r="G82" s="55"/>
      <c r="H82" s="30"/>
      <c r="I82" s="30">
        <f t="shared" si="17"/>
        <v>0</v>
      </c>
      <c r="J82" s="30">
        <v>0</v>
      </c>
      <c r="K82" s="31">
        <f t="shared" si="18"/>
        <v>0</v>
      </c>
    </row>
    <row r="83" spans="2:11" s="2" customFormat="1" ht="16.5" thickBot="1">
      <c r="B83" s="27" t="s">
        <v>489</v>
      </c>
      <c r="C83" s="170" t="s">
        <v>841</v>
      </c>
      <c r="D83" s="174" t="s">
        <v>795</v>
      </c>
      <c r="E83" s="28" t="s">
        <v>142</v>
      </c>
      <c r="F83" s="29" t="s">
        <v>305</v>
      </c>
      <c r="G83" s="57">
        <f>'[1]MEMORIA 3 PVTO'!$K$355</f>
        <v>35.6</v>
      </c>
      <c r="H83" s="30"/>
      <c r="I83" s="30">
        <f t="shared" si="17"/>
        <v>0</v>
      </c>
      <c r="J83" s="30">
        <v>0</v>
      </c>
      <c r="K83" s="31">
        <f t="shared" si="18"/>
        <v>0</v>
      </c>
    </row>
    <row r="84" spans="2:11" s="5" customFormat="1" ht="16.5" thickBot="1">
      <c r="B84" s="129">
        <v>7</v>
      </c>
      <c r="C84" s="172"/>
      <c r="D84" s="172"/>
      <c r="E84" s="130" t="s">
        <v>146</v>
      </c>
      <c r="F84" s="131"/>
      <c r="G84" s="132"/>
      <c r="H84" s="133"/>
      <c r="I84" s="133">
        <f>SUM(I85:I127)</f>
        <v>0</v>
      </c>
      <c r="J84" s="133"/>
      <c r="K84" s="134">
        <f>SUM(K85:K127)</f>
        <v>0</v>
      </c>
    </row>
    <row r="85" spans="2:11" s="1" customFormat="1" ht="15.75">
      <c r="B85" s="122" t="s">
        <v>502</v>
      </c>
      <c r="C85" s="173"/>
      <c r="D85" s="173"/>
      <c r="E85" s="123" t="s">
        <v>147</v>
      </c>
      <c r="F85" s="124"/>
      <c r="G85" s="125"/>
      <c r="H85" s="127"/>
      <c r="I85" s="126"/>
      <c r="J85" s="126"/>
      <c r="K85" s="207"/>
    </row>
    <row r="86" spans="2:11" s="2" customFormat="1" ht="15.75">
      <c r="B86" s="27" t="s">
        <v>503</v>
      </c>
      <c r="C86" s="170" t="s">
        <v>842</v>
      </c>
      <c r="D86" s="170" t="s">
        <v>795</v>
      </c>
      <c r="E86" s="28" t="s">
        <v>148</v>
      </c>
      <c r="F86" s="29" t="s">
        <v>305</v>
      </c>
      <c r="G86" s="57">
        <f>'[1]MEMORIA 3 PVTO'!$K$360</f>
        <v>315</v>
      </c>
      <c r="H86" s="30"/>
      <c r="I86" s="30">
        <f t="shared" ref="I86:I127" si="19">G86*H86</f>
        <v>0</v>
      </c>
      <c r="J86" s="30">
        <v>0</v>
      </c>
      <c r="K86" s="31">
        <f t="shared" ref="K86:K127" si="20">G86*J86</f>
        <v>0</v>
      </c>
    </row>
    <row r="87" spans="2:11" s="9" customFormat="1" ht="15.75">
      <c r="B87" s="23" t="s">
        <v>504</v>
      </c>
      <c r="C87" s="169"/>
      <c r="D87" s="169"/>
      <c r="E87" s="20" t="s">
        <v>149</v>
      </c>
      <c r="F87" s="19"/>
      <c r="G87" s="55"/>
      <c r="H87" s="30"/>
      <c r="I87" s="30">
        <f t="shared" si="19"/>
        <v>0</v>
      </c>
      <c r="J87" s="30">
        <v>0</v>
      </c>
      <c r="K87" s="31">
        <f t="shared" si="20"/>
        <v>0</v>
      </c>
    </row>
    <row r="88" spans="2:11" s="2" customFormat="1" ht="15.75">
      <c r="B88" s="27" t="s">
        <v>505</v>
      </c>
      <c r="C88" s="170" t="s">
        <v>843</v>
      </c>
      <c r="D88" s="174" t="s">
        <v>795</v>
      </c>
      <c r="E88" s="28" t="s">
        <v>150</v>
      </c>
      <c r="F88" s="29" t="s">
        <v>305</v>
      </c>
      <c r="G88" s="57">
        <f>'[1]MEMORIA 3 PVTO'!$K$365</f>
        <v>15</v>
      </c>
      <c r="H88" s="30"/>
      <c r="I88" s="30">
        <f t="shared" si="19"/>
        <v>0</v>
      </c>
      <c r="J88" s="30">
        <v>0</v>
      </c>
      <c r="K88" s="31">
        <f t="shared" si="20"/>
        <v>0</v>
      </c>
    </row>
    <row r="89" spans="2:11" s="2" customFormat="1" ht="15.75">
      <c r="B89" s="27" t="s">
        <v>1058</v>
      </c>
      <c r="C89" s="170" t="s">
        <v>844</v>
      </c>
      <c r="D89" s="174" t="s">
        <v>795</v>
      </c>
      <c r="E89" s="28" t="s">
        <v>107</v>
      </c>
      <c r="F89" s="29" t="s">
        <v>305</v>
      </c>
      <c r="G89" s="57">
        <f>'[1]MEMORIA 3 PVTO'!$K$367</f>
        <v>315</v>
      </c>
      <c r="H89" s="30"/>
      <c r="I89" s="30">
        <f t="shared" si="19"/>
        <v>0</v>
      </c>
      <c r="J89" s="30">
        <v>0</v>
      </c>
      <c r="K89" s="31">
        <f t="shared" si="20"/>
        <v>0</v>
      </c>
    </row>
    <row r="90" spans="2:11" s="2" customFormat="1" ht="15.75">
      <c r="B90" s="27" t="s">
        <v>1057</v>
      </c>
      <c r="C90" s="170" t="s">
        <v>845</v>
      </c>
      <c r="D90" s="174" t="s">
        <v>795</v>
      </c>
      <c r="E90" s="28" t="s">
        <v>151</v>
      </c>
      <c r="F90" s="29" t="s">
        <v>305</v>
      </c>
      <c r="G90" s="57">
        <f>'[1]MEMORIA 3 PVTO'!$K$370</f>
        <v>48</v>
      </c>
      <c r="H90" s="30"/>
      <c r="I90" s="30">
        <f t="shared" si="19"/>
        <v>0</v>
      </c>
      <c r="J90" s="30">
        <v>0</v>
      </c>
      <c r="K90" s="31">
        <f t="shared" si="20"/>
        <v>0</v>
      </c>
    </row>
    <row r="91" spans="2:11" s="1" customFormat="1" ht="15.75">
      <c r="B91" s="23" t="s">
        <v>506</v>
      </c>
      <c r="C91" s="169"/>
      <c r="D91" s="169"/>
      <c r="E91" s="20" t="s">
        <v>153</v>
      </c>
      <c r="F91" s="19"/>
      <c r="G91" s="55"/>
      <c r="H91" s="30"/>
      <c r="I91" s="30">
        <f t="shared" si="19"/>
        <v>0</v>
      </c>
      <c r="J91" s="30">
        <v>0</v>
      </c>
      <c r="K91" s="31">
        <f t="shared" si="20"/>
        <v>0</v>
      </c>
    </row>
    <row r="92" spans="2:11" s="2" customFormat="1" ht="15.75">
      <c r="B92" s="27" t="s">
        <v>507</v>
      </c>
      <c r="C92" s="170" t="s">
        <v>846</v>
      </c>
      <c r="D92" s="174" t="s">
        <v>795</v>
      </c>
      <c r="E92" s="28" t="s">
        <v>154</v>
      </c>
      <c r="F92" s="29" t="s">
        <v>303</v>
      </c>
      <c r="G92" s="57">
        <f>'[1]MEMORIA 3 PVTO'!$K$374</f>
        <v>26</v>
      </c>
      <c r="H92" s="30"/>
      <c r="I92" s="30">
        <f t="shared" si="19"/>
        <v>0</v>
      </c>
      <c r="J92" s="30">
        <v>0</v>
      </c>
      <c r="K92" s="31">
        <f t="shared" si="20"/>
        <v>0</v>
      </c>
    </row>
    <row r="93" spans="2:11" s="1" customFormat="1" ht="15.75">
      <c r="B93" s="23" t="s">
        <v>508</v>
      </c>
      <c r="C93" s="169"/>
      <c r="D93" s="169"/>
      <c r="E93" s="20" t="s">
        <v>155</v>
      </c>
      <c r="F93" s="19"/>
      <c r="G93" s="55"/>
      <c r="H93" s="30"/>
      <c r="I93" s="30">
        <f t="shared" si="19"/>
        <v>0</v>
      </c>
      <c r="J93" s="30">
        <v>0</v>
      </c>
      <c r="K93" s="31">
        <f t="shared" si="20"/>
        <v>0</v>
      </c>
    </row>
    <row r="94" spans="2:11" s="2" customFormat="1" ht="15.75">
      <c r="B94" s="27" t="s">
        <v>509</v>
      </c>
      <c r="C94" s="170" t="s">
        <v>847</v>
      </c>
      <c r="D94" s="174" t="s">
        <v>795</v>
      </c>
      <c r="E94" s="28" t="s">
        <v>156</v>
      </c>
      <c r="F94" s="29" t="s">
        <v>303</v>
      </c>
      <c r="G94" s="57">
        <f>'[1]MEMORIA 3 PVTO'!$K$374</f>
        <v>26</v>
      </c>
      <c r="H94" s="30"/>
      <c r="I94" s="30">
        <f t="shared" si="19"/>
        <v>0</v>
      </c>
      <c r="J94" s="30">
        <v>0</v>
      </c>
      <c r="K94" s="31">
        <f t="shared" si="20"/>
        <v>0</v>
      </c>
    </row>
    <row r="95" spans="2:11" s="2" customFormat="1" ht="15.75">
      <c r="B95" s="27" t="s">
        <v>1010</v>
      </c>
      <c r="C95" s="170" t="s">
        <v>848</v>
      </c>
      <c r="D95" s="174" t="s">
        <v>795</v>
      </c>
      <c r="E95" s="28" t="s">
        <v>157</v>
      </c>
      <c r="F95" s="29" t="s">
        <v>303</v>
      </c>
      <c r="G95" s="57">
        <f>'[1]MEMORIA 3 PVTO'!$K$380</f>
        <v>0</v>
      </c>
      <c r="H95" s="30"/>
      <c r="I95" s="30">
        <f t="shared" si="19"/>
        <v>0</v>
      </c>
      <c r="J95" s="30">
        <v>0</v>
      </c>
      <c r="K95" s="31">
        <f t="shared" si="20"/>
        <v>0</v>
      </c>
    </row>
    <row r="96" spans="2:11" s="1" customFormat="1" ht="15.75">
      <c r="B96" s="23" t="s">
        <v>510</v>
      </c>
      <c r="C96" s="169"/>
      <c r="D96" s="169"/>
      <c r="E96" s="20" t="s">
        <v>158</v>
      </c>
      <c r="F96" s="19"/>
      <c r="G96" s="55"/>
      <c r="H96" s="30"/>
      <c r="I96" s="30">
        <f t="shared" si="19"/>
        <v>0</v>
      </c>
      <c r="J96" s="30">
        <v>0</v>
      </c>
      <c r="K96" s="31">
        <f t="shared" si="20"/>
        <v>0</v>
      </c>
    </row>
    <row r="97" spans="2:11" s="2" customFormat="1" ht="15.75">
      <c r="B97" s="27" t="s">
        <v>511</v>
      </c>
      <c r="C97" s="170" t="s">
        <v>849</v>
      </c>
      <c r="D97" s="174" t="s">
        <v>795</v>
      </c>
      <c r="E97" s="28" t="s">
        <v>159</v>
      </c>
      <c r="F97" s="29" t="s">
        <v>303</v>
      </c>
      <c r="G97" s="57">
        <f>'[1]MEMORIA 3 PVTO'!$K$384</f>
        <v>2</v>
      </c>
      <c r="H97" s="30"/>
      <c r="I97" s="30">
        <f t="shared" si="19"/>
        <v>0</v>
      </c>
      <c r="J97" s="30">
        <v>0</v>
      </c>
      <c r="K97" s="31">
        <f t="shared" si="20"/>
        <v>0</v>
      </c>
    </row>
    <row r="98" spans="2:11" s="2" customFormat="1" ht="15.75">
      <c r="B98" s="27" t="s">
        <v>512</v>
      </c>
      <c r="C98" s="170" t="s">
        <v>850</v>
      </c>
      <c r="D98" s="174" t="s">
        <v>795</v>
      </c>
      <c r="E98" s="28" t="s">
        <v>161</v>
      </c>
      <c r="F98" s="29" t="s">
        <v>303</v>
      </c>
      <c r="G98" s="57">
        <f>'[1]MEMORIA 3 PVTO'!$K$388</f>
        <v>26</v>
      </c>
      <c r="H98" s="30"/>
      <c r="I98" s="30">
        <f t="shared" si="19"/>
        <v>0</v>
      </c>
      <c r="J98" s="30">
        <v>0</v>
      </c>
      <c r="K98" s="31">
        <f t="shared" si="20"/>
        <v>0</v>
      </c>
    </row>
    <row r="99" spans="2:11" s="1" customFormat="1" ht="15.75">
      <c r="B99" s="23" t="s">
        <v>1011</v>
      </c>
      <c r="C99" s="169"/>
      <c r="D99" s="169"/>
      <c r="E99" s="20" t="s">
        <v>165</v>
      </c>
      <c r="F99" s="19"/>
      <c r="G99" s="55"/>
      <c r="H99" s="30"/>
      <c r="I99" s="30">
        <f t="shared" si="19"/>
        <v>0</v>
      </c>
      <c r="J99" s="30">
        <v>0</v>
      </c>
      <c r="K99" s="31">
        <f t="shared" si="20"/>
        <v>0</v>
      </c>
    </row>
    <row r="100" spans="2:11" s="4" customFormat="1" ht="15.75">
      <c r="B100" s="27" t="s">
        <v>1012</v>
      </c>
      <c r="C100" s="170" t="s">
        <v>857</v>
      </c>
      <c r="D100" s="174" t="s">
        <v>795</v>
      </c>
      <c r="E100" s="28" t="s">
        <v>166</v>
      </c>
      <c r="F100" s="29" t="s">
        <v>303</v>
      </c>
      <c r="G100" s="56">
        <f>'[1]MEMORIA 3 PVTO'!$K$394</f>
        <v>2</v>
      </c>
      <c r="H100" s="30"/>
      <c r="I100" s="30">
        <f t="shared" si="19"/>
        <v>0</v>
      </c>
      <c r="J100" s="30">
        <v>0</v>
      </c>
      <c r="K100" s="31">
        <f t="shared" si="20"/>
        <v>0</v>
      </c>
    </row>
    <row r="101" spans="2:11" s="2" customFormat="1" ht="15.75">
      <c r="B101" s="27" t="s">
        <v>1059</v>
      </c>
      <c r="C101" s="170" t="s">
        <v>858</v>
      </c>
      <c r="D101" s="174" t="s">
        <v>795</v>
      </c>
      <c r="E101" s="28" t="s">
        <v>167</v>
      </c>
      <c r="F101" s="29" t="s">
        <v>303</v>
      </c>
      <c r="G101" s="57">
        <f>'[1]MEMORIA 3 PVTO'!$K$396</f>
        <v>26</v>
      </c>
      <c r="H101" s="30"/>
      <c r="I101" s="30">
        <f t="shared" si="19"/>
        <v>0</v>
      </c>
      <c r="J101" s="30">
        <v>0</v>
      </c>
      <c r="K101" s="31">
        <f t="shared" si="20"/>
        <v>0</v>
      </c>
    </row>
    <row r="102" spans="2:11" s="1" customFormat="1" ht="15.75">
      <c r="B102" s="23" t="s">
        <v>1013</v>
      </c>
      <c r="C102" s="169"/>
      <c r="D102" s="169"/>
      <c r="E102" s="20" t="s">
        <v>168</v>
      </c>
      <c r="F102" s="19"/>
      <c r="G102" s="55"/>
      <c r="H102" s="30"/>
      <c r="I102" s="30">
        <f t="shared" si="19"/>
        <v>0</v>
      </c>
      <c r="J102" s="30">
        <v>0</v>
      </c>
      <c r="K102" s="31">
        <f t="shared" si="20"/>
        <v>0</v>
      </c>
    </row>
    <row r="103" spans="2:11" s="2" customFormat="1" ht="15.75">
      <c r="B103" s="27" t="s">
        <v>1014</v>
      </c>
      <c r="C103" s="170" t="s">
        <v>859</v>
      </c>
      <c r="D103" s="174" t="s">
        <v>795</v>
      </c>
      <c r="E103" s="28" t="s">
        <v>169</v>
      </c>
      <c r="F103" s="29" t="s">
        <v>303</v>
      </c>
      <c r="G103" s="57">
        <f>'[1]MEMORIA 3 PVTO'!$K$400</f>
        <v>26</v>
      </c>
      <c r="H103" s="30"/>
      <c r="I103" s="30">
        <f t="shared" si="19"/>
        <v>0</v>
      </c>
      <c r="J103" s="30">
        <v>0</v>
      </c>
      <c r="K103" s="31">
        <f t="shared" si="20"/>
        <v>0</v>
      </c>
    </row>
    <row r="104" spans="2:11" s="2" customFormat="1" ht="15.75">
      <c r="B104" s="27" t="s">
        <v>1015</v>
      </c>
      <c r="C104" s="170" t="s">
        <v>860</v>
      </c>
      <c r="D104" s="174" t="s">
        <v>795</v>
      </c>
      <c r="E104" s="28" t="s">
        <v>170</v>
      </c>
      <c r="F104" s="29" t="s">
        <v>303</v>
      </c>
      <c r="G104" s="57">
        <f>'[1]MEMORIA 3 PVTO'!$K$403</f>
        <v>26</v>
      </c>
      <c r="H104" s="30"/>
      <c r="I104" s="30">
        <f t="shared" si="19"/>
        <v>0</v>
      </c>
      <c r="J104" s="30">
        <v>0</v>
      </c>
      <c r="K104" s="31">
        <f t="shared" si="20"/>
        <v>0</v>
      </c>
    </row>
    <row r="105" spans="2:11" s="2" customFormat="1" ht="15.75">
      <c r="B105" s="27" t="s">
        <v>1060</v>
      </c>
      <c r="C105" s="170" t="s">
        <v>861</v>
      </c>
      <c r="D105" s="174" t="s">
        <v>795</v>
      </c>
      <c r="E105" s="28" t="s">
        <v>171</v>
      </c>
      <c r="F105" s="29" t="s">
        <v>303</v>
      </c>
      <c r="G105" s="57">
        <f>'[1]MEMORIA 3 PVTO'!$K$405</f>
        <v>2</v>
      </c>
      <c r="H105" s="30"/>
      <c r="I105" s="30">
        <f t="shared" si="19"/>
        <v>0</v>
      </c>
      <c r="J105" s="30">
        <v>0</v>
      </c>
      <c r="K105" s="31">
        <f t="shared" si="20"/>
        <v>0</v>
      </c>
    </row>
    <row r="106" spans="2:11" s="2" customFormat="1" ht="15.75">
      <c r="B106" s="27" t="s">
        <v>1061</v>
      </c>
      <c r="C106" s="170" t="s">
        <v>862</v>
      </c>
      <c r="D106" s="174" t="s">
        <v>795</v>
      </c>
      <c r="E106" s="28" t="s">
        <v>172</v>
      </c>
      <c r="F106" s="29" t="s">
        <v>303</v>
      </c>
      <c r="G106" s="57">
        <f>'[1]MEMORIA 3 PVTO'!$K$407</f>
        <v>2</v>
      </c>
      <c r="H106" s="30"/>
      <c r="I106" s="30">
        <f t="shared" si="19"/>
        <v>0</v>
      </c>
      <c r="J106" s="30">
        <v>0</v>
      </c>
      <c r="K106" s="31">
        <f t="shared" si="20"/>
        <v>0</v>
      </c>
    </row>
    <row r="107" spans="2:11" s="1" customFormat="1" ht="15.75">
      <c r="B107" s="23" t="s">
        <v>1016</v>
      </c>
      <c r="C107" s="169"/>
      <c r="D107" s="169"/>
      <c r="E107" s="20" t="s">
        <v>173</v>
      </c>
      <c r="F107" s="19"/>
      <c r="G107" s="55"/>
      <c r="H107" s="30"/>
      <c r="I107" s="30">
        <f t="shared" si="19"/>
        <v>0</v>
      </c>
      <c r="J107" s="30">
        <v>0</v>
      </c>
      <c r="K107" s="31">
        <f t="shared" si="20"/>
        <v>0</v>
      </c>
    </row>
    <row r="108" spans="2:11" s="2" customFormat="1" ht="15.75">
      <c r="B108" s="27" t="s">
        <v>1017</v>
      </c>
      <c r="C108" s="170" t="s">
        <v>863</v>
      </c>
      <c r="D108" s="170"/>
      <c r="E108" s="28" t="s">
        <v>174</v>
      </c>
      <c r="F108" s="29" t="s">
        <v>303</v>
      </c>
      <c r="G108" s="57">
        <f>'[1]MEMORIA 3 PVTO'!$K$411</f>
        <v>26</v>
      </c>
      <c r="H108" s="30"/>
      <c r="I108" s="30">
        <f t="shared" si="19"/>
        <v>0</v>
      </c>
      <c r="J108" s="30">
        <v>0</v>
      </c>
      <c r="K108" s="31">
        <f t="shared" si="20"/>
        <v>0</v>
      </c>
    </row>
    <row r="109" spans="2:11" s="2" customFormat="1" ht="15.75">
      <c r="B109" s="27" t="s">
        <v>1018</v>
      </c>
      <c r="C109" s="170" t="s">
        <v>864</v>
      </c>
      <c r="D109" s="170"/>
      <c r="E109" s="28" t="s">
        <v>175</v>
      </c>
      <c r="F109" s="29" t="s">
        <v>303</v>
      </c>
      <c r="G109" s="57">
        <f>'[1]MEMORIA 3 PVTO'!$K$413</f>
        <v>26</v>
      </c>
      <c r="H109" s="30"/>
      <c r="I109" s="30">
        <f t="shared" si="19"/>
        <v>0</v>
      </c>
      <c r="J109" s="30">
        <v>0</v>
      </c>
      <c r="K109" s="31">
        <f t="shared" si="20"/>
        <v>0</v>
      </c>
    </row>
    <row r="110" spans="2:11" s="2" customFormat="1" ht="15.75">
      <c r="B110" s="27" t="s">
        <v>1019</v>
      </c>
      <c r="C110" s="170" t="s">
        <v>865</v>
      </c>
      <c r="D110" s="170"/>
      <c r="E110" s="28" t="s">
        <v>176</v>
      </c>
      <c r="F110" s="29" t="s">
        <v>303</v>
      </c>
      <c r="G110" s="57">
        <f>'[1]MEMORIA 3 PVTO'!$K$415</f>
        <v>2</v>
      </c>
      <c r="H110" s="30"/>
      <c r="I110" s="30">
        <f t="shared" si="19"/>
        <v>0</v>
      </c>
      <c r="J110" s="30">
        <v>0</v>
      </c>
      <c r="K110" s="31">
        <f t="shared" si="20"/>
        <v>0</v>
      </c>
    </row>
    <row r="111" spans="2:11" s="1" customFormat="1" ht="15.75">
      <c r="B111" s="23" t="s">
        <v>1020</v>
      </c>
      <c r="C111" s="169"/>
      <c r="D111" s="169"/>
      <c r="E111" s="20" t="s">
        <v>177</v>
      </c>
      <c r="F111" s="19"/>
      <c r="G111" s="55"/>
      <c r="H111" s="30"/>
      <c r="I111" s="30">
        <f t="shared" si="19"/>
        <v>0</v>
      </c>
      <c r="J111" s="30">
        <v>0</v>
      </c>
      <c r="K111" s="31">
        <f t="shared" si="20"/>
        <v>0</v>
      </c>
    </row>
    <row r="112" spans="2:11" s="2" customFormat="1" ht="15.75">
      <c r="B112" s="27" t="s">
        <v>1021</v>
      </c>
      <c r="C112" s="170" t="s">
        <v>866</v>
      </c>
      <c r="D112" s="174" t="s">
        <v>795</v>
      </c>
      <c r="E112" s="28" t="s">
        <v>178</v>
      </c>
      <c r="F112" s="29" t="s">
        <v>303</v>
      </c>
      <c r="G112" s="57">
        <f>'[1]MEMORIA 3 PVTO'!$K$419</f>
        <v>24</v>
      </c>
      <c r="H112" s="30"/>
      <c r="I112" s="30">
        <f t="shared" si="19"/>
        <v>0</v>
      </c>
      <c r="J112" s="30">
        <v>0</v>
      </c>
      <c r="K112" s="31">
        <f t="shared" si="20"/>
        <v>0</v>
      </c>
    </row>
    <row r="113" spans="2:11" s="2" customFormat="1" ht="15.75">
      <c r="B113" s="27" t="s">
        <v>1022</v>
      </c>
      <c r="C113" s="170" t="s">
        <v>867</v>
      </c>
      <c r="D113" s="174" t="s">
        <v>795</v>
      </c>
      <c r="E113" s="28" t="s">
        <v>181</v>
      </c>
      <c r="F113" s="29" t="s">
        <v>303</v>
      </c>
      <c r="G113" s="57">
        <f>'[1]MEMORIA 3 PVTO'!$K$421</f>
        <v>2</v>
      </c>
      <c r="H113" s="30"/>
      <c r="I113" s="30">
        <f t="shared" si="19"/>
        <v>0</v>
      </c>
      <c r="J113" s="30">
        <v>0</v>
      </c>
      <c r="K113" s="31">
        <f t="shared" si="20"/>
        <v>0</v>
      </c>
    </row>
    <row r="114" spans="2:11" s="2" customFormat="1" ht="15.75">
      <c r="B114" s="27" t="s">
        <v>1023</v>
      </c>
      <c r="C114" s="170" t="s">
        <v>868</v>
      </c>
      <c r="D114" s="174" t="s">
        <v>795</v>
      </c>
      <c r="E114" s="28" t="s">
        <v>182</v>
      </c>
      <c r="F114" s="29" t="s">
        <v>303</v>
      </c>
      <c r="G114" s="57">
        <f>'[1]MEMORIA 3 PVTO'!$K$423</f>
        <v>4</v>
      </c>
      <c r="H114" s="30"/>
      <c r="I114" s="30">
        <f t="shared" si="19"/>
        <v>0</v>
      </c>
      <c r="J114" s="30">
        <v>0</v>
      </c>
      <c r="K114" s="31">
        <f t="shared" si="20"/>
        <v>0</v>
      </c>
    </row>
    <row r="115" spans="2:11" s="3" customFormat="1" ht="15.75">
      <c r="B115" s="23" t="s">
        <v>1024</v>
      </c>
      <c r="C115" s="169"/>
      <c r="D115" s="169"/>
      <c r="E115" s="20" t="s">
        <v>183</v>
      </c>
      <c r="F115" s="19"/>
      <c r="G115" s="55"/>
      <c r="H115" s="30"/>
      <c r="I115" s="30">
        <f t="shared" si="19"/>
        <v>0</v>
      </c>
      <c r="J115" s="30">
        <v>0</v>
      </c>
      <c r="K115" s="31">
        <f t="shared" si="20"/>
        <v>0</v>
      </c>
    </row>
    <row r="116" spans="2:11" s="2" customFormat="1" ht="15.75">
      <c r="B116" s="27" t="s">
        <v>1025</v>
      </c>
      <c r="C116" s="170" t="s">
        <v>869</v>
      </c>
      <c r="D116" s="174" t="s">
        <v>795</v>
      </c>
      <c r="E116" s="28" t="s">
        <v>870</v>
      </c>
      <c r="F116" s="29" t="s">
        <v>303</v>
      </c>
      <c r="G116" s="57">
        <f>'[1]MEMORIA 3 PVTO'!$K$427</f>
        <v>26</v>
      </c>
      <c r="H116" s="30"/>
      <c r="I116" s="30">
        <f t="shared" si="19"/>
        <v>0</v>
      </c>
      <c r="J116" s="30">
        <v>0</v>
      </c>
      <c r="K116" s="31">
        <f t="shared" si="20"/>
        <v>0</v>
      </c>
    </row>
    <row r="117" spans="2:11" s="2" customFormat="1" ht="15.75">
      <c r="B117" s="27" t="s">
        <v>1062</v>
      </c>
      <c r="C117" s="170" t="s">
        <v>871</v>
      </c>
      <c r="D117" s="174" t="s">
        <v>795</v>
      </c>
      <c r="E117" s="28" t="s">
        <v>186</v>
      </c>
      <c r="F117" s="29" t="s">
        <v>303</v>
      </c>
      <c r="G117" s="57">
        <f>'[1]MEMORIA 3 PVTO'!$K$429</f>
        <v>26</v>
      </c>
      <c r="H117" s="30"/>
      <c r="I117" s="30">
        <f t="shared" si="19"/>
        <v>0</v>
      </c>
      <c r="J117" s="30">
        <v>0</v>
      </c>
      <c r="K117" s="31">
        <f t="shared" si="20"/>
        <v>0</v>
      </c>
    </row>
    <row r="118" spans="2:11" s="3" customFormat="1" ht="15.75">
      <c r="B118" s="23" t="s">
        <v>1063</v>
      </c>
      <c r="C118" s="169"/>
      <c r="D118" s="169"/>
      <c r="E118" s="20" t="s">
        <v>187</v>
      </c>
      <c r="F118" s="19"/>
      <c r="G118" s="55"/>
      <c r="H118" s="30"/>
      <c r="I118" s="30">
        <f t="shared" si="19"/>
        <v>0</v>
      </c>
      <c r="J118" s="30">
        <v>0</v>
      </c>
      <c r="K118" s="31">
        <f t="shared" si="20"/>
        <v>0</v>
      </c>
    </row>
    <row r="119" spans="2:11" s="2" customFormat="1" ht="15.75">
      <c r="B119" s="27" t="s">
        <v>1064</v>
      </c>
      <c r="C119" s="170" t="s">
        <v>872</v>
      </c>
      <c r="D119" s="174" t="s">
        <v>795</v>
      </c>
      <c r="E119" s="28" t="s">
        <v>188</v>
      </c>
      <c r="F119" s="29" t="s">
        <v>303</v>
      </c>
      <c r="G119" s="57">
        <f>'[1]MEMORIA 3 PVTO'!$K$432</f>
        <v>26</v>
      </c>
      <c r="H119" s="30"/>
      <c r="I119" s="30">
        <f t="shared" si="19"/>
        <v>0</v>
      </c>
      <c r="J119" s="30">
        <v>0</v>
      </c>
      <c r="K119" s="31">
        <f t="shared" si="20"/>
        <v>0</v>
      </c>
    </row>
    <row r="120" spans="2:11" s="3" customFormat="1" ht="15.75">
      <c r="B120" s="23" t="s">
        <v>1065</v>
      </c>
      <c r="C120" s="169"/>
      <c r="D120" s="169"/>
      <c r="E120" s="20" t="s">
        <v>189</v>
      </c>
      <c r="F120" s="19"/>
      <c r="G120" s="55"/>
      <c r="H120" s="30"/>
      <c r="I120" s="30">
        <f t="shared" si="19"/>
        <v>0</v>
      </c>
      <c r="J120" s="30">
        <v>0</v>
      </c>
      <c r="K120" s="31">
        <f t="shared" si="20"/>
        <v>0</v>
      </c>
    </row>
    <row r="121" spans="2:11" s="2" customFormat="1" ht="15.75">
      <c r="B121" s="27" t="s">
        <v>1066</v>
      </c>
      <c r="C121" s="170"/>
      <c r="D121" s="174" t="s">
        <v>795</v>
      </c>
      <c r="E121" s="28" t="s">
        <v>190</v>
      </c>
      <c r="F121" s="29" t="s">
        <v>303</v>
      </c>
      <c r="G121" s="57">
        <f>'[1]MEMORIA 3 PVTO'!$J$437</f>
        <v>2</v>
      </c>
      <c r="H121" s="30"/>
      <c r="I121" s="30">
        <f t="shared" si="19"/>
        <v>0</v>
      </c>
      <c r="J121" s="30">
        <v>0</v>
      </c>
      <c r="K121" s="31">
        <f t="shared" si="20"/>
        <v>0</v>
      </c>
    </row>
    <row r="122" spans="2:11" s="3" customFormat="1" ht="15.75">
      <c r="B122" s="23" t="s">
        <v>1067</v>
      </c>
      <c r="C122" s="169"/>
      <c r="D122" s="169"/>
      <c r="E122" s="20" t="s">
        <v>191</v>
      </c>
      <c r="F122" s="19"/>
      <c r="G122" s="55"/>
      <c r="H122" s="30"/>
      <c r="I122" s="30"/>
      <c r="J122" s="30"/>
      <c r="K122" s="31"/>
    </row>
    <row r="123" spans="2:11" s="2" customFormat="1" ht="15.75">
      <c r="B123" s="27" t="s">
        <v>1068</v>
      </c>
      <c r="C123" s="170" t="s">
        <v>873</v>
      </c>
      <c r="D123" s="174" t="s">
        <v>795</v>
      </c>
      <c r="E123" s="28" t="s">
        <v>192</v>
      </c>
      <c r="F123" s="29" t="s">
        <v>303</v>
      </c>
      <c r="G123" s="57">
        <f>'[1]MEMORIA 3 PVTO'!$K$440</f>
        <v>2</v>
      </c>
      <c r="H123" s="30"/>
      <c r="I123" s="30">
        <f t="shared" si="19"/>
        <v>0</v>
      </c>
      <c r="J123" s="30">
        <v>0</v>
      </c>
      <c r="K123" s="31">
        <f t="shared" si="20"/>
        <v>0</v>
      </c>
    </row>
    <row r="124" spans="2:11" ht="15.75">
      <c r="B124" s="23" t="s">
        <v>1069</v>
      </c>
      <c r="C124" s="169"/>
      <c r="D124" s="169"/>
      <c r="E124" s="20" t="s">
        <v>339</v>
      </c>
      <c r="F124" s="29"/>
      <c r="G124" s="56"/>
      <c r="H124" s="30"/>
      <c r="I124" s="30">
        <f t="shared" si="19"/>
        <v>0</v>
      </c>
      <c r="J124" s="30">
        <v>0</v>
      </c>
      <c r="K124" s="31">
        <f t="shared" si="20"/>
        <v>0</v>
      </c>
    </row>
    <row r="125" spans="2:11" s="10" customFormat="1" ht="78.75">
      <c r="B125" s="25" t="s">
        <v>1070</v>
      </c>
      <c r="C125" s="174" t="s">
        <v>852</v>
      </c>
      <c r="D125" s="174" t="s">
        <v>820</v>
      </c>
      <c r="E125" s="36" t="s">
        <v>851</v>
      </c>
      <c r="F125" s="34" t="s">
        <v>322</v>
      </c>
      <c r="G125" s="57">
        <f>'[1]MEMORIA 3 PVTO'!$K$444</f>
        <v>26</v>
      </c>
      <c r="H125" s="32"/>
      <c r="I125" s="32">
        <f t="shared" si="19"/>
        <v>0</v>
      </c>
      <c r="J125" s="32">
        <v>0</v>
      </c>
      <c r="K125" s="16">
        <f t="shared" si="20"/>
        <v>0</v>
      </c>
    </row>
    <row r="126" spans="2:11" s="10" customFormat="1" ht="63">
      <c r="B126" s="25" t="s">
        <v>1071</v>
      </c>
      <c r="C126" s="174" t="s">
        <v>854</v>
      </c>
      <c r="D126" s="174" t="s">
        <v>820</v>
      </c>
      <c r="E126" s="179" t="s">
        <v>853</v>
      </c>
      <c r="F126" s="34" t="s">
        <v>322</v>
      </c>
      <c r="G126" s="57">
        <f>'[1]MEMORIA 3 PVTO'!$K$446</f>
        <v>28</v>
      </c>
      <c r="H126" s="32"/>
      <c r="I126" s="32">
        <f t="shared" si="19"/>
        <v>0</v>
      </c>
      <c r="J126" s="32">
        <v>0</v>
      </c>
      <c r="K126" s="16">
        <f t="shared" si="20"/>
        <v>0</v>
      </c>
    </row>
    <row r="127" spans="2:11" s="10" customFormat="1" ht="63.75" thickBot="1">
      <c r="B127" s="138" t="s">
        <v>1072</v>
      </c>
      <c r="C127" s="175" t="s">
        <v>856</v>
      </c>
      <c r="D127" s="175" t="s">
        <v>820</v>
      </c>
      <c r="E127" s="179" t="s">
        <v>855</v>
      </c>
      <c r="F127" s="136" t="s">
        <v>322</v>
      </c>
      <c r="G127" s="140">
        <f>'[1]MEMORIA 3 PVTO'!$K$449</f>
        <v>26</v>
      </c>
      <c r="H127" s="108"/>
      <c r="I127" s="32">
        <f t="shared" si="19"/>
        <v>0</v>
      </c>
      <c r="J127" s="32">
        <v>0</v>
      </c>
      <c r="K127" s="16">
        <f t="shared" si="20"/>
        <v>0</v>
      </c>
    </row>
    <row r="128" spans="2:11" s="5" customFormat="1" ht="16.5" thickBot="1">
      <c r="B128" s="129">
        <v>8</v>
      </c>
      <c r="C128" s="172"/>
      <c r="D128" s="172"/>
      <c r="E128" s="130" t="s">
        <v>202</v>
      </c>
      <c r="F128" s="131"/>
      <c r="G128" s="132"/>
      <c r="H128" s="133"/>
      <c r="I128" s="133">
        <f>SUM(I146:I177)</f>
        <v>0</v>
      </c>
      <c r="J128" s="133"/>
      <c r="K128" s="134">
        <f>SUM(K130:K177)</f>
        <v>0</v>
      </c>
    </row>
    <row r="129" spans="2:11" s="1" customFormat="1" ht="15.75">
      <c r="B129" s="184" t="s">
        <v>516</v>
      </c>
      <c r="C129" s="184" t="s">
        <v>907</v>
      </c>
      <c r="D129" s="173"/>
      <c r="E129" s="185" t="s">
        <v>908</v>
      </c>
      <c r="F129" s="124"/>
      <c r="G129" s="125"/>
      <c r="H129" s="127"/>
      <c r="I129" s="126"/>
      <c r="J129" s="126"/>
      <c r="K129" s="207"/>
    </row>
    <row r="130" spans="2:11" s="2" customFormat="1" ht="15.75">
      <c r="B130" s="182" t="s">
        <v>517</v>
      </c>
      <c r="C130" s="182" t="s">
        <v>875</v>
      </c>
      <c r="D130" s="170" t="s">
        <v>795</v>
      </c>
      <c r="E130" s="183" t="s">
        <v>891</v>
      </c>
      <c r="F130" s="29" t="s">
        <v>305</v>
      </c>
      <c r="G130" s="57">
        <f>'[1]MEMORIA 3 PVTO'!$K$454</f>
        <v>192</v>
      </c>
      <c r="H130" s="30"/>
      <c r="I130" s="30">
        <f t="shared" ref="I130:I145" si="21">G130*H130</f>
        <v>0</v>
      </c>
      <c r="J130" s="30">
        <v>0</v>
      </c>
      <c r="K130" s="31">
        <f t="shared" ref="K130:K145" si="22">G130*J130</f>
        <v>0</v>
      </c>
    </row>
    <row r="131" spans="2:11" s="2" customFormat="1" ht="15.75">
      <c r="B131" s="182" t="s">
        <v>1026</v>
      </c>
      <c r="C131" s="182" t="s">
        <v>876</v>
      </c>
      <c r="D131" s="180" t="s">
        <v>795</v>
      </c>
      <c r="E131" s="183" t="s">
        <v>892</v>
      </c>
      <c r="F131" s="29" t="s">
        <v>305</v>
      </c>
      <c r="G131" s="57">
        <f>'[1]MEMORIA 3 PVTO'!$K$456</f>
        <v>343.43999999999994</v>
      </c>
      <c r="H131" s="127"/>
      <c r="I131" s="30">
        <f t="shared" si="21"/>
        <v>0</v>
      </c>
      <c r="J131" s="30">
        <v>0</v>
      </c>
      <c r="K131" s="31">
        <f t="shared" si="22"/>
        <v>0</v>
      </c>
    </row>
    <row r="132" spans="2:11" s="2" customFormat="1" ht="15.75">
      <c r="B132" s="182" t="s">
        <v>1027</v>
      </c>
      <c r="C132" s="182" t="s">
        <v>877</v>
      </c>
      <c r="D132" s="180" t="s">
        <v>795</v>
      </c>
      <c r="E132" s="183" t="s">
        <v>893</v>
      </c>
      <c r="F132" s="29" t="s">
        <v>305</v>
      </c>
      <c r="G132" s="181">
        <f>'[1]MEMORIA 3 PVTO'!$K$458</f>
        <v>274.27999999999997</v>
      </c>
      <c r="H132" s="127"/>
      <c r="I132" s="30">
        <f t="shared" si="21"/>
        <v>0</v>
      </c>
      <c r="J132" s="30">
        <v>0</v>
      </c>
      <c r="K132" s="31">
        <f t="shared" si="22"/>
        <v>0</v>
      </c>
    </row>
    <row r="133" spans="2:11" s="2" customFormat="1" ht="15.75">
      <c r="B133" s="182" t="s">
        <v>1028</v>
      </c>
      <c r="C133" s="182" t="s">
        <v>878</v>
      </c>
      <c r="D133" s="180" t="s">
        <v>795</v>
      </c>
      <c r="E133" s="183" t="s">
        <v>894</v>
      </c>
      <c r="F133" s="29" t="s">
        <v>303</v>
      </c>
      <c r="G133" s="181">
        <f>'[1]MEMORIA 3 PVTO'!$K$460</f>
        <v>64</v>
      </c>
      <c r="H133" s="127"/>
      <c r="I133" s="30">
        <f t="shared" si="21"/>
        <v>0</v>
      </c>
      <c r="J133" s="30">
        <v>0</v>
      </c>
      <c r="K133" s="31">
        <f t="shared" si="22"/>
        <v>0</v>
      </c>
    </row>
    <row r="134" spans="2:11" s="2" customFormat="1" ht="15.75">
      <c r="B134" s="182" t="s">
        <v>1073</v>
      </c>
      <c r="C134" s="182" t="s">
        <v>879</v>
      </c>
      <c r="D134" s="180" t="s">
        <v>795</v>
      </c>
      <c r="E134" s="183" t="s">
        <v>895</v>
      </c>
      <c r="F134" s="29" t="s">
        <v>303</v>
      </c>
      <c r="G134" s="181">
        <f>'[1]MEMORIA 3 PVTO'!$K$462</f>
        <v>28</v>
      </c>
      <c r="H134" s="127"/>
      <c r="I134" s="30">
        <f t="shared" si="21"/>
        <v>0</v>
      </c>
      <c r="J134" s="30">
        <v>0</v>
      </c>
      <c r="K134" s="31">
        <f t="shared" si="22"/>
        <v>0</v>
      </c>
    </row>
    <row r="135" spans="2:11" s="2" customFormat="1" ht="15.75">
      <c r="B135" s="182" t="s">
        <v>1074</v>
      </c>
      <c r="C135" s="182" t="s">
        <v>880</v>
      </c>
      <c r="D135" s="180" t="s">
        <v>795</v>
      </c>
      <c r="E135" s="183" t="s">
        <v>896</v>
      </c>
      <c r="F135" s="29" t="s">
        <v>303</v>
      </c>
      <c r="G135" s="181">
        <f>'[1]MEMORIA 3 PVTO'!$K$464</f>
        <v>172</v>
      </c>
      <c r="H135" s="127"/>
      <c r="I135" s="30">
        <f t="shared" si="21"/>
        <v>0</v>
      </c>
      <c r="J135" s="30">
        <v>0</v>
      </c>
      <c r="K135" s="31">
        <f t="shared" si="22"/>
        <v>0</v>
      </c>
    </row>
    <row r="136" spans="2:11" s="2" customFormat="1" ht="15.75">
      <c r="B136" s="182" t="s">
        <v>1075</v>
      </c>
      <c r="C136" s="182" t="s">
        <v>881</v>
      </c>
      <c r="D136" s="180" t="s">
        <v>795</v>
      </c>
      <c r="E136" s="183" t="s">
        <v>897</v>
      </c>
      <c r="F136" s="29" t="s">
        <v>303</v>
      </c>
      <c r="G136" s="181">
        <f>'[1]MEMORIA 3 PVTO'!$K$466</f>
        <v>140</v>
      </c>
      <c r="H136" s="127"/>
      <c r="I136" s="30">
        <f t="shared" si="21"/>
        <v>0</v>
      </c>
      <c r="J136" s="30">
        <v>0</v>
      </c>
      <c r="K136" s="31">
        <f t="shared" si="22"/>
        <v>0</v>
      </c>
    </row>
    <row r="137" spans="2:11" s="2" customFormat="1" ht="15.75">
      <c r="B137" s="182" t="s">
        <v>1076</v>
      </c>
      <c r="C137" s="182" t="s">
        <v>882</v>
      </c>
      <c r="D137" s="180" t="s">
        <v>795</v>
      </c>
      <c r="E137" s="183" t="s">
        <v>898</v>
      </c>
      <c r="F137" s="29" t="s">
        <v>303</v>
      </c>
      <c r="G137" s="181">
        <f>'[1]MEMORIA 3 PVTO'!$K$468</f>
        <v>20</v>
      </c>
      <c r="H137" s="127"/>
      <c r="I137" s="30">
        <f t="shared" si="21"/>
        <v>0</v>
      </c>
      <c r="J137" s="30">
        <v>0</v>
      </c>
      <c r="K137" s="31">
        <f t="shared" si="22"/>
        <v>0</v>
      </c>
    </row>
    <row r="138" spans="2:11" s="2" customFormat="1" ht="15.75">
      <c r="B138" s="182" t="s">
        <v>1077</v>
      </c>
      <c r="C138" s="182" t="s">
        <v>883</v>
      </c>
      <c r="D138" s="180" t="s">
        <v>795</v>
      </c>
      <c r="E138" s="183" t="s">
        <v>899</v>
      </c>
      <c r="F138" s="29" t="s">
        <v>303</v>
      </c>
      <c r="G138" s="181">
        <f>'[1]MEMORIA 3 PVTO'!$K$470</f>
        <v>32</v>
      </c>
      <c r="H138" s="127"/>
      <c r="I138" s="30">
        <f t="shared" si="21"/>
        <v>0</v>
      </c>
      <c r="J138" s="30">
        <v>0</v>
      </c>
      <c r="K138" s="31">
        <f t="shared" si="22"/>
        <v>0</v>
      </c>
    </row>
    <row r="139" spans="2:11" s="2" customFormat="1" ht="15.75">
      <c r="B139" s="182" t="s">
        <v>1078</v>
      </c>
      <c r="C139" s="182" t="s">
        <v>884</v>
      </c>
      <c r="D139" s="180" t="s">
        <v>795</v>
      </c>
      <c r="E139" s="183" t="s">
        <v>900</v>
      </c>
      <c r="F139" s="29" t="s">
        <v>303</v>
      </c>
      <c r="G139" s="181">
        <f>'[1]MEMORIA 3 PVTO'!$K$472</f>
        <v>8</v>
      </c>
      <c r="H139" s="127"/>
      <c r="I139" s="30">
        <f t="shared" si="21"/>
        <v>0</v>
      </c>
      <c r="J139" s="30">
        <v>0</v>
      </c>
      <c r="K139" s="31">
        <f t="shared" si="22"/>
        <v>0</v>
      </c>
    </row>
    <row r="140" spans="2:11" s="2" customFormat="1" ht="15.75">
      <c r="B140" s="182" t="s">
        <v>1079</v>
      </c>
      <c r="C140" s="182" t="s">
        <v>885</v>
      </c>
      <c r="D140" s="180" t="s">
        <v>795</v>
      </c>
      <c r="E140" s="183" t="s">
        <v>901</v>
      </c>
      <c r="F140" s="29" t="s">
        <v>303</v>
      </c>
      <c r="G140" s="181">
        <f>'[1]MEMORIA 3 PVTO'!$K$474</f>
        <v>64</v>
      </c>
      <c r="H140" s="127"/>
      <c r="I140" s="30">
        <f t="shared" si="21"/>
        <v>0</v>
      </c>
      <c r="J140" s="30">
        <v>0</v>
      </c>
      <c r="K140" s="31">
        <f t="shared" si="22"/>
        <v>0</v>
      </c>
    </row>
    <row r="141" spans="2:11" s="2" customFormat="1" ht="15.75">
      <c r="B141" s="182" t="s">
        <v>1080</v>
      </c>
      <c r="C141" s="182" t="s">
        <v>886</v>
      </c>
      <c r="D141" s="180" t="s">
        <v>795</v>
      </c>
      <c r="E141" s="183" t="s">
        <v>902</v>
      </c>
      <c r="F141" s="29" t="s">
        <v>303</v>
      </c>
      <c r="G141" s="181">
        <f>'[1]MEMORIA 3 PVTO'!$K$476</f>
        <v>28</v>
      </c>
      <c r="H141" s="127"/>
      <c r="I141" s="30">
        <f t="shared" si="21"/>
        <v>0</v>
      </c>
      <c r="J141" s="30">
        <v>0</v>
      </c>
      <c r="K141" s="31">
        <f t="shared" si="22"/>
        <v>0</v>
      </c>
    </row>
    <row r="142" spans="2:11" s="2" customFormat="1" ht="15.75">
      <c r="B142" s="182" t="s">
        <v>1082</v>
      </c>
      <c r="C142" s="182" t="s">
        <v>887</v>
      </c>
      <c r="D142" s="180" t="s">
        <v>795</v>
      </c>
      <c r="E142" s="183" t="s">
        <v>903</v>
      </c>
      <c r="F142" s="29" t="s">
        <v>303</v>
      </c>
      <c r="G142" s="181">
        <f>'[1]MEMORIA 3 PVTO'!$K$478</f>
        <v>28</v>
      </c>
      <c r="H142" s="127"/>
      <c r="I142" s="30">
        <f t="shared" si="21"/>
        <v>0</v>
      </c>
      <c r="J142" s="30">
        <v>0</v>
      </c>
      <c r="K142" s="31">
        <f t="shared" si="22"/>
        <v>0</v>
      </c>
    </row>
    <row r="143" spans="2:11" s="2" customFormat="1" ht="15.75">
      <c r="B143" s="182" t="s">
        <v>1081</v>
      </c>
      <c r="C143" s="182" t="s">
        <v>888</v>
      </c>
      <c r="D143" s="180" t="s">
        <v>795</v>
      </c>
      <c r="E143" s="183" t="s">
        <v>904</v>
      </c>
      <c r="F143" s="29" t="s">
        <v>303</v>
      </c>
      <c r="G143" s="181">
        <f>'[1]MEMORIA 3 PVTO'!$K$480</f>
        <v>128</v>
      </c>
      <c r="H143" s="127"/>
      <c r="I143" s="30">
        <f t="shared" si="21"/>
        <v>0</v>
      </c>
      <c r="J143" s="30">
        <v>0</v>
      </c>
      <c r="K143" s="31">
        <f t="shared" si="22"/>
        <v>0</v>
      </c>
    </row>
    <row r="144" spans="2:11" s="2" customFormat="1" ht="15.75">
      <c r="B144" s="182" t="s">
        <v>1083</v>
      </c>
      <c r="C144" s="182" t="s">
        <v>889</v>
      </c>
      <c r="D144" s="180" t="s">
        <v>795</v>
      </c>
      <c r="E144" s="183" t="s">
        <v>905</v>
      </c>
      <c r="F144" s="29" t="s">
        <v>303</v>
      </c>
      <c r="G144" s="181">
        <f>'[1]MEMORIA 3 PVTO'!$K$482</f>
        <v>120</v>
      </c>
      <c r="H144" s="127"/>
      <c r="I144" s="30">
        <f t="shared" si="21"/>
        <v>0</v>
      </c>
      <c r="J144" s="30">
        <v>0</v>
      </c>
      <c r="K144" s="31">
        <f t="shared" si="22"/>
        <v>0</v>
      </c>
    </row>
    <row r="145" spans="2:11" s="2" customFormat="1" ht="15.75">
      <c r="B145" s="182" t="s">
        <v>1084</v>
      </c>
      <c r="C145" s="182" t="s">
        <v>890</v>
      </c>
      <c r="D145" s="180" t="s">
        <v>795</v>
      </c>
      <c r="E145" s="183" t="s">
        <v>906</v>
      </c>
      <c r="F145" s="29" t="s">
        <v>303</v>
      </c>
      <c r="G145" s="181">
        <f>'[1]MEMORIA 3 PVTO'!$K$484</f>
        <v>92</v>
      </c>
      <c r="H145" s="127"/>
      <c r="I145" s="30">
        <f t="shared" si="21"/>
        <v>0</v>
      </c>
      <c r="J145" s="30">
        <v>0</v>
      </c>
      <c r="K145" s="31">
        <f t="shared" si="22"/>
        <v>0</v>
      </c>
    </row>
    <row r="146" spans="2:11" s="1" customFormat="1" ht="15.75">
      <c r="B146" s="184" t="s">
        <v>518</v>
      </c>
      <c r="C146" s="173"/>
      <c r="D146" s="173"/>
      <c r="E146" s="123" t="s">
        <v>203</v>
      </c>
      <c r="F146" s="124"/>
      <c r="G146" s="125"/>
      <c r="H146" s="127"/>
      <c r="I146" s="126"/>
      <c r="J146" s="126"/>
      <c r="K146" s="207"/>
    </row>
    <row r="147" spans="2:11" s="2" customFormat="1" ht="15.75">
      <c r="B147" s="182" t="s">
        <v>519</v>
      </c>
      <c r="C147" s="170" t="s">
        <v>874</v>
      </c>
      <c r="D147" s="170" t="s">
        <v>795</v>
      </c>
      <c r="E147" s="28" t="s">
        <v>204</v>
      </c>
      <c r="F147" s="29" t="s">
        <v>305</v>
      </c>
      <c r="G147" s="57">
        <f>'[1]MEMORIA 3 PVTO'!$K$488</f>
        <v>1984.5</v>
      </c>
      <c r="H147" s="30"/>
      <c r="I147" s="30">
        <f>G147*H147</f>
        <v>0</v>
      </c>
      <c r="J147" s="30">
        <v>0</v>
      </c>
      <c r="K147" s="31">
        <f>G147*J147</f>
        <v>0</v>
      </c>
    </row>
    <row r="148" spans="2:11" s="1" customFormat="1" ht="15.75">
      <c r="B148" s="184" t="s">
        <v>521</v>
      </c>
      <c r="C148" s="173"/>
      <c r="D148" s="173"/>
      <c r="E148" s="123" t="s">
        <v>942</v>
      </c>
      <c r="F148" s="124"/>
      <c r="G148" s="125"/>
      <c r="H148" s="127"/>
      <c r="I148" s="126"/>
      <c r="J148" s="126"/>
      <c r="K148" s="207"/>
    </row>
    <row r="149" spans="2:11" s="2" customFormat="1" ht="15.75">
      <c r="B149" s="182" t="s">
        <v>522</v>
      </c>
      <c r="C149" s="170" t="s">
        <v>941</v>
      </c>
      <c r="D149" s="170" t="s">
        <v>795</v>
      </c>
      <c r="E149" s="28" t="s">
        <v>943</v>
      </c>
      <c r="F149" s="29" t="s">
        <v>305</v>
      </c>
      <c r="G149" s="57">
        <f>'[1]MEMORIA 3 PVTO'!$K$492</f>
        <v>100</v>
      </c>
      <c r="H149" s="30"/>
      <c r="I149" s="30">
        <f t="shared" ref="I149:I177" si="23">G149*H149</f>
        <v>0</v>
      </c>
      <c r="J149" s="30">
        <v>0</v>
      </c>
      <c r="K149" s="31">
        <f t="shared" ref="K149:K177" si="24">G149*J149</f>
        <v>0</v>
      </c>
    </row>
    <row r="150" spans="2:11" s="1" customFormat="1" ht="15.75">
      <c r="B150" s="184" t="s">
        <v>523</v>
      </c>
      <c r="C150" s="169"/>
      <c r="D150" s="169"/>
      <c r="E150" s="20" t="s">
        <v>206</v>
      </c>
      <c r="F150" s="19"/>
      <c r="G150" s="55"/>
      <c r="H150" s="30"/>
      <c r="I150" s="30">
        <f t="shared" si="23"/>
        <v>0</v>
      </c>
      <c r="J150" s="30">
        <v>0</v>
      </c>
      <c r="K150" s="31">
        <f t="shared" si="24"/>
        <v>0</v>
      </c>
    </row>
    <row r="151" spans="2:11" s="2" customFormat="1" ht="15.75">
      <c r="B151" s="182" t="s">
        <v>524</v>
      </c>
      <c r="C151" s="182" t="s">
        <v>910</v>
      </c>
      <c r="D151" s="170" t="s">
        <v>795</v>
      </c>
      <c r="E151" s="28" t="s">
        <v>909</v>
      </c>
      <c r="F151" s="29" t="s">
        <v>303</v>
      </c>
      <c r="G151" s="57">
        <f>'[1]MEMORIA 3 PVTO'!$K$496</f>
        <v>2268</v>
      </c>
      <c r="H151" s="30"/>
      <c r="I151" s="30">
        <f t="shared" si="23"/>
        <v>0</v>
      </c>
      <c r="J151" s="30">
        <v>0</v>
      </c>
      <c r="K151" s="31">
        <f t="shared" si="24"/>
        <v>0</v>
      </c>
    </row>
    <row r="152" spans="2:11" s="2" customFormat="1" ht="15.75">
      <c r="B152" s="182" t="s">
        <v>1085</v>
      </c>
      <c r="C152" s="182" t="s">
        <v>911</v>
      </c>
      <c r="D152" s="170" t="s">
        <v>795</v>
      </c>
      <c r="E152" s="28" t="s">
        <v>912</v>
      </c>
      <c r="F152" s="29" t="s">
        <v>303</v>
      </c>
      <c r="G152" s="57">
        <f>'[1]MEMORIA 3 PVTO'!$K$498</f>
        <v>567</v>
      </c>
      <c r="H152" s="30"/>
      <c r="I152" s="30">
        <f t="shared" si="23"/>
        <v>0</v>
      </c>
      <c r="J152" s="30">
        <v>0</v>
      </c>
      <c r="K152" s="31">
        <f t="shared" si="24"/>
        <v>0</v>
      </c>
    </row>
    <row r="153" spans="2:11" s="1" customFormat="1" ht="15.75">
      <c r="B153" s="184" t="s">
        <v>525</v>
      </c>
      <c r="C153" s="169"/>
      <c r="D153" s="169"/>
      <c r="E153" s="20" t="s">
        <v>208</v>
      </c>
      <c r="F153" s="19"/>
      <c r="G153" s="55"/>
      <c r="H153" s="30"/>
      <c r="I153" s="30">
        <f t="shared" si="23"/>
        <v>0</v>
      </c>
      <c r="J153" s="30">
        <v>0</v>
      </c>
      <c r="K153" s="31">
        <f t="shared" si="24"/>
        <v>0</v>
      </c>
    </row>
    <row r="154" spans="2:11" s="2" customFormat="1" ht="15.75">
      <c r="B154" s="182" t="s">
        <v>526</v>
      </c>
      <c r="C154" s="182" t="s">
        <v>929</v>
      </c>
      <c r="D154" s="170" t="s">
        <v>820</v>
      </c>
      <c r="E154" s="183" t="s">
        <v>930</v>
      </c>
      <c r="F154" s="29" t="s">
        <v>303</v>
      </c>
      <c r="G154" s="57">
        <f>'[1]MEMORIA 3 PVTO'!$K$502</f>
        <v>1</v>
      </c>
      <c r="H154" s="30"/>
      <c r="I154" s="30">
        <f t="shared" si="23"/>
        <v>0</v>
      </c>
      <c r="J154" s="30">
        <v>0</v>
      </c>
      <c r="K154" s="31">
        <f t="shared" si="24"/>
        <v>0</v>
      </c>
    </row>
    <row r="155" spans="2:11" s="2" customFormat="1" ht="15.75">
      <c r="B155" s="182" t="s">
        <v>527</v>
      </c>
      <c r="C155" s="170" t="s">
        <v>927</v>
      </c>
      <c r="D155" s="170" t="s">
        <v>820</v>
      </c>
      <c r="E155" s="28" t="s">
        <v>928</v>
      </c>
      <c r="F155" s="29" t="s">
        <v>303</v>
      </c>
      <c r="G155" s="57">
        <f>'[1]MEMORIA 3 PVTO'!$K$504</f>
        <v>3</v>
      </c>
      <c r="H155" s="30"/>
      <c r="I155" s="30">
        <f t="shared" si="23"/>
        <v>0</v>
      </c>
      <c r="J155" s="30">
        <v>0</v>
      </c>
      <c r="K155" s="31">
        <f t="shared" si="24"/>
        <v>0</v>
      </c>
    </row>
    <row r="156" spans="2:11" s="3" customFormat="1" ht="15.75">
      <c r="B156" s="23" t="s">
        <v>530</v>
      </c>
      <c r="C156" s="169"/>
      <c r="D156" s="169"/>
      <c r="E156" s="20" t="s">
        <v>210</v>
      </c>
      <c r="F156" s="19"/>
      <c r="G156" s="55"/>
      <c r="H156" s="30"/>
      <c r="I156" s="30">
        <f t="shared" si="23"/>
        <v>0</v>
      </c>
      <c r="J156" s="30">
        <v>0</v>
      </c>
      <c r="K156" s="31">
        <f t="shared" si="24"/>
        <v>0</v>
      </c>
    </row>
    <row r="157" spans="2:11" s="2" customFormat="1" ht="15.75">
      <c r="B157" s="27" t="s">
        <v>531</v>
      </c>
      <c r="C157" s="182" t="s">
        <v>931</v>
      </c>
      <c r="D157" s="170" t="s">
        <v>820</v>
      </c>
      <c r="E157" s="183" t="s">
        <v>932</v>
      </c>
      <c r="F157" s="29" t="s">
        <v>303</v>
      </c>
      <c r="G157" s="57">
        <f>'[1]MEMORIA 3 PVTO'!$K$508</f>
        <v>3</v>
      </c>
      <c r="H157" s="30"/>
      <c r="I157" s="30">
        <f t="shared" si="23"/>
        <v>0</v>
      </c>
      <c r="J157" s="30">
        <v>0</v>
      </c>
      <c r="K157" s="31">
        <f t="shared" si="24"/>
        <v>0</v>
      </c>
    </row>
    <row r="158" spans="2:11" s="2" customFormat="1" ht="15.75">
      <c r="B158" s="27" t="s">
        <v>532</v>
      </c>
      <c r="C158" s="170" t="s">
        <v>913</v>
      </c>
      <c r="D158" s="170" t="s">
        <v>820</v>
      </c>
      <c r="E158" s="28" t="s">
        <v>914</v>
      </c>
      <c r="F158" s="29" t="s">
        <v>303</v>
      </c>
      <c r="G158" s="57">
        <f>'[1]MEMORIA 3 PVTO'!$K$510</f>
        <v>36</v>
      </c>
      <c r="H158" s="30"/>
      <c r="I158" s="30">
        <f t="shared" si="23"/>
        <v>0</v>
      </c>
      <c r="J158" s="30">
        <v>0</v>
      </c>
      <c r="K158" s="31">
        <f t="shared" si="24"/>
        <v>0</v>
      </c>
    </row>
    <row r="159" spans="2:11" s="2" customFormat="1" ht="15.75">
      <c r="B159" s="27" t="s">
        <v>1086</v>
      </c>
      <c r="C159" s="170" t="s">
        <v>915</v>
      </c>
      <c r="D159" s="170" t="s">
        <v>820</v>
      </c>
      <c r="E159" s="28" t="s">
        <v>916</v>
      </c>
      <c r="F159" s="29" t="s">
        <v>303</v>
      </c>
      <c r="G159" s="57">
        <f>'[1]MEMORIA 3 PVTO'!$K$512</f>
        <v>36</v>
      </c>
      <c r="H159" s="30"/>
      <c r="I159" s="30">
        <f t="shared" si="23"/>
        <v>0</v>
      </c>
      <c r="J159" s="30">
        <v>0</v>
      </c>
      <c r="K159" s="31">
        <f t="shared" si="24"/>
        <v>0</v>
      </c>
    </row>
    <row r="160" spans="2:11" s="2" customFormat="1" ht="15.75">
      <c r="B160" s="27" t="s">
        <v>1087</v>
      </c>
      <c r="C160" s="170" t="s">
        <v>917</v>
      </c>
      <c r="D160" s="170" t="s">
        <v>820</v>
      </c>
      <c r="E160" s="28" t="s">
        <v>918</v>
      </c>
      <c r="F160" s="29" t="s">
        <v>303</v>
      </c>
      <c r="G160" s="57">
        <f>'[1]MEMORIA 3 PVTO'!$K$514</f>
        <v>27</v>
      </c>
      <c r="H160" s="30"/>
      <c r="I160" s="30">
        <f t="shared" si="23"/>
        <v>0</v>
      </c>
      <c r="J160" s="30">
        <v>0</v>
      </c>
      <c r="K160" s="31">
        <f t="shared" si="24"/>
        <v>0</v>
      </c>
    </row>
    <row r="161" spans="2:11" s="2" customFormat="1" ht="15.75">
      <c r="B161" s="27" t="s">
        <v>1088</v>
      </c>
      <c r="C161" s="170" t="s">
        <v>925</v>
      </c>
      <c r="D161" s="170" t="s">
        <v>820</v>
      </c>
      <c r="E161" s="183" t="s">
        <v>926</v>
      </c>
      <c r="F161" s="29" t="s">
        <v>303</v>
      </c>
      <c r="G161" s="57">
        <f>'[1]MEMORIA 3 PVTO'!$K$516</f>
        <v>81</v>
      </c>
      <c r="H161" s="30"/>
      <c r="I161" s="30">
        <f t="shared" si="23"/>
        <v>0</v>
      </c>
      <c r="J161" s="30">
        <v>0</v>
      </c>
      <c r="K161" s="31">
        <f t="shared" si="24"/>
        <v>0</v>
      </c>
    </row>
    <row r="162" spans="2:11" s="2" customFormat="1" ht="15.75">
      <c r="B162" s="27" t="s">
        <v>1089</v>
      </c>
      <c r="C162" s="182" t="s">
        <v>920</v>
      </c>
      <c r="D162" s="170" t="s">
        <v>820</v>
      </c>
      <c r="E162" s="183" t="s">
        <v>919</v>
      </c>
      <c r="F162" s="29" t="s">
        <v>303</v>
      </c>
      <c r="G162" s="57">
        <f>'[1]MEMORIA 3 PVTO'!$K$518</f>
        <v>3</v>
      </c>
      <c r="H162" s="30"/>
      <c r="I162" s="30">
        <f t="shared" si="23"/>
        <v>0</v>
      </c>
      <c r="J162" s="30">
        <v>0</v>
      </c>
      <c r="K162" s="31">
        <f t="shared" si="24"/>
        <v>0</v>
      </c>
    </row>
    <row r="163" spans="2:11" s="1" customFormat="1" ht="15.75">
      <c r="B163" s="23" t="s">
        <v>1090</v>
      </c>
      <c r="C163" s="169"/>
      <c r="D163" s="169"/>
      <c r="E163" s="20" t="s">
        <v>214</v>
      </c>
      <c r="F163" s="19"/>
      <c r="G163" s="55"/>
      <c r="H163" s="30"/>
      <c r="I163" s="30">
        <f t="shared" si="23"/>
        <v>0</v>
      </c>
      <c r="J163" s="30">
        <v>0</v>
      </c>
      <c r="K163" s="31">
        <f t="shared" si="24"/>
        <v>0</v>
      </c>
    </row>
    <row r="164" spans="2:11" s="2" customFormat="1" ht="15.75">
      <c r="B164" s="27" t="s">
        <v>1091</v>
      </c>
      <c r="C164" s="170" t="s">
        <v>921</v>
      </c>
      <c r="D164" s="170" t="s">
        <v>795</v>
      </c>
      <c r="E164" s="28" t="s">
        <v>922</v>
      </c>
      <c r="F164" s="29" t="s">
        <v>305</v>
      </c>
      <c r="G164" s="57">
        <f>'[1]MEMORIA 3 PVTO'!$K$522</f>
        <v>7775.37</v>
      </c>
      <c r="H164" s="30"/>
      <c r="I164" s="30">
        <f t="shared" si="23"/>
        <v>0</v>
      </c>
      <c r="J164" s="30">
        <v>0</v>
      </c>
      <c r="K164" s="31">
        <f t="shared" si="24"/>
        <v>0</v>
      </c>
    </row>
    <row r="165" spans="2:11" s="2" customFormat="1" ht="15.75">
      <c r="B165" s="27" t="s">
        <v>1092</v>
      </c>
      <c r="C165" s="182" t="s">
        <v>924</v>
      </c>
      <c r="D165" s="170" t="s">
        <v>795</v>
      </c>
      <c r="E165" s="183" t="s">
        <v>923</v>
      </c>
      <c r="F165" s="29" t="s">
        <v>305</v>
      </c>
      <c r="G165" s="57">
        <f>'[1]MEMORIA 3 PVTO'!$K$524</f>
        <v>1821.87</v>
      </c>
      <c r="H165" s="30"/>
      <c r="I165" s="30">
        <f t="shared" si="23"/>
        <v>0</v>
      </c>
      <c r="J165" s="30">
        <v>0</v>
      </c>
      <c r="K165" s="31">
        <f t="shared" si="24"/>
        <v>0</v>
      </c>
    </row>
    <row r="166" spans="2:11" s="1" customFormat="1" ht="15.75">
      <c r="B166" s="23" t="s">
        <v>1090</v>
      </c>
      <c r="C166" s="169"/>
      <c r="D166" s="169"/>
      <c r="E166" s="20" t="s">
        <v>214</v>
      </c>
      <c r="F166" s="19"/>
      <c r="G166" s="55"/>
      <c r="H166" s="30"/>
      <c r="I166" s="30">
        <f t="shared" si="23"/>
        <v>0</v>
      </c>
      <c r="J166" s="30">
        <v>0</v>
      </c>
      <c r="K166" s="31">
        <f t="shared" si="24"/>
        <v>0</v>
      </c>
    </row>
    <row r="167" spans="2:11" s="2" customFormat="1" ht="15.75">
      <c r="B167" s="27" t="s">
        <v>1091</v>
      </c>
      <c r="C167" s="170" t="s">
        <v>933</v>
      </c>
      <c r="D167" s="170" t="s">
        <v>795</v>
      </c>
      <c r="E167" s="183" t="s">
        <v>934</v>
      </c>
      <c r="F167" s="29" t="s">
        <v>305</v>
      </c>
      <c r="G167" s="57">
        <f>'[1]MEMORIA 3 PVTO'!$K$528</f>
        <v>90</v>
      </c>
      <c r="H167" s="30"/>
      <c r="I167" s="30">
        <f t="shared" si="23"/>
        <v>0</v>
      </c>
      <c r="J167" s="30">
        <v>0</v>
      </c>
      <c r="K167" s="31">
        <f t="shared" si="24"/>
        <v>0</v>
      </c>
    </row>
    <row r="168" spans="2:11" s="2" customFormat="1" ht="15.75">
      <c r="B168" s="27" t="s">
        <v>1092</v>
      </c>
      <c r="C168" s="182" t="s">
        <v>935</v>
      </c>
      <c r="D168" s="170" t="s">
        <v>795</v>
      </c>
      <c r="E168" s="28" t="s">
        <v>936</v>
      </c>
      <c r="F168" s="29" t="s">
        <v>305</v>
      </c>
      <c r="G168" s="57">
        <f>'[1]MEMORIA 3 PVTO'!$K$531</f>
        <v>120</v>
      </c>
      <c r="H168" s="30"/>
      <c r="I168" s="30">
        <f t="shared" si="23"/>
        <v>0</v>
      </c>
      <c r="J168" s="30">
        <v>0</v>
      </c>
      <c r="K168" s="31">
        <f t="shared" si="24"/>
        <v>0</v>
      </c>
    </row>
    <row r="169" spans="2:11" s="2" customFormat="1" ht="15.75">
      <c r="B169" s="27" t="s">
        <v>1093</v>
      </c>
      <c r="C169" s="170" t="s">
        <v>937</v>
      </c>
      <c r="D169" s="170" t="s">
        <v>795</v>
      </c>
      <c r="E169" s="183" t="s">
        <v>938</v>
      </c>
      <c r="F169" s="29" t="s">
        <v>305</v>
      </c>
      <c r="G169" s="57">
        <f>'[1]MEMORIA 3 PVTO'!$K$534</f>
        <v>200</v>
      </c>
      <c r="H169" s="30"/>
      <c r="I169" s="30">
        <f t="shared" si="23"/>
        <v>0</v>
      </c>
      <c r="J169" s="30">
        <v>0</v>
      </c>
      <c r="K169" s="31">
        <f t="shared" si="24"/>
        <v>0</v>
      </c>
    </row>
    <row r="170" spans="2:11" s="2" customFormat="1" ht="15.75">
      <c r="B170" s="27" t="s">
        <v>1094</v>
      </c>
      <c r="C170" s="170" t="s">
        <v>939</v>
      </c>
      <c r="D170" s="170" t="s">
        <v>795</v>
      </c>
      <c r="E170" s="183" t="s">
        <v>940</v>
      </c>
      <c r="F170" s="29" t="s">
        <v>305</v>
      </c>
      <c r="G170" s="57">
        <f>'[1]MEMORIA 3 PVTO'!$K$536</f>
        <v>300</v>
      </c>
      <c r="H170" s="30"/>
      <c r="I170" s="30">
        <f t="shared" si="23"/>
        <v>0</v>
      </c>
      <c r="J170" s="30">
        <v>0</v>
      </c>
      <c r="K170" s="31">
        <f t="shared" si="24"/>
        <v>0</v>
      </c>
    </row>
    <row r="171" spans="2:11" s="1" customFormat="1" ht="15.75">
      <c r="B171" s="23" t="s">
        <v>1095</v>
      </c>
      <c r="C171" s="169"/>
      <c r="D171" s="169"/>
      <c r="E171" s="185" t="s">
        <v>944</v>
      </c>
      <c r="F171" s="19"/>
      <c r="G171" s="55"/>
      <c r="H171" s="30"/>
      <c r="I171" s="30">
        <f t="shared" si="23"/>
        <v>0</v>
      </c>
      <c r="J171" s="30">
        <v>0</v>
      </c>
      <c r="K171" s="31">
        <f t="shared" si="24"/>
        <v>0</v>
      </c>
    </row>
    <row r="172" spans="2:11" s="2" customFormat="1" ht="15.75">
      <c r="B172" s="27" t="s">
        <v>1096</v>
      </c>
      <c r="C172" s="182" t="s">
        <v>945</v>
      </c>
      <c r="D172" s="170" t="s">
        <v>795</v>
      </c>
      <c r="E172" s="183" t="s">
        <v>949</v>
      </c>
      <c r="F172" s="29" t="s">
        <v>305</v>
      </c>
      <c r="G172" s="57">
        <f>'[1]MEMORIA 3 PVTO'!$K$540</f>
        <v>135</v>
      </c>
      <c r="H172" s="30"/>
      <c r="I172" s="30">
        <f t="shared" si="23"/>
        <v>0</v>
      </c>
      <c r="J172" s="30">
        <v>0</v>
      </c>
      <c r="K172" s="31">
        <f t="shared" si="24"/>
        <v>0</v>
      </c>
    </row>
    <row r="173" spans="2:11" s="2" customFormat="1" ht="15.75">
      <c r="B173" s="27" t="s">
        <v>1097</v>
      </c>
      <c r="C173" s="182" t="s">
        <v>946</v>
      </c>
      <c r="D173" s="170" t="s">
        <v>795</v>
      </c>
      <c r="E173" s="28" t="s">
        <v>950</v>
      </c>
      <c r="F173" s="29" t="s">
        <v>305</v>
      </c>
      <c r="G173" s="57">
        <f>'[1]MEMORIA 3 PVTO'!$K$542</f>
        <v>2850</v>
      </c>
      <c r="H173" s="30"/>
      <c r="I173" s="30">
        <f t="shared" si="23"/>
        <v>0</v>
      </c>
      <c r="J173" s="30">
        <v>0</v>
      </c>
      <c r="K173" s="31">
        <f t="shared" si="24"/>
        <v>0</v>
      </c>
    </row>
    <row r="174" spans="2:11" s="2" customFormat="1" ht="15.75">
      <c r="B174" s="27" t="s">
        <v>1098</v>
      </c>
      <c r="C174" s="182" t="s">
        <v>947</v>
      </c>
      <c r="D174" s="170" t="s">
        <v>795</v>
      </c>
      <c r="E174" s="183" t="s">
        <v>951</v>
      </c>
      <c r="F174" s="29" t="s">
        <v>305</v>
      </c>
      <c r="G174" s="57">
        <f>'[1]MEMORIA 3 PVTO'!$K$544</f>
        <v>2268</v>
      </c>
      <c r="H174" s="30"/>
      <c r="I174" s="30">
        <f t="shared" si="23"/>
        <v>0</v>
      </c>
      <c r="J174" s="30">
        <v>0</v>
      </c>
      <c r="K174" s="31">
        <f t="shared" si="24"/>
        <v>0</v>
      </c>
    </row>
    <row r="175" spans="2:11" s="2" customFormat="1" ht="15.75">
      <c r="B175" s="27" t="s">
        <v>1099</v>
      </c>
      <c r="C175" s="182" t="s">
        <v>948</v>
      </c>
      <c r="D175" s="170" t="s">
        <v>795</v>
      </c>
      <c r="E175" s="28" t="s">
        <v>952</v>
      </c>
      <c r="F175" s="29" t="s">
        <v>305</v>
      </c>
      <c r="G175" s="57">
        <f>'[1]MEMORIA 3 PVTO'!$K$546</f>
        <v>567</v>
      </c>
      <c r="H175" s="30"/>
      <c r="I175" s="30">
        <f t="shared" si="23"/>
        <v>0</v>
      </c>
      <c r="J175" s="30">
        <v>0</v>
      </c>
      <c r="K175" s="31">
        <f t="shared" si="24"/>
        <v>0</v>
      </c>
    </row>
    <row r="176" spans="2:11" s="1" customFormat="1" ht="15.75">
      <c r="B176" s="23" t="s">
        <v>1100</v>
      </c>
      <c r="C176" s="169"/>
      <c r="D176" s="169"/>
      <c r="E176" s="20" t="s">
        <v>216</v>
      </c>
      <c r="F176" s="19"/>
      <c r="G176" s="55"/>
      <c r="H176" s="30"/>
      <c r="I176" s="30">
        <f t="shared" si="23"/>
        <v>0</v>
      </c>
      <c r="J176" s="30">
        <v>0</v>
      </c>
      <c r="K176" s="31">
        <f t="shared" si="24"/>
        <v>0</v>
      </c>
    </row>
    <row r="177" spans="2:11" s="10" customFormat="1" ht="50.25" customHeight="1" thickBot="1">
      <c r="B177" s="186" t="s">
        <v>1101</v>
      </c>
      <c r="C177" s="187" t="s">
        <v>953</v>
      </c>
      <c r="D177" s="174" t="s">
        <v>820</v>
      </c>
      <c r="E177" s="188" t="s">
        <v>954</v>
      </c>
      <c r="F177" s="189" t="s">
        <v>303</v>
      </c>
      <c r="G177" s="190">
        <f>'[1]MEMORIA 3 PVTO'!$K$550</f>
        <v>773</v>
      </c>
      <c r="H177" s="191"/>
      <c r="I177" s="191">
        <f t="shared" si="23"/>
        <v>0</v>
      </c>
      <c r="J177" s="191">
        <v>0</v>
      </c>
      <c r="K177" s="208">
        <f t="shared" si="24"/>
        <v>0</v>
      </c>
    </row>
    <row r="178" spans="2:11" s="5" customFormat="1" ht="16.5" thickBot="1">
      <c r="B178" s="129">
        <v>9</v>
      </c>
      <c r="C178" s="172"/>
      <c r="D178" s="172"/>
      <c r="E178" s="130" t="s">
        <v>226</v>
      </c>
      <c r="F178" s="131"/>
      <c r="G178" s="132"/>
      <c r="H178" s="133"/>
      <c r="I178" s="133">
        <f>SUM(I179:I181)</f>
        <v>0</v>
      </c>
      <c r="J178" s="133"/>
      <c r="K178" s="134">
        <f>SUM(K179:K183)</f>
        <v>0</v>
      </c>
    </row>
    <row r="179" spans="2:11" s="5" customFormat="1" ht="15.75">
      <c r="B179" s="122" t="s">
        <v>535</v>
      </c>
      <c r="C179" s="173"/>
      <c r="D179" s="173"/>
      <c r="E179" s="123" t="s">
        <v>367</v>
      </c>
      <c r="F179" s="124"/>
      <c r="G179" s="125"/>
      <c r="H179" s="127"/>
      <c r="I179" s="126"/>
      <c r="J179" s="126"/>
      <c r="K179" s="207"/>
    </row>
    <row r="180" spans="2:11" s="15" customFormat="1" ht="31.5">
      <c r="B180" s="25" t="s">
        <v>536</v>
      </c>
      <c r="C180" s="193" t="s">
        <v>955</v>
      </c>
      <c r="D180" s="174" t="s">
        <v>795</v>
      </c>
      <c r="E180" s="196" t="s">
        <v>958</v>
      </c>
      <c r="F180" s="34" t="s">
        <v>303</v>
      </c>
      <c r="G180" s="194">
        <f>'[1]MEMORIA 3 PVTO'!$K$557</f>
        <v>30</v>
      </c>
      <c r="H180" s="195"/>
      <c r="I180" s="195">
        <f t="shared" ref="I180:I181" si="25">G180*H180</f>
        <v>0</v>
      </c>
      <c r="J180" s="195">
        <v>0</v>
      </c>
      <c r="K180" s="209">
        <f t="shared" ref="K180:K181" si="26">G180*J180</f>
        <v>0</v>
      </c>
    </row>
    <row r="181" spans="2:11" s="15" customFormat="1" ht="31.5">
      <c r="B181" s="25" t="s">
        <v>1029</v>
      </c>
      <c r="C181" s="193" t="s">
        <v>956</v>
      </c>
      <c r="D181" s="174" t="s">
        <v>795</v>
      </c>
      <c r="E181" s="196" t="s">
        <v>957</v>
      </c>
      <c r="F181" s="34" t="s">
        <v>303</v>
      </c>
      <c r="G181" s="194">
        <f>'[1]MEMORIA 3 PVTO'!$K$559</f>
        <v>126</v>
      </c>
      <c r="H181" s="195"/>
      <c r="I181" s="195">
        <f t="shared" si="25"/>
        <v>0</v>
      </c>
      <c r="J181" s="195">
        <v>0</v>
      </c>
      <c r="K181" s="209">
        <f t="shared" si="26"/>
        <v>0</v>
      </c>
    </row>
    <row r="182" spans="2:11" s="15" customFormat="1" ht="15.75">
      <c r="B182" s="25" t="s">
        <v>1030</v>
      </c>
      <c r="C182" s="182" t="s">
        <v>959</v>
      </c>
      <c r="D182" s="174" t="s">
        <v>795</v>
      </c>
      <c r="E182" s="192" t="s">
        <v>961</v>
      </c>
      <c r="F182" s="34" t="s">
        <v>303</v>
      </c>
      <c r="G182" s="194">
        <f>'[1]MEMORIA 3 PVTO'!$K$564</f>
        <v>126</v>
      </c>
      <c r="H182" s="195"/>
      <c r="I182" s="195">
        <f t="shared" ref="I182:I183" si="27">G182*H182</f>
        <v>0</v>
      </c>
      <c r="J182" s="195">
        <v>0</v>
      </c>
      <c r="K182" s="209">
        <f t="shared" ref="K182:K183" si="28">G182*J182</f>
        <v>0</v>
      </c>
    </row>
    <row r="183" spans="2:11" s="15" customFormat="1" ht="16.5" thickBot="1">
      <c r="B183" s="25" t="s">
        <v>1102</v>
      </c>
      <c r="C183" s="182" t="s">
        <v>960</v>
      </c>
      <c r="D183" s="174" t="s">
        <v>795</v>
      </c>
      <c r="E183" s="192" t="s">
        <v>962</v>
      </c>
      <c r="F183" s="34" t="s">
        <v>303</v>
      </c>
      <c r="G183" s="194">
        <f>'[1]MEMORIA 3 PVTO'!$K$567</f>
        <v>30</v>
      </c>
      <c r="H183" s="195"/>
      <c r="I183" s="195">
        <f t="shared" si="27"/>
        <v>0</v>
      </c>
      <c r="J183" s="195">
        <v>0</v>
      </c>
      <c r="K183" s="209">
        <f t="shared" si="28"/>
        <v>0</v>
      </c>
    </row>
    <row r="184" spans="2:11" s="5" customFormat="1" ht="16.5" thickBot="1">
      <c r="B184" s="129">
        <v>10</v>
      </c>
      <c r="C184" s="172"/>
      <c r="D184" s="172"/>
      <c r="E184" s="130" t="s">
        <v>227</v>
      </c>
      <c r="F184" s="131"/>
      <c r="G184" s="132"/>
      <c r="H184" s="133"/>
      <c r="I184" s="133">
        <f>SUM(I185:I188)</f>
        <v>0</v>
      </c>
      <c r="J184" s="133"/>
      <c r="K184" s="134">
        <f>SUM(K185:K188)</f>
        <v>0</v>
      </c>
    </row>
    <row r="185" spans="2:11" s="1" customFormat="1" ht="15.75">
      <c r="B185" s="122" t="s">
        <v>600</v>
      </c>
      <c r="C185" s="173"/>
      <c r="D185" s="173"/>
      <c r="E185" s="123" t="s">
        <v>228</v>
      </c>
      <c r="F185" s="124"/>
      <c r="G185" s="125"/>
      <c r="H185" s="127"/>
      <c r="I185" s="126"/>
      <c r="J185" s="126"/>
      <c r="K185" s="207"/>
    </row>
    <row r="186" spans="2:11" s="2" customFormat="1" ht="15.75">
      <c r="B186" s="27" t="s">
        <v>601</v>
      </c>
      <c r="C186" s="197" t="s">
        <v>963</v>
      </c>
      <c r="D186" s="174" t="s">
        <v>795</v>
      </c>
      <c r="E186" s="198" t="s">
        <v>229</v>
      </c>
      <c r="F186" s="29" t="s">
        <v>304</v>
      </c>
      <c r="G186" s="57">
        <f>'[1]MEMORIA 3 PVTO'!$K$572</f>
        <v>22.05</v>
      </c>
      <c r="H186" s="30"/>
      <c r="I186" s="30">
        <f t="shared" ref="I186:I188" si="29">G186*H186</f>
        <v>0</v>
      </c>
      <c r="J186" s="30">
        <v>0</v>
      </c>
      <c r="K186" s="31">
        <f t="shared" ref="K186:K188" si="30">G186*J186</f>
        <v>0</v>
      </c>
    </row>
    <row r="187" spans="2:11" ht="15.75">
      <c r="B187" s="27" t="s">
        <v>602</v>
      </c>
      <c r="C187" s="197" t="s">
        <v>965</v>
      </c>
      <c r="D187" s="174" t="s">
        <v>795</v>
      </c>
      <c r="E187" s="28" t="s">
        <v>964</v>
      </c>
      <c r="F187" s="29" t="s">
        <v>303</v>
      </c>
      <c r="G187" s="56">
        <f>'[1]MEMORIA 3 PVTO'!$K$574</f>
        <v>12</v>
      </c>
      <c r="H187" s="30"/>
      <c r="I187" s="30">
        <f t="shared" si="29"/>
        <v>0</v>
      </c>
      <c r="J187" s="30">
        <v>0</v>
      </c>
      <c r="K187" s="31">
        <f t="shared" si="30"/>
        <v>0</v>
      </c>
    </row>
    <row r="188" spans="2:11" ht="16.5" thickBot="1">
      <c r="B188" s="27" t="s">
        <v>1031</v>
      </c>
      <c r="C188" s="197" t="s">
        <v>967</v>
      </c>
      <c r="D188" s="174" t="s">
        <v>795</v>
      </c>
      <c r="E188" s="28" t="s">
        <v>966</v>
      </c>
      <c r="F188" s="29" t="s">
        <v>303</v>
      </c>
      <c r="G188" s="56">
        <f>'[1]MEMORIA 3 PVTO'!$K$576</f>
        <v>6</v>
      </c>
      <c r="H188" s="30"/>
      <c r="I188" s="30">
        <f t="shared" si="29"/>
        <v>0</v>
      </c>
      <c r="J188" s="30">
        <v>0</v>
      </c>
      <c r="K188" s="31">
        <f t="shared" si="30"/>
        <v>0</v>
      </c>
    </row>
    <row r="189" spans="2:11" s="5" customFormat="1" ht="16.5" thickBot="1">
      <c r="B189" s="129">
        <v>11</v>
      </c>
      <c r="C189" s="172"/>
      <c r="D189" s="172"/>
      <c r="E189" s="130" t="s">
        <v>238</v>
      </c>
      <c r="F189" s="131"/>
      <c r="G189" s="132"/>
      <c r="H189" s="133"/>
      <c r="I189" s="133">
        <f>SUM(I190:I197)</f>
        <v>0</v>
      </c>
      <c r="J189" s="133"/>
      <c r="K189" s="134">
        <f>SUM(K190:K197)</f>
        <v>0</v>
      </c>
    </row>
    <row r="190" spans="2:11" s="1" customFormat="1" ht="15.75">
      <c r="B190" s="122" t="s">
        <v>630</v>
      </c>
      <c r="C190" s="173"/>
      <c r="D190" s="173"/>
      <c r="E190" s="123" t="s">
        <v>239</v>
      </c>
      <c r="F190" s="124"/>
      <c r="G190" s="125"/>
      <c r="H190" s="127"/>
      <c r="I190" s="126"/>
      <c r="J190" s="126"/>
      <c r="K190" s="207"/>
    </row>
    <row r="191" spans="2:11" s="2" customFormat="1" ht="15.75">
      <c r="B191" s="27" t="s">
        <v>635</v>
      </c>
      <c r="C191" s="197" t="s">
        <v>968</v>
      </c>
      <c r="D191" s="174" t="s">
        <v>795</v>
      </c>
      <c r="E191" s="28" t="s">
        <v>240</v>
      </c>
      <c r="F191" s="29" t="s">
        <v>304</v>
      </c>
      <c r="G191" s="57">
        <f>'[1]MEMORIA 3 PVTO'!$K$581</f>
        <v>3498.9600000000005</v>
      </c>
      <c r="H191" s="30"/>
      <c r="I191" s="30">
        <f t="shared" ref="I191:I197" si="31">G191*H191</f>
        <v>0</v>
      </c>
      <c r="J191" s="30">
        <v>0</v>
      </c>
      <c r="K191" s="31">
        <f t="shared" ref="K191:K197" si="32">G191*J191</f>
        <v>0</v>
      </c>
    </row>
    <row r="192" spans="2:11" s="2" customFormat="1" ht="15.75">
      <c r="B192" s="27" t="s">
        <v>631</v>
      </c>
      <c r="C192" s="170" t="s">
        <v>969</v>
      </c>
      <c r="D192" s="174" t="s">
        <v>795</v>
      </c>
      <c r="E192" s="28" t="s">
        <v>241</v>
      </c>
      <c r="F192" s="29" t="s">
        <v>304</v>
      </c>
      <c r="G192" s="57">
        <f>'[1]MEMORIA 3 PVTO'!$K$583</f>
        <v>281.70000000000005</v>
      </c>
      <c r="H192" s="30"/>
      <c r="I192" s="30">
        <f t="shared" si="31"/>
        <v>0</v>
      </c>
      <c r="J192" s="30">
        <v>0</v>
      </c>
      <c r="K192" s="31">
        <f t="shared" si="32"/>
        <v>0</v>
      </c>
    </row>
    <row r="193" spans="2:11" s="2" customFormat="1" ht="15.75">
      <c r="B193" s="27" t="s">
        <v>1103</v>
      </c>
      <c r="C193" s="199" t="s">
        <v>970</v>
      </c>
      <c r="D193" s="174" t="s">
        <v>795</v>
      </c>
      <c r="E193" s="28" t="s">
        <v>242</v>
      </c>
      <c r="F193" s="29" t="s">
        <v>304</v>
      </c>
      <c r="G193" s="57">
        <f>'[1]MEMORIA 3 PVTO'!$K$585</f>
        <v>3217.26</v>
      </c>
      <c r="H193" s="30"/>
      <c r="I193" s="30">
        <f t="shared" si="31"/>
        <v>0</v>
      </c>
      <c r="J193" s="30">
        <v>0</v>
      </c>
      <c r="K193" s="31">
        <f t="shared" si="32"/>
        <v>0</v>
      </c>
    </row>
    <row r="194" spans="2:11" s="1" customFormat="1" ht="15.75">
      <c r="B194" s="23" t="s">
        <v>1032</v>
      </c>
      <c r="C194" s="169"/>
      <c r="D194" s="169"/>
      <c r="E194" s="20" t="s">
        <v>243</v>
      </c>
      <c r="F194" s="19"/>
      <c r="G194" s="55"/>
      <c r="H194" s="30"/>
      <c r="I194" s="30">
        <f t="shared" si="31"/>
        <v>0</v>
      </c>
      <c r="J194" s="30">
        <v>0</v>
      </c>
      <c r="K194" s="31">
        <f t="shared" si="32"/>
        <v>0</v>
      </c>
    </row>
    <row r="195" spans="2:11" s="2" customFormat="1" ht="15.75">
      <c r="B195" s="27" t="s">
        <v>1033</v>
      </c>
      <c r="C195" s="197" t="s">
        <v>971</v>
      </c>
      <c r="D195" s="174" t="s">
        <v>795</v>
      </c>
      <c r="E195" s="28" t="s">
        <v>244</v>
      </c>
      <c r="F195" s="29" t="s">
        <v>304</v>
      </c>
      <c r="G195" s="57">
        <f>'[1]MEMORIA 3 PVTO'!$K$589</f>
        <v>281.70000000000005</v>
      </c>
      <c r="H195" s="30"/>
      <c r="I195" s="30">
        <f t="shared" si="31"/>
        <v>0</v>
      </c>
      <c r="J195" s="30">
        <v>0</v>
      </c>
      <c r="K195" s="31">
        <f t="shared" si="32"/>
        <v>0</v>
      </c>
    </row>
    <row r="196" spans="2:11" s="1" customFormat="1" ht="15.75">
      <c r="B196" s="23">
        <v>11.3</v>
      </c>
      <c r="C196" s="169"/>
      <c r="D196" s="169"/>
      <c r="E196" s="20" t="s">
        <v>246</v>
      </c>
      <c r="F196" s="19"/>
      <c r="G196" s="55"/>
      <c r="H196" s="30"/>
      <c r="I196" s="30"/>
      <c r="J196" s="30"/>
      <c r="K196" s="31"/>
    </row>
    <row r="197" spans="2:11" ht="16.5" thickBot="1">
      <c r="B197" s="118" t="s">
        <v>1104</v>
      </c>
      <c r="C197" s="197" t="s">
        <v>972</v>
      </c>
      <c r="D197" s="174" t="s">
        <v>795</v>
      </c>
      <c r="E197" s="119" t="s">
        <v>247</v>
      </c>
      <c r="F197" s="120" t="s">
        <v>304</v>
      </c>
      <c r="G197" s="110">
        <f>'[1]MEMORIA 3 PVTO'!$K$593</f>
        <v>6.36</v>
      </c>
      <c r="H197" s="107"/>
      <c r="I197" s="30">
        <f t="shared" si="31"/>
        <v>0</v>
      </c>
      <c r="J197" s="30">
        <v>0</v>
      </c>
      <c r="K197" s="31">
        <f t="shared" si="32"/>
        <v>0</v>
      </c>
    </row>
    <row r="198" spans="2:11" s="7" customFormat="1" ht="16.5" thickBot="1">
      <c r="B198" s="129">
        <v>12</v>
      </c>
      <c r="C198" s="172"/>
      <c r="D198" s="172"/>
      <c r="E198" s="130" t="s">
        <v>248</v>
      </c>
      <c r="F198" s="131"/>
      <c r="G198" s="132"/>
      <c r="H198" s="133"/>
      <c r="I198" s="133">
        <f>SUM(I199:I206)</f>
        <v>0</v>
      </c>
      <c r="J198" s="133"/>
      <c r="K198" s="134">
        <f>SUM(K199:K206)</f>
        <v>0</v>
      </c>
    </row>
    <row r="199" spans="2:11" s="1" customFormat="1" ht="15.75">
      <c r="B199" s="23" t="s">
        <v>639</v>
      </c>
      <c r="C199" s="169"/>
      <c r="D199" s="169"/>
      <c r="E199" s="200" t="s">
        <v>973</v>
      </c>
      <c r="F199" s="19"/>
      <c r="G199" s="55"/>
      <c r="H199" s="30"/>
      <c r="I199" s="30"/>
      <c r="J199" s="30"/>
      <c r="K199" s="31"/>
    </row>
    <row r="200" spans="2:11" s="17" customFormat="1" ht="15.75">
      <c r="B200" s="27" t="s">
        <v>640</v>
      </c>
      <c r="C200" s="197" t="s">
        <v>975</v>
      </c>
      <c r="D200" s="170" t="s">
        <v>795</v>
      </c>
      <c r="E200" s="198" t="s">
        <v>974</v>
      </c>
      <c r="F200" s="29" t="s">
        <v>304</v>
      </c>
      <c r="G200" s="57">
        <f>'[1]MEMORIA 3 PVTO'!$K$598</f>
        <v>3110.7599999999998</v>
      </c>
      <c r="H200" s="30"/>
      <c r="I200" s="30">
        <f t="shared" ref="I200" si="33">G200*H200</f>
        <v>0</v>
      </c>
      <c r="J200" s="30">
        <v>0</v>
      </c>
      <c r="K200" s="31">
        <f t="shared" ref="K200:K204" si="34">G200*J200</f>
        <v>0</v>
      </c>
    </row>
    <row r="201" spans="2:11" s="1" customFormat="1" ht="15.75">
      <c r="B201" s="23" t="s">
        <v>649</v>
      </c>
      <c r="C201" s="169"/>
      <c r="D201" s="169"/>
      <c r="E201" s="200" t="s">
        <v>976</v>
      </c>
      <c r="F201" s="19"/>
      <c r="G201" s="55"/>
      <c r="H201" s="30"/>
      <c r="I201" s="30"/>
      <c r="J201" s="30"/>
      <c r="K201" s="31"/>
    </row>
    <row r="202" spans="2:11" s="17" customFormat="1" ht="15.75">
      <c r="B202" s="27" t="s">
        <v>650</v>
      </c>
      <c r="C202" s="197" t="s">
        <v>978</v>
      </c>
      <c r="D202" s="170" t="s">
        <v>795</v>
      </c>
      <c r="E202" s="198" t="s">
        <v>977</v>
      </c>
      <c r="F202" s="29" t="s">
        <v>304</v>
      </c>
      <c r="G202" s="57">
        <f>'[1]MEMORIA 3 PVTO'!$K$604</f>
        <v>82.56</v>
      </c>
      <c r="H202" s="30"/>
      <c r="I202" s="30">
        <f t="shared" ref="I202" si="35">G202*H202</f>
        <v>0</v>
      </c>
      <c r="J202" s="30">
        <v>0</v>
      </c>
      <c r="K202" s="31">
        <f t="shared" ref="K202" si="36">G202*J202</f>
        <v>0</v>
      </c>
    </row>
    <row r="203" spans="2:11" s="2" customFormat="1" ht="15.75">
      <c r="B203" s="23" t="s">
        <v>653</v>
      </c>
      <c r="C203" s="169"/>
      <c r="D203" s="169"/>
      <c r="E203" s="200" t="s">
        <v>979</v>
      </c>
      <c r="F203" s="29"/>
      <c r="G203" s="56"/>
      <c r="H203" s="30"/>
      <c r="I203" s="30"/>
      <c r="J203" s="30"/>
      <c r="K203" s="31"/>
    </row>
    <row r="204" spans="2:11" s="2" customFormat="1" ht="63">
      <c r="B204" s="25" t="s">
        <v>654</v>
      </c>
      <c r="C204" s="199" t="s">
        <v>981</v>
      </c>
      <c r="D204" s="174" t="s">
        <v>820</v>
      </c>
      <c r="E204" s="179" t="s">
        <v>980</v>
      </c>
      <c r="F204" s="34" t="s">
        <v>304</v>
      </c>
      <c r="G204" s="57">
        <f>'[1]MEMORIA 3 PVTO'!$K$608</f>
        <v>3028.2</v>
      </c>
      <c r="H204" s="32"/>
      <c r="I204" s="32">
        <f t="shared" ref="I204" si="37">G204*H204</f>
        <v>0</v>
      </c>
      <c r="J204" s="32">
        <v>0</v>
      </c>
      <c r="K204" s="16">
        <f t="shared" si="34"/>
        <v>0</v>
      </c>
    </row>
    <row r="205" spans="2:11" s="2" customFormat="1" ht="15.75">
      <c r="B205" s="23" t="s">
        <v>655</v>
      </c>
      <c r="C205" s="169"/>
      <c r="D205" s="169"/>
      <c r="E205" s="200" t="s">
        <v>982</v>
      </c>
      <c r="F205" s="29"/>
      <c r="G205" s="56"/>
      <c r="H205" s="30"/>
      <c r="I205" s="30"/>
      <c r="J205" s="30"/>
      <c r="K205" s="31"/>
    </row>
    <row r="206" spans="2:11" s="2" customFormat="1" ht="48" thickBot="1">
      <c r="B206" s="25" t="s">
        <v>656</v>
      </c>
      <c r="C206" s="199" t="s">
        <v>984</v>
      </c>
      <c r="D206" s="174" t="s">
        <v>820</v>
      </c>
      <c r="E206" s="179" t="s">
        <v>983</v>
      </c>
      <c r="F206" s="34" t="s">
        <v>304</v>
      </c>
      <c r="G206" s="57">
        <f>'[1]MEMORIA 3 PVTO'!$K$612</f>
        <v>460.11000000000007</v>
      </c>
      <c r="H206" s="32"/>
      <c r="I206" s="32">
        <f t="shared" ref="I206" si="38">G206*H206</f>
        <v>0</v>
      </c>
      <c r="J206" s="32">
        <v>0</v>
      </c>
      <c r="K206" s="16">
        <f t="shared" ref="K206" si="39">G206*J206</f>
        <v>0</v>
      </c>
    </row>
    <row r="207" spans="2:11" s="5" customFormat="1" ht="16.5" thickBot="1">
      <c r="B207" s="129">
        <v>13</v>
      </c>
      <c r="C207" s="172"/>
      <c r="D207" s="172"/>
      <c r="E207" s="130" t="s">
        <v>263</v>
      </c>
      <c r="F207" s="131"/>
      <c r="G207" s="132"/>
      <c r="H207" s="133"/>
      <c r="I207" s="133">
        <f>SUM(I208:I211)</f>
        <v>0</v>
      </c>
      <c r="J207" s="133"/>
      <c r="K207" s="134">
        <f>SUM(K208:K211)</f>
        <v>0</v>
      </c>
    </row>
    <row r="208" spans="2:11" s="3" customFormat="1" ht="15.75">
      <c r="B208" s="122">
        <v>13</v>
      </c>
      <c r="C208" s="173"/>
      <c r="D208" s="173"/>
      <c r="E208" s="200" t="s">
        <v>985</v>
      </c>
      <c r="F208" s="124"/>
      <c r="G208" s="125"/>
      <c r="H208" s="127"/>
      <c r="I208" s="126"/>
      <c r="J208" s="126"/>
      <c r="K208" s="207"/>
    </row>
    <row r="209" spans="2:11" s="2" customFormat="1" ht="47.25">
      <c r="B209" s="25" t="s">
        <v>658</v>
      </c>
      <c r="C209" s="199" t="s">
        <v>987</v>
      </c>
      <c r="D209" s="174" t="s">
        <v>820</v>
      </c>
      <c r="E209" s="179" t="s">
        <v>986</v>
      </c>
      <c r="F209" s="34" t="s">
        <v>304</v>
      </c>
      <c r="G209" s="57">
        <f>'[1]MEMORIA 3 PVTO'!$K$619</f>
        <v>220.8</v>
      </c>
      <c r="H209" s="32"/>
      <c r="I209" s="32">
        <f t="shared" ref="I209:I211" si="40">G209*H209</f>
        <v>0</v>
      </c>
      <c r="J209" s="32">
        <v>0</v>
      </c>
      <c r="K209" s="16">
        <f t="shared" ref="K209:K211" si="41">G209*J209</f>
        <v>0</v>
      </c>
    </row>
    <row r="210" spans="2:11" s="3" customFormat="1" ht="15.75">
      <c r="B210" s="23" t="s">
        <v>662</v>
      </c>
      <c r="C210" s="169"/>
      <c r="D210" s="169"/>
      <c r="E210" s="200" t="s">
        <v>988</v>
      </c>
      <c r="F210" s="19"/>
      <c r="G210" s="55"/>
      <c r="H210" s="30"/>
      <c r="I210" s="30"/>
      <c r="J210" s="30"/>
      <c r="K210" s="31"/>
    </row>
    <row r="211" spans="2:11" s="2" customFormat="1" ht="16.5" thickBot="1">
      <c r="B211" s="118" t="s">
        <v>663</v>
      </c>
      <c r="C211" s="197" t="s">
        <v>990</v>
      </c>
      <c r="D211" s="171" t="s">
        <v>795</v>
      </c>
      <c r="E211" s="179" t="s">
        <v>989</v>
      </c>
      <c r="F211" s="120" t="s">
        <v>303</v>
      </c>
      <c r="G211" s="140">
        <f>'[1]MEMORIA 3 PVTO'!$K$625</f>
        <v>6</v>
      </c>
      <c r="H211" s="107"/>
      <c r="I211" s="30">
        <f t="shared" si="40"/>
        <v>0</v>
      </c>
      <c r="J211" s="30">
        <v>0</v>
      </c>
      <c r="K211" s="31">
        <f t="shared" si="41"/>
        <v>0</v>
      </c>
    </row>
    <row r="212" spans="2:11" s="5" customFormat="1" ht="16.5" thickBot="1">
      <c r="B212" s="129">
        <v>14</v>
      </c>
      <c r="C212" s="172"/>
      <c r="D212" s="172"/>
      <c r="E212" s="130" t="s">
        <v>268</v>
      </c>
      <c r="F212" s="131"/>
      <c r="G212" s="132"/>
      <c r="H212" s="133"/>
      <c r="I212" s="133">
        <f>SUM(I213:I222)</f>
        <v>0</v>
      </c>
      <c r="J212" s="133"/>
      <c r="K212" s="134">
        <f>SUM(K213:K222)</f>
        <v>0</v>
      </c>
    </row>
    <row r="213" spans="2:11" s="3" customFormat="1" ht="15.75">
      <c r="B213" s="122" t="s">
        <v>668</v>
      </c>
      <c r="C213" s="173"/>
      <c r="D213" s="173"/>
      <c r="E213" s="201" t="s">
        <v>271</v>
      </c>
      <c r="F213" s="124"/>
      <c r="G213" s="125"/>
      <c r="H213" s="127"/>
      <c r="I213" s="126"/>
      <c r="J213" s="126"/>
      <c r="K213" s="207"/>
    </row>
    <row r="214" spans="2:11" s="2" customFormat="1" ht="15.75">
      <c r="B214" s="27" t="s">
        <v>669</v>
      </c>
      <c r="C214" s="203" t="s">
        <v>992</v>
      </c>
      <c r="D214" s="170" t="s">
        <v>795</v>
      </c>
      <c r="E214" s="202" t="s">
        <v>991</v>
      </c>
      <c r="F214" s="29" t="s">
        <v>304</v>
      </c>
      <c r="G214" s="57">
        <f>'[1]MEMORIA 3 PVTO'!$K$629</f>
        <v>7963.2300000000005</v>
      </c>
      <c r="H214" s="30"/>
      <c r="I214" s="30">
        <f>G214*H214</f>
        <v>0</v>
      </c>
      <c r="J214" s="30">
        <v>0</v>
      </c>
      <c r="K214" s="31">
        <f t="shared" ref="K214:K222" si="42">G214*J214</f>
        <v>0</v>
      </c>
    </row>
    <row r="215" spans="2:11" s="2" customFormat="1" ht="15.75">
      <c r="B215" s="27" t="s">
        <v>1034</v>
      </c>
      <c r="C215" s="203" t="s">
        <v>1000</v>
      </c>
      <c r="D215" s="170" t="s">
        <v>795</v>
      </c>
      <c r="E215" s="202" t="s">
        <v>272</v>
      </c>
      <c r="F215" s="29" t="s">
        <v>304</v>
      </c>
      <c r="G215" s="57">
        <f>'[1]MEMORIA 3 PVTO'!$K$633</f>
        <v>1021.72</v>
      </c>
      <c r="H215" s="30"/>
      <c r="I215" s="30">
        <f>G215*H215</f>
        <v>0</v>
      </c>
      <c r="J215" s="30">
        <v>0</v>
      </c>
      <c r="K215" s="31">
        <f t="shared" si="42"/>
        <v>0</v>
      </c>
    </row>
    <row r="216" spans="2:11" s="1" customFormat="1" ht="15.75">
      <c r="B216" s="23" t="s">
        <v>670</v>
      </c>
      <c r="C216" s="169"/>
      <c r="D216" s="169"/>
      <c r="E216" s="201" t="s">
        <v>993</v>
      </c>
      <c r="F216" s="19"/>
      <c r="G216" s="55"/>
      <c r="H216" s="30"/>
      <c r="I216" s="30"/>
      <c r="J216" s="30"/>
      <c r="K216" s="31"/>
    </row>
    <row r="217" spans="2:11" s="2" customFormat="1" ht="31.5">
      <c r="B217" s="25" t="s">
        <v>671</v>
      </c>
      <c r="C217" s="204" t="s">
        <v>995</v>
      </c>
      <c r="D217" s="174" t="s">
        <v>795</v>
      </c>
      <c r="E217" s="205" t="s">
        <v>994</v>
      </c>
      <c r="F217" s="34" t="s">
        <v>304</v>
      </c>
      <c r="G217" s="194">
        <f>'[1]MEMORIA 3 PVTO'!$J$637</f>
        <v>1608.63</v>
      </c>
      <c r="H217" s="178"/>
      <c r="I217" s="178">
        <f t="shared" ref="I217:I222" si="43">G217*H217</f>
        <v>0</v>
      </c>
      <c r="J217" s="178">
        <v>0</v>
      </c>
      <c r="K217" s="210">
        <f t="shared" si="42"/>
        <v>0</v>
      </c>
    </row>
    <row r="218" spans="2:11" s="1" customFormat="1" ht="15.75">
      <c r="B218" s="23" t="s">
        <v>672</v>
      </c>
      <c r="C218" s="169"/>
      <c r="D218" s="169"/>
      <c r="E218" s="185" t="s">
        <v>274</v>
      </c>
      <c r="F218" s="19"/>
      <c r="G218" s="55"/>
      <c r="H218" s="30"/>
      <c r="I218" s="30"/>
      <c r="J218" s="30"/>
      <c r="K218" s="31"/>
    </row>
    <row r="219" spans="2:11" s="2" customFormat="1" ht="15.75">
      <c r="B219" s="27" t="s">
        <v>673</v>
      </c>
      <c r="C219" s="182" t="s">
        <v>997</v>
      </c>
      <c r="D219" s="170" t="s">
        <v>795</v>
      </c>
      <c r="E219" s="183" t="s">
        <v>996</v>
      </c>
      <c r="F219" s="29" t="s">
        <v>304</v>
      </c>
      <c r="G219" s="57">
        <f>'[1]MEMORIA 3 PVTO'!$K$641</f>
        <v>493.92000000000007</v>
      </c>
      <c r="H219" s="30"/>
      <c r="I219" s="30">
        <f t="shared" si="43"/>
        <v>0</v>
      </c>
      <c r="J219" s="30">
        <v>0</v>
      </c>
      <c r="K219" s="31">
        <f t="shared" si="42"/>
        <v>0</v>
      </c>
    </row>
    <row r="220" spans="2:11" s="2" customFormat="1" ht="15.75">
      <c r="B220" s="27" t="s">
        <v>674</v>
      </c>
      <c r="C220" s="182" t="s">
        <v>998</v>
      </c>
      <c r="D220" s="170" t="s">
        <v>795</v>
      </c>
      <c r="E220" s="183" t="s">
        <v>276</v>
      </c>
      <c r="F220" s="29" t="s">
        <v>304</v>
      </c>
      <c r="G220" s="57">
        <f>'[1]MEMORIA 3 PVTO'!$K$644</f>
        <v>22.05</v>
      </c>
      <c r="H220" s="30"/>
      <c r="I220" s="30">
        <f t="shared" si="43"/>
        <v>0</v>
      </c>
      <c r="J220" s="30">
        <v>0</v>
      </c>
      <c r="K220" s="31">
        <f t="shared" si="42"/>
        <v>0</v>
      </c>
    </row>
    <row r="221" spans="2:11" s="1" customFormat="1" ht="15.75">
      <c r="B221" s="23" t="s">
        <v>676</v>
      </c>
      <c r="C221" s="169"/>
      <c r="D221" s="169"/>
      <c r="E221" s="20" t="s">
        <v>277</v>
      </c>
      <c r="F221" s="19"/>
      <c r="G221" s="55"/>
      <c r="H221" s="30"/>
      <c r="I221" s="30"/>
      <c r="J221" s="30"/>
      <c r="K221" s="31"/>
    </row>
    <row r="222" spans="2:11" s="2" customFormat="1" ht="16.5" thickBot="1">
      <c r="B222" s="27" t="s">
        <v>677</v>
      </c>
      <c r="C222" s="182" t="s">
        <v>999</v>
      </c>
      <c r="D222" s="174" t="s">
        <v>795</v>
      </c>
      <c r="E222" s="28" t="s">
        <v>278</v>
      </c>
      <c r="F222" s="29" t="s">
        <v>305</v>
      </c>
      <c r="G222" s="57">
        <f>'[1]MEMORIA 3 PVTO'!$K$649</f>
        <v>962</v>
      </c>
      <c r="H222" s="30"/>
      <c r="I222" s="30">
        <f t="shared" si="43"/>
        <v>0</v>
      </c>
      <c r="J222" s="30">
        <v>0</v>
      </c>
      <c r="K222" s="31">
        <f t="shared" si="42"/>
        <v>0</v>
      </c>
    </row>
    <row r="223" spans="2:11" ht="16.5" thickBot="1">
      <c r="B223" s="129">
        <v>15</v>
      </c>
      <c r="C223" s="172"/>
      <c r="D223" s="172"/>
      <c r="E223" s="130" t="s">
        <v>295</v>
      </c>
      <c r="F223" s="131"/>
      <c r="G223" s="132"/>
      <c r="H223" s="133"/>
      <c r="I223" s="133">
        <f>SUM(I224:I230)</f>
        <v>0</v>
      </c>
      <c r="J223" s="133"/>
      <c r="K223" s="134">
        <f>SUM(K224:K230)</f>
        <v>0</v>
      </c>
    </row>
    <row r="224" spans="2:11" s="1" customFormat="1" ht="15.75">
      <c r="B224" s="122" t="s">
        <v>688</v>
      </c>
      <c r="C224" s="173"/>
      <c r="D224" s="173"/>
      <c r="E224" s="123" t="s">
        <v>296</v>
      </c>
      <c r="F224" s="124"/>
      <c r="G224" s="125"/>
      <c r="H224" s="127"/>
      <c r="I224" s="126"/>
      <c r="J224" s="126"/>
      <c r="K224" s="207"/>
    </row>
    <row r="225" spans="2:11" ht="15.75">
      <c r="B225" s="27" t="s">
        <v>689</v>
      </c>
      <c r="C225" s="174" t="s">
        <v>1035</v>
      </c>
      <c r="D225" s="174" t="s">
        <v>795</v>
      </c>
      <c r="E225" s="28" t="s">
        <v>297</v>
      </c>
      <c r="F225" s="29" t="s">
        <v>306</v>
      </c>
      <c r="G225" s="56">
        <v>4</v>
      </c>
      <c r="H225" s="30"/>
      <c r="I225" s="30">
        <f t="shared" ref="I225" si="44">G225*H225</f>
        <v>0</v>
      </c>
      <c r="J225" s="30">
        <v>0</v>
      </c>
      <c r="K225" s="31">
        <f t="shared" ref="K225" si="45">G225*J225</f>
        <v>0</v>
      </c>
    </row>
    <row r="226" spans="2:11" ht="15.75">
      <c r="B226" s="27" t="s">
        <v>1105</v>
      </c>
      <c r="C226" s="174" t="s">
        <v>1036</v>
      </c>
      <c r="D226" s="174" t="s">
        <v>795</v>
      </c>
      <c r="E226" s="28" t="s">
        <v>298</v>
      </c>
      <c r="F226" s="29" t="s">
        <v>306</v>
      </c>
      <c r="G226" s="56">
        <v>8</v>
      </c>
      <c r="H226" s="30"/>
      <c r="I226" s="30">
        <f t="shared" ref="I226:I230" si="46">G226*H226</f>
        <v>0</v>
      </c>
      <c r="J226" s="30">
        <v>0</v>
      </c>
      <c r="K226" s="31">
        <f t="shared" ref="K226:K230" si="47">G226*J226</f>
        <v>0</v>
      </c>
    </row>
    <row r="227" spans="2:11" ht="15.75">
      <c r="B227" s="27" t="s">
        <v>1106</v>
      </c>
      <c r="C227" s="174" t="s">
        <v>1037</v>
      </c>
      <c r="D227" s="174" t="s">
        <v>795</v>
      </c>
      <c r="E227" s="28" t="s">
        <v>299</v>
      </c>
      <c r="F227" s="29" t="s">
        <v>306</v>
      </c>
      <c r="G227" s="56">
        <v>8</v>
      </c>
      <c r="H227" s="30"/>
      <c r="I227" s="30">
        <f t="shared" si="46"/>
        <v>0</v>
      </c>
      <c r="J227" s="30">
        <v>0</v>
      </c>
      <c r="K227" s="31">
        <f t="shared" si="47"/>
        <v>0</v>
      </c>
    </row>
    <row r="228" spans="2:11" ht="15.75">
      <c r="B228" s="27" t="s">
        <v>1107</v>
      </c>
      <c r="C228" s="174" t="s">
        <v>1038</v>
      </c>
      <c r="D228" s="174" t="s">
        <v>795</v>
      </c>
      <c r="E228" s="28" t="s">
        <v>300</v>
      </c>
      <c r="F228" s="29" t="s">
        <v>306</v>
      </c>
      <c r="G228" s="56">
        <v>16</v>
      </c>
      <c r="H228" s="30"/>
      <c r="I228" s="30">
        <f t="shared" si="46"/>
        <v>0</v>
      </c>
      <c r="J228" s="30">
        <v>0</v>
      </c>
      <c r="K228" s="31">
        <f t="shared" si="47"/>
        <v>0</v>
      </c>
    </row>
    <row r="229" spans="2:11" s="1" customFormat="1" ht="15.75">
      <c r="B229" s="23" t="s">
        <v>690</v>
      </c>
      <c r="C229" s="169"/>
      <c r="D229" s="169"/>
      <c r="E229" s="20" t="s">
        <v>301</v>
      </c>
      <c r="F229" s="19"/>
      <c r="G229" s="55"/>
      <c r="H229" s="30"/>
      <c r="I229" s="30">
        <f t="shared" si="46"/>
        <v>0</v>
      </c>
      <c r="J229" s="30">
        <v>0</v>
      </c>
      <c r="K229" s="31">
        <f t="shared" si="47"/>
        <v>0</v>
      </c>
    </row>
    <row r="230" spans="2:11" ht="16.5" thickBot="1">
      <c r="B230" s="43" t="s">
        <v>691</v>
      </c>
      <c r="C230" s="174" t="s">
        <v>1039</v>
      </c>
      <c r="D230" s="174" t="s">
        <v>795</v>
      </c>
      <c r="E230" s="44" t="s">
        <v>1040</v>
      </c>
      <c r="F230" s="45" t="s">
        <v>306</v>
      </c>
      <c r="G230" s="59">
        <v>8</v>
      </c>
      <c r="H230" s="30"/>
      <c r="I230" s="30">
        <f t="shared" si="46"/>
        <v>0</v>
      </c>
      <c r="J230" s="30">
        <v>0</v>
      </c>
      <c r="K230" s="31">
        <f t="shared" si="47"/>
        <v>0</v>
      </c>
    </row>
    <row r="231" spans="2:11" s="6" customFormat="1" ht="19.5" thickBot="1">
      <c r="B231" s="226" t="s">
        <v>315</v>
      </c>
      <c r="C231" s="227"/>
      <c r="D231" s="227"/>
      <c r="E231" s="227"/>
      <c r="F231" s="227"/>
      <c r="G231" s="227"/>
      <c r="H231" s="212"/>
      <c r="I231" s="96">
        <f>SUM(I15:I230)/2</f>
        <v>0</v>
      </c>
      <c r="J231" s="21"/>
      <c r="K231" s="211">
        <f>K15+K33+K51+K65+K72+K84+K128+K178+K184+K189+K198+K207+K212+K223</f>
        <v>0</v>
      </c>
    </row>
    <row r="232" spans="2:11" ht="32.25" customHeight="1">
      <c r="B232" s="228"/>
      <c r="C232" s="229"/>
      <c r="D232" s="229"/>
      <c r="E232" s="229"/>
      <c r="F232" s="229"/>
      <c r="G232" s="229"/>
      <c r="H232" s="229"/>
      <c r="I232" s="229"/>
      <c r="J232" s="229"/>
      <c r="K232" s="230"/>
    </row>
    <row r="233" spans="2:11">
      <c r="B233" s="144"/>
      <c r="C233" s="145"/>
      <c r="D233" s="145"/>
      <c r="E233" s="145"/>
      <c r="F233" s="145"/>
      <c r="G233" s="145"/>
      <c r="H233" s="305"/>
      <c r="I233" s="305"/>
      <c r="J233" s="305"/>
      <c r="K233" s="151"/>
    </row>
    <row r="234" spans="2:11" ht="18">
      <c r="B234" s="142"/>
      <c r="C234" s="143"/>
      <c r="D234" s="143"/>
      <c r="E234" s="222" t="s">
        <v>1108</v>
      </c>
      <c r="F234" s="231" t="s">
        <v>1109</v>
      </c>
      <c r="G234" s="231"/>
      <c r="H234" s="231"/>
      <c r="I234" s="231"/>
      <c r="J234" s="231"/>
      <c r="K234" s="232"/>
    </row>
    <row r="235" spans="2:11">
      <c r="B235" s="142"/>
      <c r="C235" s="143"/>
      <c r="D235" s="143"/>
      <c r="E235" s="221" t="s">
        <v>1110</v>
      </c>
      <c r="F235" s="233" t="s">
        <v>1111</v>
      </c>
      <c r="G235" s="233"/>
      <c r="H235" s="233"/>
      <c r="I235" s="233"/>
      <c r="J235" s="233"/>
      <c r="K235" s="234"/>
    </row>
    <row r="236" spans="2:11" ht="15.75">
      <c r="B236" s="235"/>
      <c r="C236" s="236"/>
      <c r="D236" s="236"/>
      <c r="E236" s="236"/>
      <c r="F236" s="236"/>
      <c r="G236" s="236"/>
      <c r="H236" s="239" t="s">
        <v>1112</v>
      </c>
      <c r="I236" s="239"/>
      <c r="J236" s="239"/>
      <c r="K236" s="100"/>
    </row>
    <row r="237" spans="2:11" ht="15.75">
      <c r="B237" s="237"/>
      <c r="C237" s="238"/>
      <c r="D237" s="238"/>
      <c r="E237" s="238"/>
      <c r="F237" s="238"/>
      <c r="G237" s="238"/>
      <c r="H237" s="98"/>
      <c r="I237" s="99"/>
      <c r="J237" s="99"/>
      <c r="K237" s="100"/>
    </row>
    <row r="238" spans="2:11" ht="16.5" thickBot="1">
      <c r="B238" s="223"/>
      <c r="C238" s="224"/>
      <c r="D238" s="224"/>
      <c r="E238" s="224"/>
      <c r="F238" s="224"/>
      <c r="G238" s="224"/>
      <c r="H238" s="224"/>
      <c r="I238" s="224"/>
      <c r="J238" s="224"/>
      <c r="K238" s="225"/>
    </row>
    <row r="240" spans="2:11">
      <c r="K240" s="54"/>
    </row>
  </sheetData>
  <mergeCells count="17">
    <mergeCell ref="B10:K10"/>
    <mergeCell ref="B11:K11"/>
    <mergeCell ref="E12:K12"/>
    <mergeCell ref="B14:J14"/>
    <mergeCell ref="B2:K5"/>
    <mergeCell ref="B6:K6"/>
    <mergeCell ref="B7:K7"/>
    <mergeCell ref="B8:K8"/>
    <mergeCell ref="B9:K9"/>
    <mergeCell ref="B238:K238"/>
    <mergeCell ref="B231:G231"/>
    <mergeCell ref="B232:K232"/>
    <mergeCell ref="F234:K234"/>
    <mergeCell ref="F235:K235"/>
    <mergeCell ref="B236:G236"/>
    <mergeCell ref="B237:G237"/>
    <mergeCell ref="H236:J236"/>
  </mergeCells>
  <pageMargins left="0.23622047244094491" right="0.23622047244094491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W398"/>
  <sheetViews>
    <sheetView view="pageBreakPreview" topLeftCell="B1" zoomScale="85" zoomScaleNormal="100" zoomScaleSheetLayoutView="85" workbookViewId="0">
      <selection activeCell="B9" sqref="B9:K9"/>
    </sheetView>
  </sheetViews>
  <sheetFormatPr defaultRowHeight="15"/>
  <cols>
    <col min="1" max="1" width="2" customWidth="1"/>
    <col min="2" max="2" width="10.42578125" style="22" customWidth="1"/>
    <col min="3" max="3" width="96.85546875" style="8" customWidth="1"/>
    <col min="4" max="4" width="8.28515625" style="8" bestFit="1" customWidth="1"/>
    <col min="5" max="5" width="12" style="8" customWidth="1"/>
    <col min="6" max="6" width="15.140625" style="8" customWidth="1"/>
    <col min="7" max="7" width="19.5703125" style="8" customWidth="1"/>
    <col min="8" max="8" width="18.42578125" style="8" customWidth="1"/>
    <col min="9" max="9" width="18.7109375" style="8" customWidth="1"/>
    <col min="10" max="10" width="16.42578125" style="8" customWidth="1"/>
    <col min="11" max="11" width="24.140625" style="8" customWidth="1"/>
    <col min="12" max="12" width="17.28515625" style="8" customWidth="1"/>
    <col min="13" max="13" width="20.42578125" style="8" customWidth="1"/>
    <col min="14" max="14" width="20" style="8" customWidth="1"/>
    <col min="15" max="15" width="22" style="8" customWidth="1"/>
    <col min="16" max="16" width="24.85546875" style="63" customWidth="1"/>
    <col min="17" max="23" width="9.140625" style="63"/>
  </cols>
  <sheetData>
    <row r="1" spans="2:23" ht="15.75" thickBot="1"/>
    <row r="2" spans="2:23">
      <c r="B2" s="250" t="s">
        <v>0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2"/>
    </row>
    <row r="3" spans="2:23">
      <c r="B3" s="253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5"/>
    </row>
    <row r="4" spans="2:23">
      <c r="B4" s="253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5"/>
    </row>
    <row r="5" spans="2:23">
      <c r="B5" s="253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5"/>
    </row>
    <row r="6" spans="2:23" ht="23.25">
      <c r="B6" s="256" t="s">
        <v>1</v>
      </c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8"/>
    </row>
    <row r="7" spans="2:23" ht="24.75" customHeight="1">
      <c r="B7" s="259" t="s">
        <v>788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1"/>
    </row>
    <row r="8" spans="2:23" ht="51.75" customHeight="1">
      <c r="B8" s="262" t="s">
        <v>791</v>
      </c>
      <c r="C8" s="241"/>
      <c r="D8" s="241"/>
      <c r="E8" s="241"/>
      <c r="F8" s="241"/>
      <c r="G8" s="241"/>
      <c r="H8" s="241"/>
      <c r="I8" s="241"/>
      <c r="J8" s="241"/>
      <c r="K8" s="241"/>
      <c r="L8" s="264"/>
      <c r="M8" s="162" t="s">
        <v>773</v>
      </c>
      <c r="N8" s="263" t="s">
        <v>774</v>
      </c>
      <c r="O8" s="271"/>
    </row>
    <row r="9" spans="2:23" ht="49.5" customHeight="1">
      <c r="B9" s="243" t="s">
        <v>792</v>
      </c>
      <c r="C9" s="244"/>
      <c r="D9" s="244"/>
      <c r="E9" s="244"/>
      <c r="F9" s="244"/>
      <c r="G9" s="244"/>
      <c r="H9" s="244"/>
      <c r="I9" s="244"/>
      <c r="J9" s="244"/>
      <c r="K9" s="265"/>
      <c r="L9" s="114" t="s">
        <v>763</v>
      </c>
      <c r="M9" s="115" t="s">
        <v>764</v>
      </c>
      <c r="N9" s="266" t="s">
        <v>789</v>
      </c>
      <c r="O9" s="267"/>
    </row>
    <row r="10" spans="2:23" ht="24.75" customHeight="1">
      <c r="B10" s="240" t="s">
        <v>765</v>
      </c>
      <c r="C10" s="241"/>
      <c r="D10" s="241"/>
      <c r="E10" s="241"/>
      <c r="F10" s="241"/>
      <c r="G10" s="241"/>
      <c r="H10" s="241"/>
      <c r="I10" s="241"/>
      <c r="J10" s="241"/>
      <c r="K10" s="264"/>
      <c r="L10" s="114" t="s">
        <v>761</v>
      </c>
      <c r="M10" s="116" t="s">
        <v>762</v>
      </c>
      <c r="N10" s="268">
        <f>O389</f>
        <v>0</v>
      </c>
      <c r="O10" s="269"/>
    </row>
    <row r="11" spans="2:23" ht="41.25" customHeight="1">
      <c r="B11" s="243" t="s">
        <v>793</v>
      </c>
      <c r="C11" s="244"/>
      <c r="D11" s="244"/>
      <c r="E11" s="244"/>
      <c r="F11" s="244"/>
      <c r="G11" s="244"/>
      <c r="H11" s="244"/>
      <c r="I11" s="265"/>
      <c r="J11" s="270"/>
      <c r="K11" s="265"/>
      <c r="L11" s="114" t="s">
        <v>770</v>
      </c>
      <c r="M11" s="116" t="s">
        <v>769</v>
      </c>
      <c r="N11" s="164" t="s">
        <v>790</v>
      </c>
      <c r="O11" s="165" t="e">
        <f>O14/N10</f>
        <v>#DIV/0!</v>
      </c>
    </row>
    <row r="12" spans="2:23" ht="5.25" customHeight="1">
      <c r="B12" s="117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7"/>
    </row>
    <row r="13" spans="2:23" ht="58.5" customHeight="1" thickBot="1">
      <c r="B13" s="48" t="s">
        <v>2</v>
      </c>
      <c r="C13" s="49" t="s">
        <v>3</v>
      </c>
      <c r="D13" s="49" t="s">
        <v>4</v>
      </c>
      <c r="E13" s="49" t="s">
        <v>753</v>
      </c>
      <c r="F13" s="49" t="s">
        <v>779</v>
      </c>
      <c r="G13" s="49" t="s">
        <v>776</v>
      </c>
      <c r="H13" s="49" t="s">
        <v>777</v>
      </c>
      <c r="I13" s="49" t="s">
        <v>778</v>
      </c>
      <c r="J13" s="49" t="s">
        <v>781</v>
      </c>
      <c r="K13" s="49" t="s">
        <v>780</v>
      </c>
      <c r="L13" s="49" t="s">
        <v>756</v>
      </c>
      <c r="M13" s="49" t="s">
        <v>757</v>
      </c>
      <c r="N13" s="49" t="s">
        <v>755</v>
      </c>
      <c r="O13" s="50" t="s">
        <v>758</v>
      </c>
    </row>
    <row r="14" spans="2:23" ht="16.5" thickBot="1">
      <c r="B14" s="248" t="s">
        <v>729</v>
      </c>
      <c r="C14" s="249"/>
      <c r="D14" s="249"/>
      <c r="E14" s="249"/>
      <c r="F14" s="249"/>
      <c r="G14" s="249"/>
      <c r="H14" s="249"/>
      <c r="I14" s="92">
        <f>I389</f>
        <v>0</v>
      </c>
      <c r="J14" s="92"/>
      <c r="K14" s="92">
        <f t="shared" ref="K14:O14" si="0">K389</f>
        <v>0</v>
      </c>
      <c r="L14" s="92"/>
      <c r="M14" s="92">
        <f t="shared" si="0"/>
        <v>0</v>
      </c>
      <c r="N14" s="92"/>
      <c r="O14" s="112">
        <f t="shared" si="0"/>
        <v>0</v>
      </c>
    </row>
    <row r="15" spans="2:23" s="5" customFormat="1" ht="15.75">
      <c r="B15" s="80">
        <v>1</v>
      </c>
      <c r="C15" s="81" t="s">
        <v>8</v>
      </c>
      <c r="D15" s="82"/>
      <c r="E15" s="83"/>
      <c r="F15" s="83"/>
      <c r="G15" s="83">
        <f>SUM(G16:G33)</f>
        <v>0</v>
      </c>
      <c r="H15" s="83"/>
      <c r="I15" s="83">
        <f>SUM(I16:I33)</f>
        <v>0</v>
      </c>
      <c r="J15" s="83"/>
      <c r="K15" s="83">
        <f>SUM(K16:K33)</f>
        <v>0</v>
      </c>
      <c r="L15" s="83"/>
      <c r="M15" s="83">
        <f>SUM(M16:M33)</f>
        <v>0</v>
      </c>
      <c r="N15" s="83"/>
      <c r="O15" s="84">
        <f>SUM(O16:O33)</f>
        <v>0</v>
      </c>
      <c r="P15" s="66"/>
      <c r="Q15" s="65"/>
      <c r="R15" s="65"/>
      <c r="S15" s="65"/>
      <c r="T15" s="65"/>
      <c r="U15" s="65"/>
      <c r="V15" s="65"/>
      <c r="W15" s="65"/>
    </row>
    <row r="16" spans="2:23" ht="15.75">
      <c r="B16" s="23" t="s">
        <v>378</v>
      </c>
      <c r="C16" s="20" t="s">
        <v>734</v>
      </c>
      <c r="D16" s="19"/>
      <c r="E16" s="55"/>
      <c r="F16" s="18"/>
      <c r="G16" s="18"/>
      <c r="H16" s="18"/>
      <c r="I16" s="18"/>
      <c r="J16" s="18"/>
      <c r="K16" s="18"/>
      <c r="L16" s="18"/>
      <c r="M16" s="18"/>
      <c r="N16" s="18"/>
      <c r="O16" s="13"/>
      <c r="P16" s="66"/>
    </row>
    <row r="17" spans="2:23" ht="15.75">
      <c r="B17" s="27" t="s">
        <v>379</v>
      </c>
      <c r="C17" s="28" t="s">
        <v>9</v>
      </c>
      <c r="D17" s="29" t="s">
        <v>304</v>
      </c>
      <c r="E17" s="56">
        <v>0</v>
      </c>
      <c r="F17" s="30">
        <v>142.98199999999997</v>
      </c>
      <c r="G17" s="30">
        <f>E17*F17</f>
        <v>0</v>
      </c>
      <c r="H17" s="30">
        <v>178.73</v>
      </c>
      <c r="I17" s="30">
        <f>E17*H17</f>
        <v>0</v>
      </c>
      <c r="J17" s="30">
        <v>0</v>
      </c>
      <c r="K17" s="30">
        <f>J17*H17</f>
        <v>0</v>
      </c>
      <c r="L17" s="30"/>
      <c r="M17" s="30"/>
      <c r="N17" s="30">
        <f>E17-J17</f>
        <v>0</v>
      </c>
      <c r="O17" s="31">
        <f>I17-K17</f>
        <v>0</v>
      </c>
      <c r="P17" s="66"/>
    </row>
    <row r="18" spans="2:23" ht="15.75">
      <c r="B18" s="27" t="s">
        <v>380</v>
      </c>
      <c r="C18" s="28" t="s">
        <v>10</v>
      </c>
      <c r="D18" s="29" t="s">
        <v>305</v>
      </c>
      <c r="E18" s="56">
        <v>0</v>
      </c>
      <c r="F18" s="30">
        <v>3.5209999999999999</v>
      </c>
      <c r="G18" s="30">
        <f t="shared" ref="G18:G33" si="1">E18*F18</f>
        <v>0</v>
      </c>
      <c r="H18" s="30">
        <v>4.4000000000000004</v>
      </c>
      <c r="I18" s="30">
        <f t="shared" ref="I18:I33" si="2">E18*H18</f>
        <v>0</v>
      </c>
      <c r="J18" s="30">
        <v>0</v>
      </c>
      <c r="K18" s="30">
        <f t="shared" ref="K18:K78" si="3">J18*H18</f>
        <v>0</v>
      </c>
      <c r="L18" s="30"/>
      <c r="M18" s="30"/>
      <c r="N18" s="30">
        <f t="shared" ref="N18:N80" si="4">E18-J18</f>
        <v>0</v>
      </c>
      <c r="O18" s="31">
        <f t="shared" ref="O18:O80" si="5">I18-K18</f>
        <v>0</v>
      </c>
      <c r="P18" s="66"/>
    </row>
    <row r="19" spans="2:23" ht="15.75">
      <c r="B19" s="27" t="s">
        <v>381</v>
      </c>
      <c r="C19" s="28" t="s">
        <v>11</v>
      </c>
      <c r="D19" s="29" t="s">
        <v>305</v>
      </c>
      <c r="E19" s="56">
        <v>0</v>
      </c>
      <c r="F19" s="30">
        <v>3.7939999999999996</v>
      </c>
      <c r="G19" s="30">
        <f t="shared" si="1"/>
        <v>0</v>
      </c>
      <c r="H19" s="30">
        <v>4.74</v>
      </c>
      <c r="I19" s="30">
        <f t="shared" si="2"/>
        <v>0</v>
      </c>
      <c r="J19" s="30">
        <v>0</v>
      </c>
      <c r="K19" s="30">
        <f t="shared" si="3"/>
        <v>0</v>
      </c>
      <c r="L19" s="30"/>
      <c r="M19" s="30"/>
      <c r="N19" s="30">
        <f t="shared" si="4"/>
        <v>0</v>
      </c>
      <c r="O19" s="31">
        <f>I19-K19</f>
        <v>0</v>
      </c>
      <c r="P19" s="66"/>
    </row>
    <row r="20" spans="2:23" ht="15.75">
      <c r="B20" s="27" t="s">
        <v>382</v>
      </c>
      <c r="C20" s="28" t="s">
        <v>12</v>
      </c>
      <c r="D20" s="29" t="s">
        <v>305</v>
      </c>
      <c r="E20" s="56">
        <v>0</v>
      </c>
      <c r="F20" s="30">
        <v>1.8129999999999997</v>
      </c>
      <c r="G20" s="30">
        <f t="shared" si="1"/>
        <v>0</v>
      </c>
      <c r="H20" s="30">
        <v>2.27</v>
      </c>
      <c r="I20" s="30">
        <f t="shared" si="2"/>
        <v>0</v>
      </c>
      <c r="J20" s="30">
        <v>0</v>
      </c>
      <c r="K20" s="30">
        <f t="shared" si="3"/>
        <v>0</v>
      </c>
      <c r="L20" s="30"/>
      <c r="M20" s="30"/>
      <c r="N20" s="30">
        <f t="shared" si="4"/>
        <v>0</v>
      </c>
      <c r="O20" s="31">
        <f t="shared" si="5"/>
        <v>0</v>
      </c>
      <c r="P20" s="66"/>
    </row>
    <row r="21" spans="2:23" ht="15.75">
      <c r="B21" s="27" t="s">
        <v>383</v>
      </c>
      <c r="C21" s="28" t="s">
        <v>13</v>
      </c>
      <c r="D21" s="29" t="s">
        <v>305</v>
      </c>
      <c r="E21" s="56">
        <v>0</v>
      </c>
      <c r="F21" s="30">
        <v>4.6199999999999992</v>
      </c>
      <c r="G21" s="30">
        <f t="shared" si="1"/>
        <v>0</v>
      </c>
      <c r="H21" s="30">
        <v>5.78</v>
      </c>
      <c r="I21" s="30">
        <f t="shared" si="2"/>
        <v>0</v>
      </c>
      <c r="J21" s="30">
        <v>0</v>
      </c>
      <c r="K21" s="30">
        <f t="shared" si="3"/>
        <v>0</v>
      </c>
      <c r="L21" s="30"/>
      <c r="M21" s="30"/>
      <c r="N21" s="30">
        <f t="shared" si="4"/>
        <v>0</v>
      </c>
      <c r="O21" s="31">
        <f t="shared" si="5"/>
        <v>0</v>
      </c>
      <c r="P21" s="66"/>
    </row>
    <row r="22" spans="2:23" s="4" customFormat="1" ht="15.75">
      <c r="B22" s="27" t="s">
        <v>732</v>
      </c>
      <c r="C22" s="28" t="s">
        <v>733</v>
      </c>
      <c r="D22" s="29" t="s">
        <v>305</v>
      </c>
      <c r="E22" s="56">
        <v>0</v>
      </c>
      <c r="F22" s="30">
        <v>45.094000000000001</v>
      </c>
      <c r="G22" s="30">
        <f t="shared" si="1"/>
        <v>0</v>
      </c>
      <c r="H22" s="30">
        <v>56.37</v>
      </c>
      <c r="I22" s="30">
        <f t="shared" si="2"/>
        <v>0</v>
      </c>
      <c r="J22" s="30">
        <v>0</v>
      </c>
      <c r="K22" s="30">
        <f t="shared" si="3"/>
        <v>0</v>
      </c>
      <c r="L22" s="30"/>
      <c r="M22" s="30"/>
      <c r="N22" s="30">
        <f t="shared" si="4"/>
        <v>0</v>
      </c>
      <c r="O22" s="31">
        <f>I22-K22</f>
        <v>0</v>
      </c>
      <c r="P22" s="62"/>
      <c r="Q22" s="8"/>
      <c r="R22" s="8"/>
      <c r="S22" s="8"/>
      <c r="T22" s="8"/>
      <c r="U22" s="8"/>
      <c r="V22" s="8"/>
      <c r="W22" s="8"/>
    </row>
    <row r="23" spans="2:23" ht="15.75">
      <c r="B23" s="23" t="s">
        <v>386</v>
      </c>
      <c r="C23" s="20" t="s">
        <v>14</v>
      </c>
      <c r="D23" s="19"/>
      <c r="E23" s="55"/>
      <c r="F23" s="30"/>
      <c r="G23" s="30">
        <f t="shared" si="1"/>
        <v>0</v>
      </c>
      <c r="H23" s="30"/>
      <c r="I23" s="30">
        <f t="shared" si="2"/>
        <v>0</v>
      </c>
      <c r="J23" s="18"/>
      <c r="K23" s="30"/>
      <c r="L23" s="18"/>
      <c r="M23" s="30"/>
      <c r="N23" s="30"/>
      <c r="O23" s="31"/>
      <c r="P23" s="66"/>
    </row>
    <row r="24" spans="2:23" ht="15.75">
      <c r="B24" s="27" t="s">
        <v>387</v>
      </c>
      <c r="C24" s="28" t="s">
        <v>15</v>
      </c>
      <c r="D24" s="29" t="s">
        <v>303</v>
      </c>
      <c r="E24" s="56">
        <v>0</v>
      </c>
      <c r="F24" s="30">
        <v>42.216999999999999</v>
      </c>
      <c r="G24" s="30">
        <f t="shared" si="1"/>
        <v>0</v>
      </c>
      <c r="H24" s="30">
        <v>52.77</v>
      </c>
      <c r="I24" s="30">
        <f t="shared" si="2"/>
        <v>0</v>
      </c>
      <c r="J24" s="30">
        <v>0</v>
      </c>
      <c r="K24" s="30">
        <f t="shared" si="3"/>
        <v>0</v>
      </c>
      <c r="L24" s="30"/>
      <c r="M24" s="30"/>
      <c r="N24" s="30">
        <f t="shared" si="4"/>
        <v>0</v>
      </c>
      <c r="O24" s="31">
        <f t="shared" si="5"/>
        <v>0</v>
      </c>
      <c r="P24" s="66"/>
    </row>
    <row r="25" spans="2:23" ht="15.75">
      <c r="B25" s="23" t="s">
        <v>388</v>
      </c>
      <c r="C25" s="20" t="s">
        <v>16</v>
      </c>
      <c r="D25" s="19"/>
      <c r="E25" s="55"/>
      <c r="F25" s="30"/>
      <c r="G25" s="30">
        <f t="shared" si="1"/>
        <v>0</v>
      </c>
      <c r="H25" s="30"/>
      <c r="I25" s="30">
        <f t="shared" si="2"/>
        <v>0</v>
      </c>
      <c r="J25" s="18"/>
      <c r="K25" s="30"/>
      <c r="L25" s="18"/>
      <c r="M25" s="30"/>
      <c r="N25" s="30"/>
      <c r="O25" s="31"/>
      <c r="P25" s="66"/>
    </row>
    <row r="26" spans="2:23" ht="15.75">
      <c r="B26" s="27" t="s">
        <v>389</v>
      </c>
      <c r="C26" s="28" t="s">
        <v>17</v>
      </c>
      <c r="D26" s="29" t="s">
        <v>305</v>
      </c>
      <c r="E26" s="56"/>
      <c r="F26" s="30">
        <v>11.508000000000001</v>
      </c>
      <c r="G26" s="30">
        <f t="shared" si="1"/>
        <v>0</v>
      </c>
      <c r="H26" s="30">
        <v>14.39</v>
      </c>
      <c r="I26" s="30">
        <f t="shared" si="2"/>
        <v>0</v>
      </c>
      <c r="J26" s="30"/>
      <c r="K26" s="30">
        <f t="shared" si="3"/>
        <v>0</v>
      </c>
      <c r="L26" s="30"/>
      <c r="M26" s="30"/>
      <c r="N26" s="30">
        <f t="shared" si="4"/>
        <v>0</v>
      </c>
      <c r="O26" s="31">
        <f t="shared" si="5"/>
        <v>0</v>
      </c>
      <c r="P26" s="66"/>
    </row>
    <row r="27" spans="2:23" ht="15.75">
      <c r="B27" s="23" t="s">
        <v>390</v>
      </c>
      <c r="C27" s="20" t="s">
        <v>18</v>
      </c>
      <c r="D27" s="19"/>
      <c r="E27" s="55"/>
      <c r="F27" s="30"/>
      <c r="G27" s="30">
        <f t="shared" si="1"/>
        <v>0</v>
      </c>
      <c r="H27" s="30"/>
      <c r="I27" s="30">
        <f t="shared" si="2"/>
        <v>0</v>
      </c>
      <c r="J27" s="18"/>
      <c r="K27" s="30"/>
      <c r="L27" s="18"/>
      <c r="M27" s="30"/>
      <c r="N27" s="30"/>
      <c r="O27" s="31"/>
      <c r="P27" s="66"/>
    </row>
    <row r="28" spans="2:23" ht="15.75">
      <c r="B28" s="27" t="s">
        <v>391</v>
      </c>
      <c r="C28" s="28" t="s">
        <v>19</v>
      </c>
      <c r="D28" s="29" t="s">
        <v>307</v>
      </c>
      <c r="E28" s="56">
        <v>0</v>
      </c>
      <c r="F28" s="30">
        <v>4.9559999999999995</v>
      </c>
      <c r="G28" s="30">
        <f t="shared" si="1"/>
        <v>0</v>
      </c>
      <c r="H28" s="30">
        <v>6.2</v>
      </c>
      <c r="I28" s="30">
        <f t="shared" si="2"/>
        <v>0</v>
      </c>
      <c r="J28" s="113">
        <f>E28*0.33</f>
        <v>0</v>
      </c>
      <c r="K28" s="30">
        <f t="shared" si="3"/>
        <v>0</v>
      </c>
      <c r="L28" s="30"/>
      <c r="M28" s="30"/>
      <c r="N28" s="30">
        <f t="shared" si="4"/>
        <v>0</v>
      </c>
      <c r="O28" s="31">
        <f t="shared" si="5"/>
        <v>0</v>
      </c>
      <c r="P28" s="66"/>
    </row>
    <row r="29" spans="2:23" ht="15.75">
      <c r="B29" s="27" t="s">
        <v>392</v>
      </c>
      <c r="C29" s="28" t="s">
        <v>20</v>
      </c>
      <c r="D29" s="29" t="s">
        <v>304</v>
      </c>
      <c r="E29" s="56">
        <v>0</v>
      </c>
      <c r="F29" s="30">
        <v>2.2889999999999997</v>
      </c>
      <c r="G29" s="30">
        <f t="shared" si="1"/>
        <v>0</v>
      </c>
      <c r="H29" s="30">
        <v>2.86</v>
      </c>
      <c r="I29" s="30">
        <f t="shared" si="2"/>
        <v>0</v>
      </c>
      <c r="J29" s="113">
        <v>0</v>
      </c>
      <c r="K29" s="30">
        <f t="shared" si="3"/>
        <v>0</v>
      </c>
      <c r="L29" s="30"/>
      <c r="M29" s="30"/>
      <c r="N29" s="30">
        <f t="shared" si="4"/>
        <v>0</v>
      </c>
      <c r="O29" s="31">
        <f t="shared" si="5"/>
        <v>0</v>
      </c>
      <c r="P29" s="66"/>
    </row>
    <row r="30" spans="2:23" ht="15.75">
      <c r="B30" s="27" t="s">
        <v>393</v>
      </c>
      <c r="C30" s="28" t="s">
        <v>374</v>
      </c>
      <c r="D30" s="29" t="s">
        <v>304</v>
      </c>
      <c r="E30" s="56">
        <v>0</v>
      </c>
      <c r="F30" s="30">
        <v>2.3519999999999999</v>
      </c>
      <c r="G30" s="30">
        <f t="shared" si="1"/>
        <v>0</v>
      </c>
      <c r="H30" s="30">
        <v>2.94</v>
      </c>
      <c r="I30" s="30">
        <f t="shared" si="2"/>
        <v>0</v>
      </c>
      <c r="J30" s="113">
        <v>0</v>
      </c>
      <c r="K30" s="30">
        <f t="shared" si="3"/>
        <v>0</v>
      </c>
      <c r="L30" s="30"/>
      <c r="M30" s="30"/>
      <c r="N30" s="30">
        <f t="shared" si="4"/>
        <v>0</v>
      </c>
      <c r="O30" s="31">
        <f t="shared" si="5"/>
        <v>0</v>
      </c>
      <c r="P30" s="66"/>
    </row>
    <row r="31" spans="2:23" ht="15.75">
      <c r="B31" s="23" t="s">
        <v>394</v>
      </c>
      <c r="C31" s="20" t="s">
        <v>21</v>
      </c>
      <c r="D31" s="19"/>
      <c r="E31" s="55"/>
      <c r="F31" s="30"/>
      <c r="G31" s="30">
        <f t="shared" si="1"/>
        <v>0</v>
      </c>
      <c r="H31" s="30"/>
      <c r="I31" s="30">
        <f t="shared" si="2"/>
        <v>0</v>
      </c>
      <c r="J31" s="18"/>
      <c r="K31" s="30"/>
      <c r="L31" s="18"/>
      <c r="M31" s="30"/>
      <c r="N31" s="30"/>
      <c r="O31" s="31"/>
      <c r="P31" s="66"/>
    </row>
    <row r="32" spans="2:23" ht="15.75">
      <c r="B32" s="27" t="s">
        <v>395</v>
      </c>
      <c r="C32" s="28" t="s">
        <v>22</v>
      </c>
      <c r="D32" s="29" t="s">
        <v>304</v>
      </c>
      <c r="E32" s="56">
        <v>0</v>
      </c>
      <c r="F32" s="30">
        <v>8.3230000000000004</v>
      </c>
      <c r="G32" s="30">
        <f t="shared" si="1"/>
        <v>0</v>
      </c>
      <c r="H32" s="30">
        <v>10.4</v>
      </c>
      <c r="I32" s="30">
        <f t="shared" si="2"/>
        <v>0</v>
      </c>
      <c r="J32" s="30">
        <v>0</v>
      </c>
      <c r="K32" s="30">
        <f t="shared" si="3"/>
        <v>0</v>
      </c>
      <c r="L32" s="30"/>
      <c r="M32" s="30"/>
      <c r="N32" s="30">
        <f t="shared" si="4"/>
        <v>0</v>
      </c>
      <c r="O32" s="31">
        <f t="shared" si="5"/>
        <v>0</v>
      </c>
      <c r="P32" s="66"/>
    </row>
    <row r="33" spans="2:23" ht="16.5" thickBot="1">
      <c r="B33" s="118" t="s">
        <v>396</v>
      </c>
      <c r="C33" s="119" t="s">
        <v>23</v>
      </c>
      <c r="D33" s="120" t="s">
        <v>304</v>
      </c>
      <c r="E33" s="110">
        <v>0</v>
      </c>
      <c r="F33" s="107">
        <v>7.8259999999999996</v>
      </c>
      <c r="G33" s="30">
        <f t="shared" si="1"/>
        <v>0</v>
      </c>
      <c r="H33" s="107">
        <v>9.7799999999999994</v>
      </c>
      <c r="I33" s="30">
        <f t="shared" si="2"/>
        <v>0</v>
      </c>
      <c r="J33" s="107">
        <v>0</v>
      </c>
      <c r="K33" s="107">
        <f t="shared" si="3"/>
        <v>0</v>
      </c>
      <c r="L33" s="107"/>
      <c r="M33" s="107"/>
      <c r="N33" s="107">
        <f t="shared" si="4"/>
        <v>0</v>
      </c>
      <c r="O33" s="121">
        <f t="shared" si="5"/>
        <v>0</v>
      </c>
      <c r="P33" s="66"/>
    </row>
    <row r="34" spans="2:23" s="5" customFormat="1" ht="16.5" thickBot="1">
      <c r="B34" s="129">
        <v>2</v>
      </c>
      <c r="C34" s="130" t="s">
        <v>24</v>
      </c>
      <c r="D34" s="131"/>
      <c r="E34" s="132"/>
      <c r="F34" s="133"/>
      <c r="G34" s="133">
        <f>SUM(G35:G90)</f>
        <v>0</v>
      </c>
      <c r="H34" s="133"/>
      <c r="I34" s="133">
        <f>SUM(I35:I90)</f>
        <v>0</v>
      </c>
      <c r="J34" s="133"/>
      <c r="K34" s="133">
        <f>SUM(K35:K90)</f>
        <v>0</v>
      </c>
      <c r="L34" s="133"/>
      <c r="M34" s="133">
        <f>SUM(M35:M90)</f>
        <v>0</v>
      </c>
      <c r="N34" s="133"/>
      <c r="O34" s="134">
        <f>SUM(O35:O90)</f>
        <v>0</v>
      </c>
      <c r="P34" s="66"/>
      <c r="Q34" s="65"/>
      <c r="R34" s="65"/>
      <c r="S34" s="65"/>
      <c r="T34" s="65"/>
      <c r="U34" s="65"/>
      <c r="V34" s="65"/>
      <c r="W34" s="65"/>
    </row>
    <row r="35" spans="2:23" s="2" customFormat="1" ht="15.75">
      <c r="B35" s="122" t="s">
        <v>384</v>
      </c>
      <c r="C35" s="123" t="s">
        <v>25</v>
      </c>
      <c r="D35" s="124"/>
      <c r="E35" s="125"/>
      <c r="F35" s="126"/>
      <c r="G35" s="126"/>
      <c r="H35" s="126"/>
      <c r="I35" s="126"/>
      <c r="J35" s="126"/>
      <c r="K35" s="127"/>
      <c r="L35" s="126"/>
      <c r="M35" s="126"/>
      <c r="N35" s="127"/>
      <c r="O35" s="128"/>
      <c r="P35" s="66"/>
      <c r="Q35" s="11"/>
      <c r="R35" s="11"/>
      <c r="S35" s="11"/>
      <c r="T35" s="11"/>
      <c r="U35" s="11"/>
      <c r="V35" s="11"/>
      <c r="W35" s="11"/>
    </row>
    <row r="36" spans="2:23" s="2" customFormat="1" ht="15.75">
      <c r="B36" s="27" t="s">
        <v>397</v>
      </c>
      <c r="C36" s="28" t="s">
        <v>26</v>
      </c>
      <c r="D36" s="29" t="s">
        <v>304</v>
      </c>
      <c r="E36" s="57">
        <v>0</v>
      </c>
      <c r="F36" s="30">
        <v>2.6040000000000001</v>
      </c>
      <c r="G36" s="30">
        <f t="shared" ref="G36:G90" si="6">E36*F36</f>
        <v>0</v>
      </c>
      <c r="H36" s="30">
        <v>3.26</v>
      </c>
      <c r="I36" s="30">
        <f t="shared" ref="I36:I90" si="7">E36*H36</f>
        <v>0</v>
      </c>
      <c r="J36" s="113">
        <v>0</v>
      </c>
      <c r="K36" s="30">
        <f t="shared" si="3"/>
        <v>0</v>
      </c>
      <c r="L36" s="30"/>
      <c r="M36" s="30"/>
      <c r="N36" s="30">
        <f t="shared" si="4"/>
        <v>0</v>
      </c>
      <c r="O36" s="31">
        <f t="shared" si="5"/>
        <v>0</v>
      </c>
      <c r="P36" s="66"/>
      <c r="Q36" s="11"/>
      <c r="R36" s="11"/>
      <c r="S36" s="11"/>
      <c r="T36" s="11"/>
      <c r="U36" s="11"/>
      <c r="V36" s="11"/>
      <c r="W36" s="11"/>
    </row>
    <row r="37" spans="2:23" s="2" customFormat="1" ht="15.75">
      <c r="B37" s="27" t="s">
        <v>398</v>
      </c>
      <c r="C37" s="28" t="s">
        <v>27</v>
      </c>
      <c r="D37" s="29" t="s">
        <v>304</v>
      </c>
      <c r="E37" s="57">
        <v>0</v>
      </c>
      <c r="F37" s="30">
        <v>5.2149999999999999</v>
      </c>
      <c r="G37" s="30">
        <f t="shared" si="6"/>
        <v>0</v>
      </c>
      <c r="H37" s="30">
        <v>6.52</v>
      </c>
      <c r="I37" s="30">
        <f t="shared" si="7"/>
        <v>0</v>
      </c>
      <c r="J37" s="30"/>
      <c r="K37" s="30">
        <f t="shared" si="3"/>
        <v>0</v>
      </c>
      <c r="L37" s="30"/>
      <c r="M37" s="30"/>
      <c r="N37" s="30">
        <f t="shared" si="4"/>
        <v>0</v>
      </c>
      <c r="O37" s="31">
        <f t="shared" si="5"/>
        <v>0</v>
      </c>
      <c r="P37" s="66"/>
      <c r="Q37" s="11"/>
      <c r="R37" s="11"/>
      <c r="S37" s="11"/>
      <c r="T37" s="11"/>
      <c r="U37" s="11"/>
      <c r="V37" s="11"/>
      <c r="W37" s="11"/>
    </row>
    <row r="38" spans="2:23" ht="15.75">
      <c r="B38" s="27" t="s">
        <v>399</v>
      </c>
      <c r="C38" s="28" t="s">
        <v>28</v>
      </c>
      <c r="D38" s="29" t="s">
        <v>304</v>
      </c>
      <c r="E38" s="56">
        <v>0</v>
      </c>
      <c r="F38" s="30">
        <v>6.2509999999999994</v>
      </c>
      <c r="G38" s="30">
        <f t="shared" si="6"/>
        <v>0</v>
      </c>
      <c r="H38" s="30">
        <v>7.81</v>
      </c>
      <c r="I38" s="30">
        <f t="shared" si="7"/>
        <v>0</v>
      </c>
      <c r="J38" s="30"/>
      <c r="K38" s="30">
        <f t="shared" si="3"/>
        <v>0</v>
      </c>
      <c r="L38" s="30"/>
      <c r="M38" s="30"/>
      <c r="N38" s="30">
        <f t="shared" si="4"/>
        <v>0</v>
      </c>
      <c r="O38" s="31">
        <f t="shared" si="5"/>
        <v>0</v>
      </c>
      <c r="P38" s="66"/>
    </row>
    <row r="39" spans="2:23" ht="15.75">
      <c r="B39" s="23" t="s">
        <v>400</v>
      </c>
      <c r="C39" s="20" t="s">
        <v>29</v>
      </c>
      <c r="D39" s="19"/>
      <c r="E39" s="55"/>
      <c r="F39" s="30"/>
      <c r="G39" s="30">
        <f t="shared" si="6"/>
        <v>0</v>
      </c>
      <c r="H39" s="30"/>
      <c r="I39" s="30">
        <f t="shared" si="7"/>
        <v>0</v>
      </c>
      <c r="J39" s="18"/>
      <c r="K39" s="30"/>
      <c r="L39" s="18"/>
      <c r="M39" s="30"/>
      <c r="N39" s="30"/>
      <c r="O39" s="31"/>
      <c r="P39" s="66"/>
    </row>
    <row r="40" spans="2:23" s="2" customFormat="1" ht="15.75">
      <c r="B40" s="27" t="s">
        <v>401</v>
      </c>
      <c r="C40" s="28" t="s">
        <v>30</v>
      </c>
      <c r="D40" s="29" t="s">
        <v>305</v>
      </c>
      <c r="E40" s="57">
        <v>0</v>
      </c>
      <c r="F40" s="30">
        <v>3.1289999999999996</v>
      </c>
      <c r="G40" s="30">
        <f t="shared" si="6"/>
        <v>0</v>
      </c>
      <c r="H40" s="30">
        <v>3.91</v>
      </c>
      <c r="I40" s="30">
        <f t="shared" si="7"/>
        <v>0</v>
      </c>
      <c r="J40" s="30">
        <v>0</v>
      </c>
      <c r="K40" s="30">
        <f t="shared" si="3"/>
        <v>0</v>
      </c>
      <c r="L40" s="30"/>
      <c r="M40" s="30"/>
      <c r="N40" s="30">
        <f t="shared" si="4"/>
        <v>0</v>
      </c>
      <c r="O40" s="31">
        <f t="shared" si="5"/>
        <v>0</v>
      </c>
      <c r="P40" s="66"/>
      <c r="Q40" s="11"/>
      <c r="R40" s="11"/>
      <c r="S40" s="11"/>
      <c r="T40" s="11"/>
      <c r="U40" s="11"/>
      <c r="V40" s="11"/>
      <c r="W40" s="11"/>
    </row>
    <row r="41" spans="2:23" s="2" customFormat="1" ht="15.75">
      <c r="B41" s="27" t="s">
        <v>402</v>
      </c>
      <c r="C41" s="28" t="s">
        <v>31</v>
      </c>
      <c r="D41" s="29" t="s">
        <v>305</v>
      </c>
      <c r="E41" s="57">
        <v>0</v>
      </c>
      <c r="F41" s="30">
        <v>2.0859999999999999</v>
      </c>
      <c r="G41" s="30">
        <f t="shared" si="6"/>
        <v>0</v>
      </c>
      <c r="H41" s="30">
        <v>2.61</v>
      </c>
      <c r="I41" s="30">
        <f t="shared" si="7"/>
        <v>0</v>
      </c>
      <c r="J41" s="30">
        <v>0</v>
      </c>
      <c r="K41" s="30">
        <f t="shared" si="3"/>
        <v>0</v>
      </c>
      <c r="L41" s="30"/>
      <c r="M41" s="30"/>
      <c r="N41" s="30">
        <f t="shared" si="4"/>
        <v>0</v>
      </c>
      <c r="O41" s="31">
        <f t="shared" si="5"/>
        <v>0</v>
      </c>
      <c r="P41" s="66"/>
      <c r="Q41" s="11"/>
      <c r="R41" s="11"/>
      <c r="S41" s="11"/>
      <c r="T41" s="11"/>
      <c r="U41" s="11"/>
      <c r="V41" s="11"/>
      <c r="W41" s="11"/>
    </row>
    <row r="42" spans="2:23" ht="15.75">
      <c r="B42" s="27" t="s">
        <v>403</v>
      </c>
      <c r="C42" s="28" t="s">
        <v>32</v>
      </c>
      <c r="D42" s="29" t="s">
        <v>305</v>
      </c>
      <c r="E42" s="56">
        <v>0</v>
      </c>
      <c r="F42" s="30">
        <v>2.0859999999999999</v>
      </c>
      <c r="G42" s="30">
        <f t="shared" si="6"/>
        <v>0</v>
      </c>
      <c r="H42" s="30">
        <v>2.61</v>
      </c>
      <c r="I42" s="30">
        <f t="shared" si="7"/>
        <v>0</v>
      </c>
      <c r="J42" s="30">
        <v>0</v>
      </c>
      <c r="K42" s="30">
        <f t="shared" si="3"/>
        <v>0</v>
      </c>
      <c r="L42" s="30"/>
      <c r="M42" s="30"/>
      <c r="N42" s="30">
        <f t="shared" si="4"/>
        <v>0</v>
      </c>
      <c r="O42" s="31">
        <f t="shared" si="5"/>
        <v>0</v>
      </c>
      <c r="P42" s="66"/>
    </row>
    <row r="43" spans="2:23" ht="15.75">
      <c r="B43" s="23" t="s">
        <v>404</v>
      </c>
      <c r="C43" s="20" t="s">
        <v>33</v>
      </c>
      <c r="D43" s="19"/>
      <c r="E43" s="55"/>
      <c r="F43" s="30"/>
      <c r="G43" s="30">
        <f t="shared" si="6"/>
        <v>0</v>
      </c>
      <c r="H43" s="30"/>
      <c r="I43" s="30">
        <f t="shared" si="7"/>
        <v>0</v>
      </c>
      <c r="J43" s="18"/>
      <c r="K43" s="30"/>
      <c r="L43" s="18"/>
      <c r="M43" s="30"/>
      <c r="N43" s="30"/>
      <c r="O43" s="31"/>
      <c r="P43" s="66"/>
    </row>
    <row r="44" spans="2:23" ht="15.75">
      <c r="B44" s="27" t="s">
        <v>405</v>
      </c>
      <c r="C44" s="28" t="s">
        <v>34</v>
      </c>
      <c r="D44" s="29" t="s">
        <v>304</v>
      </c>
      <c r="E44" s="56">
        <v>0</v>
      </c>
      <c r="F44" s="30">
        <v>3.5069999999999997</v>
      </c>
      <c r="G44" s="30">
        <f t="shared" si="6"/>
        <v>0</v>
      </c>
      <c r="H44" s="30">
        <v>4.38</v>
      </c>
      <c r="I44" s="30">
        <f t="shared" si="7"/>
        <v>0</v>
      </c>
      <c r="J44" s="30"/>
      <c r="K44" s="30">
        <f t="shared" si="3"/>
        <v>0</v>
      </c>
      <c r="L44" s="30"/>
      <c r="M44" s="30"/>
      <c r="N44" s="30">
        <f t="shared" si="4"/>
        <v>0</v>
      </c>
      <c r="O44" s="31">
        <f t="shared" si="5"/>
        <v>0</v>
      </c>
      <c r="P44" s="66"/>
    </row>
    <row r="45" spans="2:23" ht="15.75">
      <c r="B45" s="27" t="s">
        <v>406</v>
      </c>
      <c r="C45" s="28" t="s">
        <v>35</v>
      </c>
      <c r="D45" s="29" t="s">
        <v>304</v>
      </c>
      <c r="E45" s="56">
        <v>0</v>
      </c>
      <c r="F45" s="30">
        <v>3.5069999999999997</v>
      </c>
      <c r="G45" s="30">
        <f t="shared" si="6"/>
        <v>0</v>
      </c>
      <c r="H45" s="30">
        <v>4.38</v>
      </c>
      <c r="I45" s="30">
        <f t="shared" si="7"/>
        <v>0</v>
      </c>
      <c r="J45" s="30"/>
      <c r="K45" s="30">
        <f t="shared" si="3"/>
        <v>0</v>
      </c>
      <c r="L45" s="30"/>
      <c r="M45" s="30"/>
      <c r="N45" s="30">
        <f t="shared" si="4"/>
        <v>0</v>
      </c>
      <c r="O45" s="31">
        <f t="shared" si="5"/>
        <v>0</v>
      </c>
      <c r="P45" s="66"/>
    </row>
    <row r="46" spans="2:23" ht="15.75">
      <c r="B46" s="27" t="s">
        <v>407</v>
      </c>
      <c r="C46" s="28" t="s">
        <v>36</v>
      </c>
      <c r="D46" s="29" t="s">
        <v>304</v>
      </c>
      <c r="E46" s="56">
        <v>0</v>
      </c>
      <c r="F46" s="30">
        <v>4.9349999999999996</v>
      </c>
      <c r="G46" s="30">
        <f t="shared" si="6"/>
        <v>0</v>
      </c>
      <c r="H46" s="30">
        <v>6.17</v>
      </c>
      <c r="I46" s="30">
        <f t="shared" si="7"/>
        <v>0</v>
      </c>
      <c r="J46" s="30"/>
      <c r="K46" s="30">
        <f t="shared" si="3"/>
        <v>0</v>
      </c>
      <c r="L46" s="30"/>
      <c r="M46" s="30"/>
      <c r="N46" s="30">
        <f t="shared" si="4"/>
        <v>0</v>
      </c>
      <c r="O46" s="31">
        <f t="shared" si="5"/>
        <v>0</v>
      </c>
      <c r="P46" s="66"/>
    </row>
    <row r="47" spans="2:23" ht="15.75">
      <c r="B47" s="23" t="s">
        <v>408</v>
      </c>
      <c r="C47" s="20" t="s">
        <v>37</v>
      </c>
      <c r="D47" s="19"/>
      <c r="E47" s="55"/>
      <c r="F47" s="30"/>
      <c r="G47" s="30">
        <f t="shared" si="6"/>
        <v>0</v>
      </c>
      <c r="H47" s="30"/>
      <c r="I47" s="30">
        <f t="shared" si="7"/>
        <v>0</v>
      </c>
      <c r="J47" s="18"/>
      <c r="K47" s="30"/>
      <c r="L47" s="18"/>
      <c r="M47" s="30"/>
      <c r="N47" s="30"/>
      <c r="O47" s="31"/>
      <c r="P47" s="66"/>
    </row>
    <row r="48" spans="2:23" s="2" customFormat="1" ht="15.75">
      <c r="B48" s="27" t="s">
        <v>409</v>
      </c>
      <c r="C48" s="28" t="s">
        <v>365</v>
      </c>
      <c r="D48" s="29" t="s">
        <v>304</v>
      </c>
      <c r="E48" s="56">
        <v>0</v>
      </c>
      <c r="F48" s="30">
        <v>9.8139999999999983</v>
      </c>
      <c r="G48" s="30">
        <f t="shared" si="6"/>
        <v>0</v>
      </c>
      <c r="H48" s="30">
        <v>12.27</v>
      </c>
      <c r="I48" s="30">
        <f t="shared" si="7"/>
        <v>0</v>
      </c>
      <c r="J48" s="30">
        <v>0</v>
      </c>
      <c r="K48" s="30">
        <f t="shared" si="3"/>
        <v>0</v>
      </c>
      <c r="L48" s="30"/>
      <c r="M48" s="30"/>
      <c r="N48" s="30">
        <f t="shared" si="4"/>
        <v>0</v>
      </c>
      <c r="O48" s="31">
        <f t="shared" si="5"/>
        <v>0</v>
      </c>
      <c r="P48" s="66"/>
      <c r="Q48" s="11"/>
      <c r="R48" s="11"/>
      <c r="S48" s="11"/>
      <c r="T48" s="11"/>
      <c r="U48" s="11"/>
      <c r="V48" s="11"/>
      <c r="W48" s="11"/>
    </row>
    <row r="49" spans="2:23" ht="15.75">
      <c r="B49" s="23" t="s">
        <v>410</v>
      </c>
      <c r="C49" s="20" t="s">
        <v>38</v>
      </c>
      <c r="D49" s="19"/>
      <c r="E49" s="55"/>
      <c r="F49" s="30"/>
      <c r="G49" s="30">
        <f t="shared" si="6"/>
        <v>0</v>
      </c>
      <c r="H49" s="30"/>
      <c r="I49" s="30">
        <f t="shared" si="7"/>
        <v>0</v>
      </c>
      <c r="J49" s="18"/>
      <c r="K49" s="30"/>
      <c r="L49" s="18"/>
      <c r="M49" s="30"/>
      <c r="N49" s="30"/>
      <c r="O49" s="31"/>
      <c r="P49" s="66"/>
    </row>
    <row r="50" spans="2:23" ht="15.75">
      <c r="B50" s="27" t="s">
        <v>411</v>
      </c>
      <c r="C50" s="28" t="s">
        <v>39</v>
      </c>
      <c r="D50" s="29" t="s">
        <v>304</v>
      </c>
      <c r="E50" s="56">
        <v>0</v>
      </c>
      <c r="F50" s="30">
        <v>6.1949999999999994</v>
      </c>
      <c r="G50" s="30">
        <f t="shared" si="6"/>
        <v>0</v>
      </c>
      <c r="H50" s="30">
        <v>7.74</v>
      </c>
      <c r="I50" s="30">
        <f t="shared" si="7"/>
        <v>0</v>
      </c>
      <c r="J50" s="30">
        <v>0</v>
      </c>
      <c r="K50" s="30">
        <f t="shared" si="3"/>
        <v>0</v>
      </c>
      <c r="L50" s="30"/>
      <c r="M50" s="30"/>
      <c r="N50" s="30">
        <f t="shared" si="4"/>
        <v>0</v>
      </c>
      <c r="O50" s="31">
        <f t="shared" si="5"/>
        <v>0</v>
      </c>
      <c r="P50" s="66"/>
    </row>
    <row r="51" spans="2:23" ht="15.75">
      <c r="B51" s="27" t="s">
        <v>412</v>
      </c>
      <c r="C51" s="28" t="s">
        <v>40</v>
      </c>
      <c r="D51" s="29" t="s">
        <v>304</v>
      </c>
      <c r="E51" s="56">
        <v>0</v>
      </c>
      <c r="F51" s="30">
        <v>3.1009999999999995</v>
      </c>
      <c r="G51" s="30">
        <f t="shared" si="6"/>
        <v>0</v>
      </c>
      <c r="H51" s="30">
        <v>3.88</v>
      </c>
      <c r="I51" s="30">
        <f t="shared" si="7"/>
        <v>0</v>
      </c>
      <c r="J51" s="30">
        <v>0</v>
      </c>
      <c r="K51" s="30">
        <f t="shared" si="3"/>
        <v>0</v>
      </c>
      <c r="L51" s="30"/>
      <c r="M51" s="30"/>
      <c r="N51" s="30">
        <f t="shared" si="4"/>
        <v>0</v>
      </c>
      <c r="O51" s="31">
        <f t="shared" si="5"/>
        <v>0</v>
      </c>
      <c r="P51" s="66"/>
    </row>
    <row r="52" spans="2:23" s="2" customFormat="1" ht="15.75">
      <c r="B52" s="23" t="s">
        <v>413</v>
      </c>
      <c r="C52" s="20" t="s">
        <v>41</v>
      </c>
      <c r="D52" s="19"/>
      <c r="E52" s="55"/>
      <c r="F52" s="30"/>
      <c r="G52" s="30">
        <f t="shared" si="6"/>
        <v>0</v>
      </c>
      <c r="H52" s="30"/>
      <c r="I52" s="30">
        <f t="shared" si="7"/>
        <v>0</v>
      </c>
      <c r="J52" s="18"/>
      <c r="K52" s="30"/>
      <c r="L52" s="18"/>
      <c r="M52" s="30"/>
      <c r="N52" s="30"/>
      <c r="O52" s="31"/>
      <c r="P52" s="66"/>
      <c r="Q52" s="11"/>
      <c r="R52" s="11"/>
      <c r="S52" s="11"/>
      <c r="T52" s="11"/>
      <c r="U52" s="11"/>
      <c r="V52" s="11"/>
      <c r="W52" s="11"/>
    </row>
    <row r="53" spans="2:23" s="2" customFormat="1" ht="15.75">
      <c r="B53" s="27" t="s">
        <v>414</v>
      </c>
      <c r="C53" s="28" t="s">
        <v>42</v>
      </c>
      <c r="D53" s="29" t="s">
        <v>304</v>
      </c>
      <c r="E53" s="56">
        <v>0</v>
      </c>
      <c r="F53" s="30">
        <v>7.7489999999999997</v>
      </c>
      <c r="G53" s="30">
        <f t="shared" si="6"/>
        <v>0</v>
      </c>
      <c r="H53" s="30">
        <v>9.69</v>
      </c>
      <c r="I53" s="30">
        <f t="shared" si="7"/>
        <v>0</v>
      </c>
      <c r="J53" s="30">
        <v>0</v>
      </c>
      <c r="K53" s="30">
        <f t="shared" si="3"/>
        <v>0</v>
      </c>
      <c r="L53" s="30"/>
      <c r="M53" s="30"/>
      <c r="N53" s="30">
        <f t="shared" si="4"/>
        <v>0</v>
      </c>
      <c r="O53" s="31">
        <f t="shared" si="5"/>
        <v>0</v>
      </c>
      <c r="P53" s="66"/>
      <c r="Q53" s="11"/>
      <c r="R53" s="11"/>
      <c r="S53" s="11"/>
      <c r="T53" s="11"/>
      <c r="U53" s="11"/>
      <c r="V53" s="11"/>
      <c r="W53" s="11"/>
    </row>
    <row r="54" spans="2:23" s="2" customFormat="1" ht="15.75">
      <c r="B54" s="23" t="s">
        <v>415</v>
      </c>
      <c r="C54" s="20" t="s">
        <v>43</v>
      </c>
      <c r="D54" s="19"/>
      <c r="E54" s="55"/>
      <c r="F54" s="30"/>
      <c r="G54" s="30">
        <f t="shared" si="6"/>
        <v>0</v>
      </c>
      <c r="H54" s="30"/>
      <c r="I54" s="30">
        <f t="shared" si="7"/>
        <v>0</v>
      </c>
      <c r="J54" s="18"/>
      <c r="K54" s="30"/>
      <c r="L54" s="18"/>
      <c r="M54" s="30"/>
      <c r="N54" s="30"/>
      <c r="O54" s="31"/>
      <c r="P54" s="66"/>
      <c r="Q54" s="11"/>
      <c r="R54" s="11"/>
      <c r="S54" s="11"/>
      <c r="T54" s="11"/>
      <c r="U54" s="11"/>
      <c r="V54" s="11"/>
      <c r="W54" s="11"/>
    </row>
    <row r="55" spans="2:23" s="2" customFormat="1" ht="15.75">
      <c r="B55" s="27" t="s">
        <v>416</v>
      </c>
      <c r="C55" s="28" t="s">
        <v>44</v>
      </c>
      <c r="D55" s="29" t="s">
        <v>304</v>
      </c>
      <c r="E55" s="56">
        <v>0</v>
      </c>
      <c r="F55" s="30">
        <v>7.3289999999999997</v>
      </c>
      <c r="G55" s="30">
        <f t="shared" si="6"/>
        <v>0</v>
      </c>
      <c r="H55" s="30">
        <v>9.16</v>
      </c>
      <c r="I55" s="30">
        <f t="shared" si="7"/>
        <v>0</v>
      </c>
      <c r="J55" s="30">
        <v>0</v>
      </c>
      <c r="K55" s="30">
        <f t="shared" si="3"/>
        <v>0</v>
      </c>
      <c r="L55" s="30"/>
      <c r="M55" s="30"/>
      <c r="N55" s="30">
        <f t="shared" si="4"/>
        <v>0</v>
      </c>
      <c r="O55" s="31">
        <f t="shared" si="5"/>
        <v>0</v>
      </c>
      <c r="P55" s="66"/>
      <c r="Q55" s="11"/>
      <c r="R55" s="11"/>
      <c r="S55" s="11"/>
      <c r="T55" s="11"/>
      <c r="U55" s="11"/>
      <c r="V55" s="11"/>
      <c r="W55" s="11"/>
    </row>
    <row r="56" spans="2:23" s="2" customFormat="1" ht="15.75">
      <c r="B56" s="23" t="s">
        <v>417</v>
      </c>
      <c r="C56" s="20" t="s">
        <v>45</v>
      </c>
      <c r="D56" s="19"/>
      <c r="E56" s="55"/>
      <c r="F56" s="30"/>
      <c r="G56" s="30">
        <f t="shared" si="6"/>
        <v>0</v>
      </c>
      <c r="H56" s="30"/>
      <c r="I56" s="30">
        <f t="shared" si="7"/>
        <v>0</v>
      </c>
      <c r="J56" s="18"/>
      <c r="K56" s="30"/>
      <c r="L56" s="18"/>
      <c r="M56" s="30"/>
      <c r="N56" s="30"/>
      <c r="O56" s="31"/>
      <c r="P56" s="66"/>
      <c r="Q56" s="11"/>
      <c r="R56" s="11"/>
      <c r="S56" s="11"/>
      <c r="T56" s="11"/>
      <c r="U56" s="11"/>
      <c r="V56" s="11"/>
      <c r="W56" s="11"/>
    </row>
    <row r="57" spans="2:23" s="4" customFormat="1" ht="15.75">
      <c r="B57" s="27" t="s">
        <v>418</v>
      </c>
      <c r="C57" s="28" t="s">
        <v>736</v>
      </c>
      <c r="D57" s="29" t="s">
        <v>304</v>
      </c>
      <c r="E57" s="56">
        <v>0</v>
      </c>
      <c r="F57" s="30">
        <v>3.6679999999999997</v>
      </c>
      <c r="G57" s="30">
        <f t="shared" si="6"/>
        <v>0</v>
      </c>
      <c r="H57" s="30">
        <v>4.59</v>
      </c>
      <c r="I57" s="30">
        <f t="shared" si="7"/>
        <v>0</v>
      </c>
      <c r="J57" s="30"/>
      <c r="K57" s="30">
        <f t="shared" si="3"/>
        <v>0</v>
      </c>
      <c r="L57" s="30"/>
      <c r="M57" s="30"/>
      <c r="N57" s="30">
        <f t="shared" si="4"/>
        <v>0</v>
      </c>
      <c r="O57" s="31">
        <f t="shared" si="5"/>
        <v>0</v>
      </c>
      <c r="P57" s="62"/>
      <c r="Q57" s="8"/>
      <c r="R57" s="8"/>
      <c r="S57" s="8"/>
      <c r="T57" s="8"/>
      <c r="U57" s="8"/>
      <c r="V57" s="8"/>
      <c r="W57" s="8"/>
    </row>
    <row r="58" spans="2:23" s="2" customFormat="1" ht="15.75">
      <c r="B58" s="27" t="s">
        <v>419</v>
      </c>
      <c r="C58" s="28" t="s">
        <v>46</v>
      </c>
      <c r="D58" s="29" t="s">
        <v>304</v>
      </c>
      <c r="E58" s="56">
        <v>0</v>
      </c>
      <c r="F58" s="30">
        <v>8.5959999999999983</v>
      </c>
      <c r="G58" s="30">
        <f t="shared" si="6"/>
        <v>0</v>
      </c>
      <c r="H58" s="30">
        <v>10.75</v>
      </c>
      <c r="I58" s="30">
        <f t="shared" si="7"/>
        <v>0</v>
      </c>
      <c r="J58" s="30">
        <v>0</v>
      </c>
      <c r="K58" s="30">
        <f t="shared" si="3"/>
        <v>0</v>
      </c>
      <c r="L58" s="30"/>
      <c r="M58" s="30"/>
      <c r="N58" s="30">
        <f t="shared" si="4"/>
        <v>0</v>
      </c>
      <c r="O58" s="31">
        <f t="shared" si="5"/>
        <v>0</v>
      </c>
      <c r="P58" s="66"/>
      <c r="Q58" s="11"/>
      <c r="R58" s="11"/>
      <c r="S58" s="11"/>
      <c r="T58" s="11"/>
      <c r="U58" s="11"/>
      <c r="V58" s="11"/>
      <c r="W58" s="11"/>
    </row>
    <row r="59" spans="2:23" ht="15.75">
      <c r="B59" s="27" t="s">
        <v>735</v>
      </c>
      <c r="C59" s="28" t="s">
        <v>47</v>
      </c>
      <c r="D59" s="29" t="s">
        <v>304</v>
      </c>
      <c r="E59" s="56">
        <v>0</v>
      </c>
      <c r="F59" s="30">
        <v>14.223999999999998</v>
      </c>
      <c r="G59" s="30">
        <f t="shared" si="6"/>
        <v>0</v>
      </c>
      <c r="H59" s="30">
        <v>17.78</v>
      </c>
      <c r="I59" s="30">
        <f t="shared" si="7"/>
        <v>0</v>
      </c>
      <c r="J59" s="30"/>
      <c r="K59" s="30">
        <f t="shared" si="3"/>
        <v>0</v>
      </c>
      <c r="L59" s="30"/>
      <c r="M59" s="30"/>
      <c r="N59" s="30">
        <f t="shared" si="4"/>
        <v>0</v>
      </c>
      <c r="O59" s="31">
        <f t="shared" si="5"/>
        <v>0</v>
      </c>
      <c r="P59" s="66"/>
    </row>
    <row r="60" spans="2:23" s="3" customFormat="1" ht="15.75">
      <c r="B60" s="23" t="s">
        <v>420</v>
      </c>
      <c r="C60" s="20" t="s">
        <v>48</v>
      </c>
      <c r="D60" s="19"/>
      <c r="E60" s="55"/>
      <c r="F60" s="30"/>
      <c r="G60" s="30">
        <f t="shared" si="6"/>
        <v>0</v>
      </c>
      <c r="H60" s="30"/>
      <c r="I60" s="30">
        <f t="shared" si="7"/>
        <v>0</v>
      </c>
      <c r="J60" s="18"/>
      <c r="K60" s="30"/>
      <c r="L60" s="18"/>
      <c r="M60" s="30"/>
      <c r="N60" s="30"/>
      <c r="O60" s="31"/>
      <c r="P60" s="66"/>
      <c r="Q60" s="67"/>
      <c r="R60" s="67"/>
      <c r="S60" s="67"/>
      <c r="T60" s="67"/>
      <c r="U60" s="67"/>
      <c r="V60" s="67"/>
      <c r="W60" s="67"/>
    </row>
    <row r="61" spans="2:23" s="2" customFormat="1" ht="15.75">
      <c r="B61" s="27" t="s">
        <v>421</v>
      </c>
      <c r="C61" s="28" t="s">
        <v>49</v>
      </c>
      <c r="D61" s="29" t="s">
        <v>304</v>
      </c>
      <c r="E61" s="56">
        <v>0</v>
      </c>
      <c r="F61" s="30">
        <v>3.7169999999999996</v>
      </c>
      <c r="G61" s="30">
        <f t="shared" si="6"/>
        <v>0</v>
      </c>
      <c r="H61" s="30">
        <v>4.6500000000000004</v>
      </c>
      <c r="I61" s="30">
        <f t="shared" si="7"/>
        <v>0</v>
      </c>
      <c r="J61" s="30"/>
      <c r="K61" s="30">
        <f t="shared" si="3"/>
        <v>0</v>
      </c>
      <c r="L61" s="30"/>
      <c r="M61" s="30"/>
      <c r="N61" s="30">
        <f t="shared" si="4"/>
        <v>0</v>
      </c>
      <c r="O61" s="31">
        <f t="shared" si="5"/>
        <v>0</v>
      </c>
      <c r="P61" s="66"/>
      <c r="Q61" s="11"/>
      <c r="R61" s="11"/>
      <c r="S61" s="11"/>
      <c r="T61" s="11"/>
      <c r="U61" s="11"/>
      <c r="V61" s="11"/>
      <c r="W61" s="11"/>
    </row>
    <row r="62" spans="2:23" ht="15.75">
      <c r="B62" s="23" t="s">
        <v>422</v>
      </c>
      <c r="C62" s="20" t="s">
        <v>50</v>
      </c>
      <c r="D62" s="19"/>
      <c r="E62" s="55"/>
      <c r="F62" s="30"/>
      <c r="G62" s="30">
        <f t="shared" si="6"/>
        <v>0</v>
      </c>
      <c r="H62" s="30"/>
      <c r="I62" s="30">
        <f t="shared" si="7"/>
        <v>0</v>
      </c>
      <c r="J62" s="18"/>
      <c r="K62" s="30"/>
      <c r="L62" s="18"/>
      <c r="M62" s="30"/>
      <c r="N62" s="30"/>
      <c r="O62" s="31"/>
      <c r="P62" s="66"/>
    </row>
    <row r="63" spans="2:23" s="2" customFormat="1" ht="15.75">
      <c r="B63" s="27" t="s">
        <v>423</v>
      </c>
      <c r="C63" s="28" t="s">
        <v>51</v>
      </c>
      <c r="D63" s="29" t="s">
        <v>309</v>
      </c>
      <c r="E63" s="56">
        <v>0</v>
      </c>
      <c r="F63" s="30">
        <v>50.644999999999996</v>
      </c>
      <c r="G63" s="30">
        <f t="shared" si="6"/>
        <v>0</v>
      </c>
      <c r="H63" s="30">
        <v>63.31</v>
      </c>
      <c r="I63" s="30">
        <f t="shared" si="7"/>
        <v>0</v>
      </c>
      <c r="J63" s="30"/>
      <c r="K63" s="30">
        <f t="shared" si="3"/>
        <v>0</v>
      </c>
      <c r="L63" s="30"/>
      <c r="M63" s="30"/>
      <c r="N63" s="30">
        <f t="shared" si="4"/>
        <v>0</v>
      </c>
      <c r="O63" s="31">
        <f t="shared" si="5"/>
        <v>0</v>
      </c>
      <c r="P63" s="66"/>
      <c r="Q63" s="11"/>
      <c r="R63" s="11"/>
      <c r="S63" s="11"/>
      <c r="T63" s="11"/>
      <c r="U63" s="11"/>
      <c r="V63" s="11"/>
      <c r="W63" s="11"/>
    </row>
    <row r="64" spans="2:23" ht="15.75">
      <c r="B64" s="27" t="s">
        <v>424</v>
      </c>
      <c r="C64" s="28" t="s">
        <v>52</v>
      </c>
      <c r="D64" s="29" t="s">
        <v>309</v>
      </c>
      <c r="E64" s="56">
        <v>0</v>
      </c>
      <c r="F64" s="30">
        <v>80.310999999999993</v>
      </c>
      <c r="G64" s="30">
        <f t="shared" si="6"/>
        <v>0</v>
      </c>
      <c r="H64" s="30">
        <v>100.39</v>
      </c>
      <c r="I64" s="30">
        <f t="shared" si="7"/>
        <v>0</v>
      </c>
      <c r="J64" s="30"/>
      <c r="K64" s="30">
        <f t="shared" si="3"/>
        <v>0</v>
      </c>
      <c r="L64" s="30"/>
      <c r="M64" s="30"/>
      <c r="N64" s="30">
        <f t="shared" si="4"/>
        <v>0</v>
      </c>
      <c r="O64" s="31">
        <f t="shared" si="5"/>
        <v>0</v>
      </c>
      <c r="P64" s="66"/>
    </row>
    <row r="65" spans="2:23" s="3" customFormat="1" ht="15.75">
      <c r="B65" s="23" t="s">
        <v>425</v>
      </c>
      <c r="C65" s="20" t="s">
        <v>53</v>
      </c>
      <c r="D65" s="19"/>
      <c r="E65" s="55"/>
      <c r="F65" s="30"/>
      <c r="G65" s="30">
        <f t="shared" si="6"/>
        <v>0</v>
      </c>
      <c r="H65" s="30"/>
      <c r="I65" s="30">
        <f t="shared" si="7"/>
        <v>0</v>
      </c>
      <c r="J65" s="18"/>
      <c r="K65" s="30"/>
      <c r="L65" s="18"/>
      <c r="M65" s="30"/>
      <c r="N65" s="30"/>
      <c r="O65" s="31"/>
      <c r="P65" s="66"/>
      <c r="Q65" s="67"/>
      <c r="R65" s="67"/>
      <c r="S65" s="67"/>
      <c r="T65" s="67"/>
      <c r="U65" s="67"/>
      <c r="V65" s="67"/>
      <c r="W65" s="67"/>
    </row>
    <row r="66" spans="2:23" s="2" customFormat="1" ht="15.75">
      <c r="B66" s="27" t="s">
        <v>426</v>
      </c>
      <c r="C66" s="28" t="s">
        <v>54</v>
      </c>
      <c r="D66" s="29" t="s">
        <v>309</v>
      </c>
      <c r="E66" s="56">
        <v>0</v>
      </c>
      <c r="F66" s="30">
        <v>58.463999999999992</v>
      </c>
      <c r="G66" s="30">
        <f t="shared" si="6"/>
        <v>0</v>
      </c>
      <c r="H66" s="30">
        <v>73.08</v>
      </c>
      <c r="I66" s="30">
        <f t="shared" si="7"/>
        <v>0</v>
      </c>
      <c r="J66" s="30">
        <v>0</v>
      </c>
      <c r="K66" s="30">
        <f t="shared" si="3"/>
        <v>0</v>
      </c>
      <c r="L66" s="30"/>
      <c r="M66" s="30"/>
      <c r="N66" s="30">
        <f t="shared" si="4"/>
        <v>0</v>
      </c>
      <c r="O66" s="31">
        <f t="shared" si="5"/>
        <v>0</v>
      </c>
      <c r="P66" s="66"/>
      <c r="Q66" s="11"/>
      <c r="R66" s="11"/>
      <c r="S66" s="11"/>
      <c r="T66" s="11"/>
      <c r="U66" s="11"/>
      <c r="V66" s="11"/>
      <c r="W66" s="11"/>
    </row>
    <row r="67" spans="2:23" s="2" customFormat="1" ht="15.75">
      <c r="B67" s="23" t="s">
        <v>427</v>
      </c>
      <c r="C67" s="20" t="s">
        <v>55</v>
      </c>
      <c r="D67" s="19"/>
      <c r="E67" s="55"/>
      <c r="F67" s="30"/>
      <c r="G67" s="30">
        <f t="shared" si="6"/>
        <v>0</v>
      </c>
      <c r="H67" s="30"/>
      <c r="I67" s="30">
        <f t="shared" si="7"/>
        <v>0</v>
      </c>
      <c r="J67" s="18"/>
      <c r="K67" s="30"/>
      <c r="L67" s="18"/>
      <c r="M67" s="30"/>
      <c r="N67" s="30"/>
      <c r="O67" s="31"/>
      <c r="P67" s="66"/>
      <c r="Q67" s="11"/>
      <c r="R67" s="11"/>
      <c r="S67" s="11"/>
      <c r="T67" s="11"/>
      <c r="U67" s="11"/>
      <c r="V67" s="11"/>
      <c r="W67" s="11"/>
    </row>
    <row r="68" spans="2:23" s="2" customFormat="1" ht="15.75">
      <c r="B68" s="27" t="s">
        <v>428</v>
      </c>
      <c r="C68" s="28" t="s">
        <v>56</v>
      </c>
      <c r="D68" s="29" t="s">
        <v>304</v>
      </c>
      <c r="E68" s="56">
        <v>0</v>
      </c>
      <c r="F68" s="30">
        <v>3.3669999999999995</v>
      </c>
      <c r="G68" s="30">
        <f t="shared" si="6"/>
        <v>0</v>
      </c>
      <c r="H68" s="30">
        <v>4.21</v>
      </c>
      <c r="I68" s="30">
        <f t="shared" si="7"/>
        <v>0</v>
      </c>
      <c r="J68" s="30"/>
      <c r="K68" s="30">
        <f t="shared" si="3"/>
        <v>0</v>
      </c>
      <c r="L68" s="30"/>
      <c r="M68" s="30"/>
      <c r="N68" s="30">
        <f t="shared" si="4"/>
        <v>0</v>
      </c>
      <c r="O68" s="31">
        <f t="shared" si="5"/>
        <v>0</v>
      </c>
      <c r="P68" s="66"/>
      <c r="Q68" s="11"/>
      <c r="R68" s="11"/>
      <c r="S68" s="11"/>
      <c r="T68" s="11"/>
      <c r="U68" s="11"/>
      <c r="V68" s="11"/>
      <c r="W68" s="11"/>
    </row>
    <row r="69" spans="2:23" s="2" customFormat="1" ht="15.75">
      <c r="B69" s="27" t="s">
        <v>429</v>
      </c>
      <c r="C69" s="28" t="s">
        <v>333</v>
      </c>
      <c r="D69" s="29" t="s">
        <v>304</v>
      </c>
      <c r="E69" s="56">
        <v>0</v>
      </c>
      <c r="F69" s="30">
        <v>1.3439999999999999</v>
      </c>
      <c r="G69" s="30">
        <f t="shared" si="6"/>
        <v>0</v>
      </c>
      <c r="H69" s="30">
        <v>1.68</v>
      </c>
      <c r="I69" s="30">
        <f t="shared" si="7"/>
        <v>0</v>
      </c>
      <c r="J69" s="30"/>
      <c r="K69" s="30">
        <f t="shared" si="3"/>
        <v>0</v>
      </c>
      <c r="L69" s="30"/>
      <c r="M69" s="30"/>
      <c r="N69" s="30">
        <f t="shared" si="4"/>
        <v>0</v>
      </c>
      <c r="O69" s="31">
        <f t="shared" si="5"/>
        <v>0</v>
      </c>
      <c r="P69" s="66"/>
      <c r="Q69" s="11"/>
      <c r="R69" s="11"/>
      <c r="S69" s="11"/>
      <c r="T69" s="11"/>
      <c r="U69" s="11"/>
      <c r="V69" s="11"/>
      <c r="W69" s="11"/>
    </row>
    <row r="70" spans="2:23" s="4" customFormat="1" ht="15.75">
      <c r="B70" s="23" t="s">
        <v>430</v>
      </c>
      <c r="C70" s="20" t="s">
        <v>737</v>
      </c>
      <c r="D70" s="29"/>
      <c r="E70" s="56"/>
      <c r="F70" s="30"/>
      <c r="G70" s="30">
        <f t="shared" si="6"/>
        <v>0</v>
      </c>
      <c r="H70" s="30"/>
      <c r="I70" s="30">
        <f t="shared" si="7"/>
        <v>0</v>
      </c>
      <c r="J70" s="30"/>
      <c r="K70" s="30"/>
      <c r="L70" s="30"/>
      <c r="M70" s="30"/>
      <c r="N70" s="30"/>
      <c r="O70" s="31"/>
      <c r="P70" s="62"/>
      <c r="Q70" s="8"/>
      <c r="R70" s="8"/>
      <c r="S70" s="8"/>
      <c r="T70" s="8"/>
      <c r="U70" s="8"/>
      <c r="V70" s="8"/>
      <c r="W70" s="8"/>
    </row>
    <row r="71" spans="2:23" s="4" customFormat="1" ht="15.75">
      <c r="B71" s="27" t="s">
        <v>738</v>
      </c>
      <c r="C71" s="28" t="s">
        <v>739</v>
      </c>
      <c r="D71" s="29" t="s">
        <v>304</v>
      </c>
      <c r="E71" s="56">
        <v>0</v>
      </c>
      <c r="F71" s="30">
        <v>0.54599999999999993</v>
      </c>
      <c r="G71" s="30">
        <f t="shared" si="6"/>
        <v>0</v>
      </c>
      <c r="H71" s="30">
        <v>0.68</v>
      </c>
      <c r="I71" s="30">
        <f t="shared" si="7"/>
        <v>0</v>
      </c>
      <c r="J71" s="30"/>
      <c r="K71" s="30">
        <f t="shared" si="3"/>
        <v>0</v>
      </c>
      <c r="L71" s="30"/>
      <c r="M71" s="30"/>
      <c r="N71" s="30">
        <f t="shared" si="4"/>
        <v>0</v>
      </c>
      <c r="O71" s="31">
        <f t="shared" si="5"/>
        <v>0</v>
      </c>
      <c r="P71" s="62"/>
      <c r="Q71" s="8"/>
      <c r="R71" s="8"/>
      <c r="S71" s="8"/>
      <c r="T71" s="8"/>
      <c r="U71" s="8"/>
      <c r="V71" s="8"/>
      <c r="W71" s="8"/>
    </row>
    <row r="72" spans="2:23" s="9" customFormat="1" ht="15.75">
      <c r="B72" s="23" t="s">
        <v>431</v>
      </c>
      <c r="C72" s="20" t="s">
        <v>57</v>
      </c>
      <c r="D72" s="19"/>
      <c r="E72" s="55"/>
      <c r="F72" s="30"/>
      <c r="G72" s="30">
        <f t="shared" si="6"/>
        <v>0</v>
      </c>
      <c r="H72" s="30"/>
      <c r="I72" s="30">
        <f t="shared" si="7"/>
        <v>0</v>
      </c>
      <c r="J72" s="18"/>
      <c r="K72" s="30"/>
      <c r="L72" s="18"/>
      <c r="M72" s="30"/>
      <c r="N72" s="30"/>
      <c r="O72" s="31"/>
      <c r="P72" s="66"/>
      <c r="Q72" s="69"/>
      <c r="R72" s="69"/>
      <c r="S72" s="69"/>
      <c r="T72" s="69"/>
      <c r="U72" s="69"/>
      <c r="V72" s="69"/>
      <c r="W72" s="69"/>
    </row>
    <row r="73" spans="2:23" s="2" customFormat="1" ht="15.75">
      <c r="B73" s="27" t="s">
        <v>432</v>
      </c>
      <c r="C73" s="28" t="s">
        <v>58</v>
      </c>
      <c r="D73" s="29" t="s">
        <v>303</v>
      </c>
      <c r="E73" s="56">
        <v>0</v>
      </c>
      <c r="F73" s="30">
        <v>32.668999999999997</v>
      </c>
      <c r="G73" s="30">
        <f t="shared" si="6"/>
        <v>0</v>
      </c>
      <c r="H73" s="30">
        <v>40.840000000000003</v>
      </c>
      <c r="I73" s="30">
        <f t="shared" si="7"/>
        <v>0</v>
      </c>
      <c r="J73" s="30">
        <v>0</v>
      </c>
      <c r="K73" s="30">
        <f t="shared" si="3"/>
        <v>0</v>
      </c>
      <c r="L73" s="30"/>
      <c r="M73" s="30"/>
      <c r="N73" s="30">
        <f t="shared" si="4"/>
        <v>0</v>
      </c>
      <c r="O73" s="31">
        <f t="shared" si="5"/>
        <v>0</v>
      </c>
      <c r="P73" s="66"/>
      <c r="Q73" s="70"/>
      <c r="R73" s="11"/>
      <c r="S73" s="11"/>
      <c r="T73" s="11"/>
      <c r="U73" s="11"/>
      <c r="V73" s="11"/>
      <c r="W73" s="11"/>
    </row>
    <row r="74" spans="2:23" s="4" customFormat="1" ht="15.75">
      <c r="B74" s="27" t="s">
        <v>740</v>
      </c>
      <c r="C74" s="28" t="s">
        <v>748</v>
      </c>
      <c r="D74" s="29" t="s">
        <v>303</v>
      </c>
      <c r="E74" s="56">
        <v>0</v>
      </c>
      <c r="F74" s="30">
        <v>6.6499999999999995</v>
      </c>
      <c r="G74" s="30">
        <f t="shared" si="6"/>
        <v>0</v>
      </c>
      <c r="H74" s="30">
        <v>8.31</v>
      </c>
      <c r="I74" s="30">
        <f t="shared" si="7"/>
        <v>0</v>
      </c>
      <c r="J74" s="30">
        <v>0</v>
      </c>
      <c r="K74" s="30">
        <f t="shared" si="3"/>
        <v>0</v>
      </c>
      <c r="L74" s="30"/>
      <c r="M74" s="30"/>
      <c r="N74" s="30">
        <f t="shared" si="4"/>
        <v>0</v>
      </c>
      <c r="O74" s="31">
        <f t="shared" si="5"/>
        <v>0</v>
      </c>
      <c r="P74" s="62"/>
      <c r="Q74" s="54"/>
      <c r="R74" s="8"/>
      <c r="S74" s="8"/>
      <c r="T74" s="8"/>
      <c r="U74" s="8"/>
      <c r="V74" s="8"/>
      <c r="W74" s="8"/>
    </row>
    <row r="75" spans="2:23" s="2" customFormat="1" ht="15.75">
      <c r="B75" s="27" t="s">
        <v>741</v>
      </c>
      <c r="C75" s="28" t="s">
        <v>59</v>
      </c>
      <c r="D75" s="29" t="s">
        <v>303</v>
      </c>
      <c r="E75" s="56">
        <v>0</v>
      </c>
      <c r="F75" s="30">
        <v>7.1119999999999992</v>
      </c>
      <c r="G75" s="30">
        <f t="shared" si="6"/>
        <v>0</v>
      </c>
      <c r="H75" s="30">
        <v>8.89</v>
      </c>
      <c r="I75" s="30">
        <f t="shared" si="7"/>
        <v>0</v>
      </c>
      <c r="J75" s="30">
        <v>0</v>
      </c>
      <c r="K75" s="30">
        <f t="shared" si="3"/>
        <v>0</v>
      </c>
      <c r="L75" s="30"/>
      <c r="M75" s="30"/>
      <c r="N75" s="30">
        <f t="shared" si="4"/>
        <v>0</v>
      </c>
      <c r="O75" s="31">
        <f t="shared" si="5"/>
        <v>0</v>
      </c>
      <c r="P75" s="66"/>
      <c r="Q75" s="11"/>
      <c r="R75" s="11"/>
      <c r="S75" s="11"/>
      <c r="T75" s="11"/>
      <c r="U75" s="11"/>
      <c r="V75" s="11"/>
      <c r="W75" s="11"/>
    </row>
    <row r="76" spans="2:23" s="2" customFormat="1" ht="15.75">
      <c r="B76" s="27" t="s">
        <v>742</v>
      </c>
      <c r="C76" s="28" t="s">
        <v>60</v>
      </c>
      <c r="D76" s="29" t="s">
        <v>303</v>
      </c>
      <c r="E76" s="56">
        <v>0</v>
      </c>
      <c r="F76" s="30">
        <v>7.1119999999999992</v>
      </c>
      <c r="G76" s="30">
        <f t="shared" si="6"/>
        <v>0</v>
      </c>
      <c r="H76" s="30">
        <v>8.89</v>
      </c>
      <c r="I76" s="30">
        <f t="shared" si="7"/>
        <v>0</v>
      </c>
      <c r="J76" s="30">
        <v>0</v>
      </c>
      <c r="K76" s="30">
        <f t="shared" si="3"/>
        <v>0</v>
      </c>
      <c r="L76" s="30"/>
      <c r="M76" s="30"/>
      <c r="N76" s="30">
        <f t="shared" si="4"/>
        <v>0</v>
      </c>
      <c r="O76" s="31">
        <f t="shared" si="5"/>
        <v>0</v>
      </c>
      <c r="P76" s="66"/>
      <c r="Q76" s="11"/>
      <c r="R76" s="11"/>
      <c r="S76" s="11"/>
      <c r="T76" s="11"/>
      <c r="U76" s="11"/>
      <c r="V76" s="11"/>
      <c r="W76" s="11"/>
    </row>
    <row r="77" spans="2:23" s="4" customFormat="1" ht="15.75">
      <c r="B77" s="27" t="s">
        <v>743</v>
      </c>
      <c r="C77" s="28" t="s">
        <v>61</v>
      </c>
      <c r="D77" s="29" t="s">
        <v>303</v>
      </c>
      <c r="E77" s="56">
        <v>0</v>
      </c>
      <c r="F77" s="30">
        <v>1.722</v>
      </c>
      <c r="G77" s="30">
        <f t="shared" si="6"/>
        <v>0</v>
      </c>
      <c r="H77" s="30">
        <v>2.15</v>
      </c>
      <c r="I77" s="30">
        <f t="shared" si="7"/>
        <v>0</v>
      </c>
      <c r="J77" s="30">
        <v>0</v>
      </c>
      <c r="K77" s="30">
        <f>J77*H77</f>
        <v>0</v>
      </c>
      <c r="L77" s="30"/>
      <c r="M77" s="30"/>
      <c r="N77" s="30">
        <f t="shared" si="4"/>
        <v>0</v>
      </c>
      <c r="O77" s="31">
        <f t="shared" si="5"/>
        <v>0</v>
      </c>
      <c r="P77" s="66"/>
      <c r="Q77" s="8"/>
      <c r="R77" s="8"/>
      <c r="S77" s="8"/>
      <c r="T77" s="8"/>
      <c r="U77" s="8"/>
      <c r="V77" s="8"/>
      <c r="W77" s="8"/>
    </row>
    <row r="78" spans="2:23" s="11" customFormat="1" ht="15.75">
      <c r="B78" s="27" t="s">
        <v>747</v>
      </c>
      <c r="C78" s="28" t="s">
        <v>749</v>
      </c>
      <c r="D78" s="29" t="s">
        <v>303</v>
      </c>
      <c r="E78" s="56">
        <v>0</v>
      </c>
      <c r="F78" s="30">
        <v>0.45499999999999996</v>
      </c>
      <c r="G78" s="30">
        <f t="shared" si="6"/>
        <v>0</v>
      </c>
      <c r="H78" s="30">
        <v>0.56999999999999995</v>
      </c>
      <c r="I78" s="30">
        <f t="shared" si="7"/>
        <v>0</v>
      </c>
      <c r="J78" s="30"/>
      <c r="K78" s="30">
        <f t="shared" si="3"/>
        <v>0</v>
      </c>
      <c r="L78" s="30"/>
      <c r="M78" s="30"/>
      <c r="N78" s="30">
        <f t="shared" si="4"/>
        <v>0</v>
      </c>
      <c r="O78" s="31">
        <f t="shared" si="5"/>
        <v>0</v>
      </c>
      <c r="P78" s="66"/>
    </row>
    <row r="79" spans="2:23" s="9" customFormat="1" ht="15.75">
      <c r="B79" s="23" t="s">
        <v>434</v>
      </c>
      <c r="C79" s="20" t="s">
        <v>62</v>
      </c>
      <c r="D79" s="19"/>
      <c r="E79" s="55"/>
      <c r="F79" s="30"/>
      <c r="G79" s="30">
        <f t="shared" si="6"/>
        <v>0</v>
      </c>
      <c r="H79" s="30"/>
      <c r="I79" s="30">
        <f t="shared" si="7"/>
        <v>0</v>
      </c>
      <c r="J79" s="18"/>
      <c r="K79" s="30"/>
      <c r="L79" s="18"/>
      <c r="M79" s="30"/>
      <c r="N79" s="30"/>
      <c r="O79" s="31"/>
      <c r="P79" s="66"/>
      <c r="Q79" s="69"/>
      <c r="R79" s="69"/>
      <c r="S79" s="69"/>
      <c r="T79" s="69"/>
      <c r="U79" s="69"/>
      <c r="V79" s="69"/>
      <c r="W79" s="69"/>
    </row>
    <row r="80" spans="2:23" s="2" customFormat="1" ht="15.75">
      <c r="B80" s="27" t="s">
        <v>433</v>
      </c>
      <c r="C80" s="28" t="s">
        <v>63</v>
      </c>
      <c r="D80" s="29" t="s">
        <v>304</v>
      </c>
      <c r="E80" s="56">
        <v>0</v>
      </c>
      <c r="F80" s="30">
        <v>21.811999999999998</v>
      </c>
      <c r="G80" s="30">
        <f t="shared" si="6"/>
        <v>0</v>
      </c>
      <c r="H80" s="30">
        <v>27.27</v>
      </c>
      <c r="I80" s="30">
        <f t="shared" si="7"/>
        <v>0</v>
      </c>
      <c r="J80" s="30">
        <v>0</v>
      </c>
      <c r="K80" s="30">
        <f>J80*H80</f>
        <v>0</v>
      </c>
      <c r="L80" s="30"/>
      <c r="M80" s="30"/>
      <c r="N80" s="30">
        <f t="shared" si="4"/>
        <v>0</v>
      </c>
      <c r="O80" s="31">
        <f t="shared" si="5"/>
        <v>0</v>
      </c>
      <c r="P80" s="66"/>
      <c r="Q80" s="11"/>
      <c r="R80" s="11"/>
      <c r="S80" s="11"/>
      <c r="T80" s="11"/>
      <c r="U80" s="11"/>
      <c r="V80" s="11"/>
      <c r="W80" s="11"/>
    </row>
    <row r="81" spans="2:23" s="9" customFormat="1" ht="15.75">
      <c r="B81" s="23" t="s">
        <v>435</v>
      </c>
      <c r="C81" s="20" t="s">
        <v>64</v>
      </c>
      <c r="D81" s="19"/>
      <c r="E81" s="55"/>
      <c r="F81" s="30"/>
      <c r="G81" s="30">
        <f t="shared" si="6"/>
        <v>0</v>
      </c>
      <c r="H81" s="30"/>
      <c r="I81" s="30">
        <f t="shared" si="7"/>
        <v>0</v>
      </c>
      <c r="J81" s="18"/>
      <c r="K81" s="30"/>
      <c r="L81" s="18"/>
      <c r="M81" s="30"/>
      <c r="N81" s="30"/>
      <c r="O81" s="31"/>
      <c r="P81" s="66"/>
      <c r="Q81" s="69"/>
      <c r="R81" s="69"/>
      <c r="S81" s="69"/>
      <c r="T81" s="69"/>
      <c r="U81" s="69"/>
      <c r="V81" s="69"/>
      <c r="W81" s="69"/>
    </row>
    <row r="82" spans="2:23" s="4" customFormat="1" ht="15.75">
      <c r="B82" s="27" t="s">
        <v>436</v>
      </c>
      <c r="C82" s="28" t="s">
        <v>65</v>
      </c>
      <c r="D82" s="29" t="s">
        <v>309</v>
      </c>
      <c r="E82" s="56">
        <v>0</v>
      </c>
      <c r="F82" s="30">
        <v>13.747999999999999</v>
      </c>
      <c r="G82" s="30">
        <f t="shared" si="6"/>
        <v>0</v>
      </c>
      <c r="H82" s="30">
        <v>17.190000000000001</v>
      </c>
      <c r="I82" s="30">
        <f t="shared" si="7"/>
        <v>0</v>
      </c>
      <c r="J82" s="30">
        <v>0</v>
      </c>
      <c r="K82" s="30">
        <f t="shared" ref="K82:K144" si="8">J82*H82</f>
        <v>0</v>
      </c>
      <c r="L82" s="30"/>
      <c r="M82" s="30"/>
      <c r="N82" s="30">
        <f t="shared" ref="N82:N144" si="9">E82-J82</f>
        <v>0</v>
      </c>
      <c r="O82" s="31">
        <f t="shared" ref="O82:O144" si="10">I82-K82</f>
        <v>0</v>
      </c>
      <c r="P82" s="66"/>
      <c r="Q82" s="8"/>
      <c r="R82" s="8"/>
      <c r="S82" s="8"/>
      <c r="T82" s="8"/>
      <c r="U82" s="8"/>
      <c r="V82" s="8"/>
      <c r="W82" s="8"/>
    </row>
    <row r="83" spans="2:23" s="4" customFormat="1" ht="15.75">
      <c r="B83" s="27" t="s">
        <v>437</v>
      </c>
      <c r="C83" s="28" t="s">
        <v>66</v>
      </c>
      <c r="D83" s="29" t="s">
        <v>309</v>
      </c>
      <c r="E83" s="56">
        <v>0</v>
      </c>
      <c r="F83" s="30">
        <v>18.325999999999997</v>
      </c>
      <c r="G83" s="30">
        <f t="shared" si="6"/>
        <v>0</v>
      </c>
      <c r="H83" s="30">
        <v>22.91</v>
      </c>
      <c r="I83" s="30">
        <f t="shared" si="7"/>
        <v>0</v>
      </c>
      <c r="J83" s="30"/>
      <c r="K83" s="30">
        <f t="shared" si="8"/>
        <v>0</v>
      </c>
      <c r="L83" s="30"/>
      <c r="M83" s="30"/>
      <c r="N83" s="30">
        <f t="shared" si="9"/>
        <v>0</v>
      </c>
      <c r="O83" s="31">
        <f t="shared" si="10"/>
        <v>0</v>
      </c>
      <c r="P83" s="66"/>
      <c r="Q83" s="8"/>
      <c r="R83" s="8"/>
      <c r="S83" s="8"/>
      <c r="T83" s="8"/>
      <c r="U83" s="8"/>
      <c r="V83" s="8"/>
      <c r="W83" s="8"/>
    </row>
    <row r="84" spans="2:23" s="4" customFormat="1" ht="15.75">
      <c r="B84" s="23" t="s">
        <v>438</v>
      </c>
      <c r="C84" s="20" t="s">
        <v>67</v>
      </c>
      <c r="D84" s="29"/>
      <c r="E84" s="56"/>
      <c r="F84" s="30"/>
      <c r="G84" s="30">
        <f t="shared" si="6"/>
        <v>0</v>
      </c>
      <c r="H84" s="30"/>
      <c r="I84" s="30">
        <f t="shared" si="7"/>
        <v>0</v>
      </c>
      <c r="J84" s="30"/>
      <c r="K84" s="30"/>
      <c r="L84" s="30"/>
      <c r="M84" s="30"/>
      <c r="N84" s="30"/>
      <c r="O84" s="31"/>
      <c r="P84" s="66"/>
      <c r="Q84" s="8"/>
      <c r="R84" s="8"/>
      <c r="S84" s="8"/>
      <c r="T84" s="8"/>
      <c r="U84" s="8"/>
      <c r="V84" s="8"/>
      <c r="W84" s="8"/>
    </row>
    <row r="85" spans="2:23" s="4" customFormat="1" ht="15.75">
      <c r="B85" s="27" t="s">
        <v>439</v>
      </c>
      <c r="C85" s="28" t="s">
        <v>68</v>
      </c>
      <c r="D85" s="29" t="s">
        <v>309</v>
      </c>
      <c r="E85" s="56">
        <v>0</v>
      </c>
      <c r="F85" s="30">
        <v>10.674999999999999</v>
      </c>
      <c r="G85" s="30">
        <f t="shared" si="6"/>
        <v>0</v>
      </c>
      <c r="H85" s="30">
        <v>13.34</v>
      </c>
      <c r="I85" s="30">
        <f t="shared" si="7"/>
        <v>0</v>
      </c>
      <c r="J85" s="30">
        <v>0</v>
      </c>
      <c r="K85" s="30">
        <f t="shared" si="8"/>
        <v>0</v>
      </c>
      <c r="L85" s="30"/>
      <c r="M85" s="30"/>
      <c r="N85" s="30">
        <f t="shared" si="9"/>
        <v>0</v>
      </c>
      <c r="O85" s="31">
        <f t="shared" si="10"/>
        <v>0</v>
      </c>
      <c r="P85" s="66"/>
      <c r="Q85" s="8"/>
      <c r="R85" s="8"/>
      <c r="S85" s="8"/>
      <c r="T85" s="8"/>
      <c r="U85" s="8"/>
      <c r="V85" s="8"/>
      <c r="W85" s="8"/>
    </row>
    <row r="86" spans="2:23" s="4" customFormat="1" ht="15.75">
      <c r="B86" s="27" t="s">
        <v>744</v>
      </c>
      <c r="C86" s="28" t="s">
        <v>69</v>
      </c>
      <c r="D86" s="29" t="s">
        <v>309</v>
      </c>
      <c r="E86" s="56">
        <v>0</v>
      </c>
      <c r="F86" s="30">
        <v>1.2249999999999999</v>
      </c>
      <c r="G86" s="30">
        <f t="shared" si="6"/>
        <v>0</v>
      </c>
      <c r="H86" s="30">
        <v>1.53</v>
      </c>
      <c r="I86" s="30">
        <f t="shared" si="7"/>
        <v>0</v>
      </c>
      <c r="J86" s="30">
        <v>0</v>
      </c>
      <c r="K86" s="30">
        <f t="shared" si="8"/>
        <v>0</v>
      </c>
      <c r="L86" s="30"/>
      <c r="M86" s="30"/>
      <c r="N86" s="30">
        <f t="shared" si="9"/>
        <v>0</v>
      </c>
      <c r="O86" s="31">
        <f t="shared" si="10"/>
        <v>0</v>
      </c>
      <c r="P86" s="66"/>
      <c r="Q86" s="8"/>
      <c r="R86" s="8"/>
      <c r="S86" s="8"/>
      <c r="T86" s="8"/>
      <c r="U86" s="8"/>
      <c r="V86" s="8"/>
      <c r="W86" s="8"/>
    </row>
    <row r="87" spans="2:23" s="4" customFormat="1" ht="15.75">
      <c r="B87" s="23" t="s">
        <v>441</v>
      </c>
      <c r="C87" s="20" t="s">
        <v>70</v>
      </c>
      <c r="D87" s="29"/>
      <c r="E87" s="56"/>
      <c r="F87" s="30"/>
      <c r="G87" s="30">
        <f t="shared" si="6"/>
        <v>0</v>
      </c>
      <c r="H87" s="30"/>
      <c r="I87" s="30">
        <f t="shared" si="7"/>
        <v>0</v>
      </c>
      <c r="J87" s="30"/>
      <c r="K87" s="30"/>
      <c r="L87" s="30"/>
      <c r="M87" s="30"/>
      <c r="N87" s="30"/>
      <c r="O87" s="31"/>
      <c r="P87" s="66"/>
      <c r="Q87" s="8"/>
      <c r="R87" s="8"/>
      <c r="S87" s="8"/>
      <c r="T87" s="8"/>
      <c r="U87" s="8"/>
      <c r="V87" s="8"/>
      <c r="W87" s="8"/>
    </row>
    <row r="88" spans="2:23" s="4" customFormat="1" ht="15.75">
      <c r="B88" s="27" t="s">
        <v>440</v>
      </c>
      <c r="C88" s="28" t="s">
        <v>71</v>
      </c>
      <c r="D88" s="29" t="s">
        <v>310</v>
      </c>
      <c r="E88" s="56">
        <v>0</v>
      </c>
      <c r="F88" s="30">
        <v>0.77700000000000002</v>
      </c>
      <c r="G88" s="30">
        <f t="shared" si="6"/>
        <v>0</v>
      </c>
      <c r="H88" s="30">
        <v>0.97</v>
      </c>
      <c r="I88" s="30">
        <f t="shared" si="7"/>
        <v>0</v>
      </c>
      <c r="J88" s="30"/>
      <c r="K88" s="30">
        <f t="shared" si="8"/>
        <v>0</v>
      </c>
      <c r="L88" s="30"/>
      <c r="M88" s="30"/>
      <c r="N88" s="30">
        <f t="shared" si="9"/>
        <v>0</v>
      </c>
      <c r="O88" s="31">
        <f t="shared" si="10"/>
        <v>0</v>
      </c>
      <c r="P88" s="66"/>
      <c r="Q88" s="8"/>
      <c r="R88" s="8"/>
      <c r="S88" s="8"/>
      <c r="T88" s="8"/>
      <c r="U88" s="8"/>
      <c r="V88" s="8"/>
      <c r="W88" s="8"/>
    </row>
    <row r="89" spans="2:23" s="9" customFormat="1" ht="15.75">
      <c r="B89" s="23" t="s">
        <v>745</v>
      </c>
      <c r="C89" s="20" t="s">
        <v>72</v>
      </c>
      <c r="D89" s="19"/>
      <c r="E89" s="55"/>
      <c r="F89" s="30"/>
      <c r="G89" s="30">
        <f t="shared" si="6"/>
        <v>0</v>
      </c>
      <c r="H89" s="30"/>
      <c r="I89" s="30">
        <f t="shared" si="7"/>
        <v>0</v>
      </c>
      <c r="J89" s="18"/>
      <c r="K89" s="30"/>
      <c r="L89" s="18"/>
      <c r="M89" s="30"/>
      <c r="N89" s="30"/>
      <c r="O89" s="31"/>
      <c r="P89" s="66"/>
      <c r="Q89" s="69"/>
      <c r="R89" s="69"/>
      <c r="S89" s="69"/>
      <c r="T89" s="69"/>
      <c r="U89" s="69"/>
      <c r="V89" s="69"/>
      <c r="W89" s="69"/>
    </row>
    <row r="90" spans="2:23" s="4" customFormat="1" ht="16.5" thickBot="1">
      <c r="B90" s="118" t="s">
        <v>746</v>
      </c>
      <c r="C90" s="119" t="s">
        <v>319</v>
      </c>
      <c r="D90" s="120" t="s">
        <v>309</v>
      </c>
      <c r="E90" s="110">
        <v>0</v>
      </c>
      <c r="F90" s="107">
        <v>26.25</v>
      </c>
      <c r="G90" s="30">
        <f t="shared" si="6"/>
        <v>0</v>
      </c>
      <c r="H90" s="107">
        <v>32.81</v>
      </c>
      <c r="I90" s="30">
        <f t="shared" si="7"/>
        <v>0</v>
      </c>
      <c r="J90" s="107">
        <v>0</v>
      </c>
      <c r="K90" s="107">
        <f t="shared" si="8"/>
        <v>0</v>
      </c>
      <c r="L90" s="107"/>
      <c r="M90" s="107"/>
      <c r="N90" s="107">
        <f t="shared" si="9"/>
        <v>0</v>
      </c>
      <c r="O90" s="121">
        <f t="shared" si="10"/>
        <v>0</v>
      </c>
      <c r="P90" s="66"/>
      <c r="Q90" s="8"/>
      <c r="R90" s="8"/>
      <c r="S90" s="8"/>
      <c r="T90" s="8"/>
      <c r="U90" s="8"/>
      <c r="V90" s="8"/>
      <c r="W90" s="8"/>
    </row>
    <row r="91" spans="2:23" s="5" customFormat="1" ht="16.5" thickBot="1">
      <c r="B91" s="129">
        <v>3</v>
      </c>
      <c r="C91" s="130" t="s">
        <v>73</v>
      </c>
      <c r="D91" s="131"/>
      <c r="E91" s="132"/>
      <c r="F91" s="133"/>
      <c r="G91" s="133">
        <f>SUM(G92:G106)</f>
        <v>0</v>
      </c>
      <c r="H91" s="133"/>
      <c r="I91" s="133">
        <f>SUM(I92:I106)</f>
        <v>0</v>
      </c>
      <c r="J91" s="133"/>
      <c r="K91" s="133">
        <f>SUM(K92:K106)</f>
        <v>0</v>
      </c>
      <c r="L91" s="133"/>
      <c r="M91" s="133">
        <f>SUM(M92:M106)</f>
        <v>0</v>
      </c>
      <c r="N91" s="133"/>
      <c r="O91" s="134">
        <f>SUM(O92:O106)</f>
        <v>0</v>
      </c>
      <c r="P91" s="66"/>
      <c r="Q91" s="65"/>
      <c r="R91" s="65"/>
      <c r="S91" s="65"/>
      <c r="T91" s="65"/>
      <c r="U91" s="65"/>
      <c r="V91" s="65"/>
      <c r="W91" s="65"/>
    </row>
    <row r="92" spans="2:23" ht="15.75">
      <c r="B92" s="122" t="s">
        <v>385</v>
      </c>
      <c r="C92" s="123" t="s">
        <v>74</v>
      </c>
      <c r="D92" s="124"/>
      <c r="E92" s="125"/>
      <c r="F92" s="126"/>
      <c r="G92" s="126"/>
      <c r="H92" s="126"/>
      <c r="I92" s="126"/>
      <c r="J92" s="126"/>
      <c r="K92" s="127"/>
      <c r="L92" s="126"/>
      <c r="M92" s="126"/>
      <c r="N92" s="127"/>
      <c r="O92" s="128"/>
      <c r="P92" s="66"/>
    </row>
    <row r="93" spans="2:23" s="2" customFormat="1" ht="15.75">
      <c r="B93" s="27" t="s">
        <v>442</v>
      </c>
      <c r="C93" s="28" t="s">
        <v>75</v>
      </c>
      <c r="D93" s="29" t="s">
        <v>304</v>
      </c>
      <c r="E93" s="56"/>
      <c r="F93" s="30">
        <v>2.016</v>
      </c>
      <c r="G93" s="30">
        <f t="shared" ref="G93:G106" si="11">E93*F93</f>
        <v>0</v>
      </c>
      <c r="H93" s="30">
        <v>2.52</v>
      </c>
      <c r="I93" s="30">
        <f t="shared" ref="I93:I106" si="12">E93*H93</f>
        <v>0</v>
      </c>
      <c r="J93" s="30"/>
      <c r="K93" s="30">
        <f t="shared" si="8"/>
        <v>0</v>
      </c>
      <c r="L93" s="30"/>
      <c r="M93" s="30"/>
      <c r="N93" s="30">
        <f t="shared" si="9"/>
        <v>0</v>
      </c>
      <c r="O93" s="31">
        <f t="shared" si="10"/>
        <v>0</v>
      </c>
      <c r="P93" s="66"/>
      <c r="Q93" s="11"/>
      <c r="R93" s="11"/>
      <c r="S93" s="11"/>
      <c r="T93" s="11"/>
      <c r="U93" s="11"/>
      <c r="V93" s="11"/>
      <c r="W93" s="11"/>
    </row>
    <row r="94" spans="2:23" s="1" customFormat="1" ht="15.75">
      <c r="B94" s="23" t="s">
        <v>443</v>
      </c>
      <c r="C94" s="20" t="s">
        <v>78</v>
      </c>
      <c r="D94" s="19"/>
      <c r="E94" s="55"/>
      <c r="F94" s="30"/>
      <c r="G94" s="30">
        <f t="shared" si="11"/>
        <v>0</v>
      </c>
      <c r="H94" s="30"/>
      <c r="I94" s="30">
        <f t="shared" si="12"/>
        <v>0</v>
      </c>
      <c r="J94" s="18"/>
      <c r="K94" s="30"/>
      <c r="L94" s="18"/>
      <c r="M94" s="30"/>
      <c r="N94" s="30"/>
      <c r="O94" s="31"/>
      <c r="P94" s="66"/>
      <c r="Q94" s="71"/>
      <c r="R94" s="71"/>
      <c r="S94" s="71"/>
      <c r="T94" s="71"/>
      <c r="U94" s="71"/>
      <c r="V94" s="71"/>
      <c r="W94" s="71"/>
    </row>
    <row r="95" spans="2:23" s="2" customFormat="1" ht="15.75">
      <c r="B95" s="27" t="s">
        <v>444</v>
      </c>
      <c r="C95" s="28" t="s">
        <v>79</v>
      </c>
      <c r="D95" s="29" t="s">
        <v>309</v>
      </c>
      <c r="E95" s="56"/>
      <c r="F95" s="30">
        <v>27.489000000000001</v>
      </c>
      <c r="G95" s="30">
        <f t="shared" si="11"/>
        <v>0</v>
      </c>
      <c r="H95" s="30">
        <v>34.36</v>
      </c>
      <c r="I95" s="30">
        <f t="shared" si="12"/>
        <v>0</v>
      </c>
      <c r="J95" s="30"/>
      <c r="K95" s="30">
        <f t="shared" si="8"/>
        <v>0</v>
      </c>
      <c r="L95" s="30"/>
      <c r="M95" s="30"/>
      <c r="N95" s="30">
        <f t="shared" si="9"/>
        <v>0</v>
      </c>
      <c r="O95" s="31">
        <f t="shared" si="10"/>
        <v>0</v>
      </c>
      <c r="P95" s="66"/>
      <c r="Q95" s="11"/>
      <c r="R95" s="11"/>
      <c r="S95" s="11"/>
      <c r="T95" s="11"/>
      <c r="U95" s="11"/>
      <c r="V95" s="11"/>
      <c r="W95" s="11"/>
    </row>
    <row r="96" spans="2:23" ht="15.75">
      <c r="B96" s="23" t="s">
        <v>445</v>
      </c>
      <c r="C96" s="20" t="s">
        <v>80</v>
      </c>
      <c r="D96" s="19"/>
      <c r="E96" s="55"/>
      <c r="F96" s="30"/>
      <c r="G96" s="30">
        <f t="shared" si="11"/>
        <v>0</v>
      </c>
      <c r="H96" s="30"/>
      <c r="I96" s="30">
        <f t="shared" si="12"/>
        <v>0</v>
      </c>
      <c r="J96" s="18"/>
      <c r="K96" s="30"/>
      <c r="L96" s="18"/>
      <c r="M96" s="30"/>
      <c r="N96" s="30"/>
      <c r="O96" s="31"/>
      <c r="P96" s="66"/>
    </row>
    <row r="97" spans="2:23" s="2" customFormat="1" ht="15.75">
      <c r="B97" s="27" t="s">
        <v>446</v>
      </c>
      <c r="C97" s="28" t="s">
        <v>68</v>
      </c>
      <c r="D97" s="29" t="s">
        <v>309</v>
      </c>
      <c r="E97" s="56"/>
      <c r="F97" s="30">
        <v>27.489000000000001</v>
      </c>
      <c r="G97" s="30">
        <f t="shared" si="11"/>
        <v>0</v>
      </c>
      <c r="H97" s="30">
        <v>34.36</v>
      </c>
      <c r="I97" s="30">
        <f t="shared" si="12"/>
        <v>0</v>
      </c>
      <c r="J97" s="30"/>
      <c r="K97" s="30">
        <f t="shared" si="8"/>
        <v>0</v>
      </c>
      <c r="L97" s="30"/>
      <c r="M97" s="30"/>
      <c r="N97" s="30">
        <f t="shared" si="9"/>
        <v>0</v>
      </c>
      <c r="O97" s="31">
        <f t="shared" si="10"/>
        <v>0</v>
      </c>
      <c r="P97" s="66"/>
      <c r="Q97" s="11"/>
      <c r="R97" s="11"/>
      <c r="S97" s="11"/>
      <c r="T97" s="11"/>
      <c r="U97" s="11"/>
      <c r="V97" s="11"/>
      <c r="W97" s="11"/>
    </row>
    <row r="98" spans="2:23" s="2" customFormat="1" ht="15.75">
      <c r="B98" s="27" t="s">
        <v>447</v>
      </c>
      <c r="C98" s="28" t="s">
        <v>81</v>
      </c>
      <c r="D98" s="29" t="s">
        <v>309</v>
      </c>
      <c r="E98" s="56"/>
      <c r="F98" s="30">
        <v>12.907999999999999</v>
      </c>
      <c r="G98" s="30">
        <f t="shared" si="11"/>
        <v>0</v>
      </c>
      <c r="H98" s="30">
        <v>16.14</v>
      </c>
      <c r="I98" s="30">
        <f t="shared" si="12"/>
        <v>0</v>
      </c>
      <c r="J98" s="30"/>
      <c r="K98" s="30">
        <f t="shared" si="8"/>
        <v>0</v>
      </c>
      <c r="L98" s="30"/>
      <c r="M98" s="30"/>
      <c r="N98" s="30">
        <f t="shared" si="9"/>
        <v>0</v>
      </c>
      <c r="O98" s="31">
        <f t="shared" si="10"/>
        <v>0</v>
      </c>
      <c r="P98" s="66"/>
      <c r="Q98" s="11"/>
      <c r="R98" s="11"/>
      <c r="S98" s="11"/>
      <c r="T98" s="11"/>
      <c r="U98" s="11"/>
      <c r="V98" s="11"/>
      <c r="W98" s="11"/>
    </row>
    <row r="99" spans="2:23" ht="15.75">
      <c r="B99" s="23" t="s">
        <v>448</v>
      </c>
      <c r="C99" s="20" t="s">
        <v>82</v>
      </c>
      <c r="D99" s="19"/>
      <c r="E99" s="55"/>
      <c r="F99" s="30"/>
      <c r="G99" s="30">
        <f t="shared" si="11"/>
        <v>0</v>
      </c>
      <c r="H99" s="30"/>
      <c r="I99" s="30">
        <f t="shared" si="12"/>
        <v>0</v>
      </c>
      <c r="J99" s="18"/>
      <c r="K99" s="30"/>
      <c r="L99" s="18"/>
      <c r="M99" s="30"/>
      <c r="N99" s="30"/>
      <c r="O99" s="31"/>
      <c r="P99" s="66"/>
    </row>
    <row r="100" spans="2:23" s="4" customFormat="1" ht="15.75">
      <c r="B100" s="27" t="s">
        <v>449</v>
      </c>
      <c r="C100" s="28" t="s">
        <v>77</v>
      </c>
      <c r="D100" s="29" t="s">
        <v>304</v>
      </c>
      <c r="E100" s="56"/>
      <c r="F100" s="30">
        <v>3.024</v>
      </c>
      <c r="G100" s="30">
        <f t="shared" si="11"/>
        <v>0</v>
      </c>
      <c r="H100" s="30">
        <v>3.78</v>
      </c>
      <c r="I100" s="30">
        <f t="shared" si="12"/>
        <v>0</v>
      </c>
      <c r="J100" s="30"/>
      <c r="K100" s="30">
        <f t="shared" si="8"/>
        <v>0</v>
      </c>
      <c r="L100" s="30"/>
      <c r="M100" s="30"/>
      <c r="N100" s="30">
        <f t="shared" si="9"/>
        <v>0</v>
      </c>
      <c r="O100" s="31">
        <f t="shared" si="10"/>
        <v>0</v>
      </c>
      <c r="P100" s="66"/>
      <c r="Q100" s="8"/>
      <c r="R100" s="8"/>
      <c r="S100" s="8"/>
      <c r="T100" s="8"/>
      <c r="U100" s="8"/>
      <c r="V100" s="8"/>
      <c r="W100" s="8"/>
    </row>
    <row r="101" spans="2:23" s="4" customFormat="1" ht="15.75">
      <c r="B101" s="27" t="s">
        <v>450</v>
      </c>
      <c r="C101" s="28" t="s">
        <v>76</v>
      </c>
      <c r="D101" s="29" t="s">
        <v>304</v>
      </c>
      <c r="E101" s="56"/>
      <c r="F101" s="30">
        <v>2.6739999999999999</v>
      </c>
      <c r="G101" s="30">
        <f t="shared" si="11"/>
        <v>0</v>
      </c>
      <c r="H101" s="30">
        <v>3.34</v>
      </c>
      <c r="I101" s="30">
        <f t="shared" si="12"/>
        <v>0</v>
      </c>
      <c r="J101" s="30"/>
      <c r="K101" s="30">
        <f t="shared" si="8"/>
        <v>0</v>
      </c>
      <c r="L101" s="30"/>
      <c r="M101" s="30"/>
      <c r="N101" s="30">
        <f t="shared" si="9"/>
        <v>0</v>
      </c>
      <c r="O101" s="31">
        <f t="shared" si="10"/>
        <v>0</v>
      </c>
      <c r="P101" s="66"/>
      <c r="Q101" s="8"/>
      <c r="R101" s="8"/>
      <c r="S101" s="8"/>
      <c r="T101" s="8"/>
      <c r="U101" s="8"/>
      <c r="V101" s="8"/>
      <c r="W101" s="8"/>
    </row>
    <row r="102" spans="2:23" s="1" customFormat="1" ht="15.75">
      <c r="B102" s="23" t="s">
        <v>451</v>
      </c>
      <c r="C102" s="20" t="s">
        <v>64</v>
      </c>
      <c r="D102" s="19"/>
      <c r="E102" s="55"/>
      <c r="F102" s="30"/>
      <c r="G102" s="30">
        <f t="shared" si="11"/>
        <v>0</v>
      </c>
      <c r="H102" s="30"/>
      <c r="I102" s="30">
        <f t="shared" si="12"/>
        <v>0</v>
      </c>
      <c r="J102" s="18"/>
      <c r="K102" s="30"/>
      <c r="L102" s="18"/>
      <c r="M102" s="30"/>
      <c r="N102" s="30"/>
      <c r="O102" s="31"/>
      <c r="P102" s="66"/>
      <c r="Q102" s="71"/>
      <c r="R102" s="71"/>
      <c r="S102" s="71"/>
      <c r="T102" s="71"/>
      <c r="U102" s="71"/>
      <c r="V102" s="71"/>
      <c r="W102" s="71"/>
    </row>
    <row r="103" spans="2:23" ht="15.75">
      <c r="B103" s="27" t="s">
        <v>452</v>
      </c>
      <c r="C103" s="28" t="s">
        <v>83</v>
      </c>
      <c r="D103" s="29" t="s">
        <v>309</v>
      </c>
      <c r="E103" s="56"/>
      <c r="F103" s="30">
        <v>13.747999999999999</v>
      </c>
      <c r="G103" s="30">
        <f t="shared" si="11"/>
        <v>0</v>
      </c>
      <c r="H103" s="30">
        <v>17.190000000000001</v>
      </c>
      <c r="I103" s="30">
        <f t="shared" si="12"/>
        <v>0</v>
      </c>
      <c r="J103" s="30"/>
      <c r="K103" s="30">
        <f t="shared" si="8"/>
        <v>0</v>
      </c>
      <c r="L103" s="30"/>
      <c r="M103" s="30"/>
      <c r="N103" s="30">
        <f t="shared" si="9"/>
        <v>0</v>
      </c>
      <c r="O103" s="31">
        <f t="shared" si="10"/>
        <v>0</v>
      </c>
      <c r="P103" s="66"/>
    </row>
    <row r="104" spans="2:23" ht="15.75">
      <c r="B104" s="27" t="s">
        <v>453</v>
      </c>
      <c r="C104" s="28" t="s">
        <v>84</v>
      </c>
      <c r="D104" s="29" t="s">
        <v>309</v>
      </c>
      <c r="E104" s="56"/>
      <c r="F104" s="30">
        <v>18.325999999999997</v>
      </c>
      <c r="G104" s="30">
        <f t="shared" si="11"/>
        <v>0</v>
      </c>
      <c r="H104" s="30">
        <v>22.91</v>
      </c>
      <c r="I104" s="30">
        <f t="shared" si="12"/>
        <v>0</v>
      </c>
      <c r="J104" s="30"/>
      <c r="K104" s="30">
        <f t="shared" si="8"/>
        <v>0</v>
      </c>
      <c r="L104" s="30"/>
      <c r="M104" s="30"/>
      <c r="N104" s="30">
        <f t="shared" si="9"/>
        <v>0</v>
      </c>
      <c r="O104" s="31">
        <f t="shared" si="10"/>
        <v>0</v>
      </c>
      <c r="P104" s="66"/>
    </row>
    <row r="105" spans="2:23" s="1" customFormat="1" ht="15.75">
      <c r="B105" s="23" t="s">
        <v>454</v>
      </c>
      <c r="C105" s="20" t="s">
        <v>750</v>
      </c>
      <c r="D105" s="19"/>
      <c r="E105" s="55"/>
      <c r="F105" s="30"/>
      <c r="G105" s="30">
        <f t="shared" si="11"/>
        <v>0</v>
      </c>
      <c r="H105" s="30"/>
      <c r="I105" s="30">
        <f t="shared" si="12"/>
        <v>0</v>
      </c>
      <c r="J105" s="18"/>
      <c r="K105" s="30"/>
      <c r="L105" s="18"/>
      <c r="M105" s="30"/>
      <c r="N105" s="30"/>
      <c r="O105" s="31"/>
      <c r="P105" s="66"/>
      <c r="Q105" s="71"/>
      <c r="R105" s="71"/>
      <c r="S105" s="71"/>
      <c r="T105" s="71"/>
      <c r="U105" s="71"/>
      <c r="V105" s="71"/>
      <c r="W105" s="71"/>
    </row>
    <row r="106" spans="2:23" s="4" customFormat="1" ht="16.5" thickBot="1">
      <c r="B106" s="118" t="s">
        <v>455</v>
      </c>
      <c r="C106" s="119" t="s">
        <v>71</v>
      </c>
      <c r="D106" s="120" t="s">
        <v>310</v>
      </c>
      <c r="E106" s="110"/>
      <c r="F106" s="107">
        <v>0.77700000000000002</v>
      </c>
      <c r="G106" s="30">
        <f t="shared" si="11"/>
        <v>0</v>
      </c>
      <c r="H106" s="107">
        <v>0.97</v>
      </c>
      <c r="I106" s="30">
        <f t="shared" si="12"/>
        <v>0</v>
      </c>
      <c r="J106" s="107"/>
      <c r="K106" s="107">
        <f t="shared" si="8"/>
        <v>0</v>
      </c>
      <c r="L106" s="107"/>
      <c r="M106" s="107"/>
      <c r="N106" s="107">
        <f t="shared" si="9"/>
        <v>0</v>
      </c>
      <c r="O106" s="121">
        <f t="shared" si="10"/>
        <v>0</v>
      </c>
      <c r="P106" s="62"/>
      <c r="Q106" s="8"/>
      <c r="R106" s="8"/>
      <c r="S106" s="8"/>
      <c r="T106" s="8"/>
      <c r="U106" s="8"/>
      <c r="V106" s="8"/>
      <c r="W106" s="8"/>
    </row>
    <row r="107" spans="2:23" s="5" customFormat="1" ht="16.5" thickBot="1">
      <c r="B107" s="129">
        <v>4</v>
      </c>
      <c r="C107" s="130" t="s">
        <v>85</v>
      </c>
      <c r="D107" s="131"/>
      <c r="E107" s="132"/>
      <c r="F107" s="133"/>
      <c r="G107" s="133">
        <f>SUM(G108:G120)</f>
        <v>0</v>
      </c>
      <c r="H107" s="133"/>
      <c r="I107" s="133">
        <f>SUM(I108:I120)</f>
        <v>0</v>
      </c>
      <c r="J107" s="133"/>
      <c r="K107" s="133">
        <f>SUM(K108:K120)</f>
        <v>0</v>
      </c>
      <c r="L107" s="133"/>
      <c r="M107" s="133">
        <f>SUM(M108:M120)</f>
        <v>0</v>
      </c>
      <c r="N107" s="133"/>
      <c r="O107" s="134">
        <f>SUM(O108:O120)</f>
        <v>0</v>
      </c>
      <c r="P107" s="66"/>
      <c r="Q107" s="65"/>
      <c r="R107" s="65"/>
      <c r="S107" s="65"/>
      <c r="T107" s="65"/>
      <c r="U107" s="65"/>
      <c r="V107" s="65"/>
      <c r="W107" s="65"/>
    </row>
    <row r="108" spans="2:23" s="3" customFormat="1" ht="15.75">
      <c r="B108" s="122" t="s">
        <v>456</v>
      </c>
      <c r="C108" s="123" t="s">
        <v>86</v>
      </c>
      <c r="D108" s="124"/>
      <c r="E108" s="125"/>
      <c r="F108" s="127"/>
      <c r="G108" s="126"/>
      <c r="H108" s="126"/>
      <c r="I108" s="126"/>
      <c r="J108" s="126"/>
      <c r="K108" s="127"/>
      <c r="L108" s="126"/>
      <c r="M108" s="126"/>
      <c r="N108" s="127"/>
      <c r="O108" s="128"/>
      <c r="P108" s="66"/>
      <c r="Q108" s="67"/>
      <c r="R108" s="67"/>
      <c r="S108" s="67"/>
      <c r="T108" s="67"/>
      <c r="U108" s="67"/>
      <c r="V108" s="67"/>
      <c r="W108" s="67"/>
    </row>
    <row r="109" spans="2:23" s="2" customFormat="1" ht="15.75">
      <c r="B109" s="27" t="s">
        <v>457</v>
      </c>
      <c r="C109" s="28" t="s">
        <v>87</v>
      </c>
      <c r="D109" s="29" t="s">
        <v>309</v>
      </c>
      <c r="E109" s="56"/>
      <c r="F109" s="30">
        <v>174.49599999999998</v>
      </c>
      <c r="G109" s="30">
        <f t="shared" ref="G109:G120" si="13">E109*F109</f>
        <v>0</v>
      </c>
      <c r="H109" s="30">
        <v>218.12</v>
      </c>
      <c r="I109" s="30">
        <f t="shared" ref="I109:I120" si="14">E109*H109</f>
        <v>0</v>
      </c>
      <c r="J109" s="30"/>
      <c r="K109" s="30">
        <f t="shared" si="8"/>
        <v>0</v>
      </c>
      <c r="L109" s="30"/>
      <c r="M109" s="30"/>
      <c r="N109" s="30">
        <f t="shared" si="9"/>
        <v>0</v>
      </c>
      <c r="O109" s="31">
        <f t="shared" si="10"/>
        <v>0</v>
      </c>
      <c r="P109" s="66"/>
      <c r="Q109" s="11"/>
      <c r="R109" s="11"/>
      <c r="S109" s="11"/>
      <c r="T109" s="11"/>
      <c r="U109" s="11"/>
      <c r="V109" s="11"/>
      <c r="W109" s="11"/>
    </row>
    <row r="110" spans="2:23" s="1" customFormat="1" ht="15.75">
      <c r="B110" s="23" t="s">
        <v>458</v>
      </c>
      <c r="C110" s="20" t="s">
        <v>88</v>
      </c>
      <c r="D110" s="19"/>
      <c r="E110" s="55"/>
      <c r="F110" s="30"/>
      <c r="G110" s="30">
        <f t="shared" si="13"/>
        <v>0</v>
      </c>
      <c r="H110" s="30"/>
      <c r="I110" s="30">
        <f t="shared" si="14"/>
        <v>0</v>
      </c>
      <c r="J110" s="18"/>
      <c r="K110" s="30"/>
      <c r="L110" s="18"/>
      <c r="M110" s="30"/>
      <c r="N110" s="30"/>
      <c r="O110" s="31"/>
      <c r="P110" s="66"/>
      <c r="Q110" s="71"/>
      <c r="R110" s="71"/>
      <c r="S110" s="71"/>
      <c r="T110" s="71"/>
      <c r="U110" s="71"/>
      <c r="V110" s="71"/>
      <c r="W110" s="71"/>
    </row>
    <row r="111" spans="2:23" s="2" customFormat="1" ht="15.75">
      <c r="B111" s="27" t="s">
        <v>459</v>
      </c>
      <c r="C111" s="28" t="s">
        <v>89</v>
      </c>
      <c r="D111" s="29" t="s">
        <v>305</v>
      </c>
      <c r="E111" s="56"/>
      <c r="F111" s="30">
        <v>22.518999999999998</v>
      </c>
      <c r="G111" s="30">
        <f t="shared" si="13"/>
        <v>0</v>
      </c>
      <c r="H111" s="30">
        <v>28.15</v>
      </c>
      <c r="I111" s="30">
        <f t="shared" si="14"/>
        <v>0</v>
      </c>
      <c r="J111" s="30"/>
      <c r="K111" s="30">
        <f t="shared" si="8"/>
        <v>0</v>
      </c>
      <c r="L111" s="30"/>
      <c r="M111" s="30"/>
      <c r="N111" s="30">
        <f t="shared" si="9"/>
        <v>0</v>
      </c>
      <c r="O111" s="31">
        <f t="shared" si="10"/>
        <v>0</v>
      </c>
      <c r="P111" s="66"/>
      <c r="Q111" s="11"/>
      <c r="R111" s="11"/>
      <c r="S111" s="11"/>
      <c r="T111" s="11"/>
      <c r="U111" s="11"/>
      <c r="V111" s="11"/>
      <c r="W111" s="11"/>
    </row>
    <row r="112" spans="2:23" s="4" customFormat="1" ht="15.75">
      <c r="B112" s="27" t="s">
        <v>460</v>
      </c>
      <c r="C112" s="28" t="s">
        <v>90</v>
      </c>
      <c r="D112" s="29" t="s">
        <v>305</v>
      </c>
      <c r="E112" s="56"/>
      <c r="F112" s="30">
        <v>41.146000000000001</v>
      </c>
      <c r="G112" s="30">
        <f t="shared" si="13"/>
        <v>0</v>
      </c>
      <c r="H112" s="30">
        <v>51.43</v>
      </c>
      <c r="I112" s="30">
        <f t="shared" si="14"/>
        <v>0</v>
      </c>
      <c r="J112" s="30"/>
      <c r="K112" s="30">
        <f t="shared" si="8"/>
        <v>0</v>
      </c>
      <c r="L112" s="30"/>
      <c r="M112" s="30"/>
      <c r="N112" s="30">
        <f t="shared" si="9"/>
        <v>0</v>
      </c>
      <c r="O112" s="31">
        <f t="shared" si="10"/>
        <v>0</v>
      </c>
      <c r="P112" s="66"/>
      <c r="Q112" s="8"/>
      <c r="R112" s="8"/>
      <c r="S112" s="8"/>
      <c r="T112" s="8"/>
      <c r="U112" s="8"/>
      <c r="V112" s="8"/>
      <c r="W112" s="8"/>
    </row>
    <row r="113" spans="2:23" s="1" customFormat="1" ht="15.75">
      <c r="B113" s="23" t="s">
        <v>461</v>
      </c>
      <c r="C113" s="20" t="s">
        <v>91</v>
      </c>
      <c r="D113" s="19"/>
      <c r="E113" s="55"/>
      <c r="F113" s="30"/>
      <c r="G113" s="30">
        <f t="shared" si="13"/>
        <v>0</v>
      </c>
      <c r="H113" s="30"/>
      <c r="I113" s="30">
        <f t="shared" si="14"/>
        <v>0</v>
      </c>
      <c r="J113" s="18"/>
      <c r="K113" s="30"/>
      <c r="L113" s="18"/>
      <c r="M113" s="30"/>
      <c r="N113" s="30"/>
      <c r="O113" s="31"/>
      <c r="P113" s="66"/>
      <c r="Q113" s="71"/>
      <c r="R113" s="71"/>
      <c r="S113" s="71"/>
      <c r="T113" s="71"/>
      <c r="U113" s="71"/>
      <c r="V113" s="71"/>
      <c r="W113" s="71"/>
    </row>
    <row r="114" spans="2:23" s="2" customFormat="1" ht="15.75">
      <c r="B114" s="27" t="s">
        <v>462</v>
      </c>
      <c r="C114" s="28" t="s">
        <v>92</v>
      </c>
      <c r="D114" s="29" t="s">
        <v>304</v>
      </c>
      <c r="E114" s="56"/>
      <c r="F114" s="30">
        <v>35.342999999999996</v>
      </c>
      <c r="G114" s="30">
        <f t="shared" si="13"/>
        <v>0</v>
      </c>
      <c r="H114" s="30">
        <v>44.18</v>
      </c>
      <c r="I114" s="30">
        <f t="shared" si="14"/>
        <v>0</v>
      </c>
      <c r="J114" s="30"/>
      <c r="K114" s="30">
        <f t="shared" si="8"/>
        <v>0</v>
      </c>
      <c r="L114" s="30"/>
      <c r="M114" s="30"/>
      <c r="N114" s="30">
        <f t="shared" si="9"/>
        <v>0</v>
      </c>
      <c r="O114" s="31">
        <f t="shared" si="10"/>
        <v>0</v>
      </c>
      <c r="P114" s="66"/>
      <c r="Q114" s="11"/>
      <c r="R114" s="11"/>
      <c r="S114" s="11"/>
      <c r="T114" s="11"/>
      <c r="U114" s="11"/>
      <c r="V114" s="11"/>
      <c r="W114" s="11"/>
    </row>
    <row r="115" spans="2:23" s="1" customFormat="1" ht="15.75">
      <c r="B115" s="23" t="s">
        <v>463</v>
      </c>
      <c r="C115" s="20" t="s">
        <v>93</v>
      </c>
      <c r="D115" s="19"/>
      <c r="E115" s="55"/>
      <c r="F115" s="30"/>
      <c r="G115" s="30">
        <f t="shared" si="13"/>
        <v>0</v>
      </c>
      <c r="H115" s="30"/>
      <c r="I115" s="30">
        <f t="shared" si="14"/>
        <v>0</v>
      </c>
      <c r="J115" s="18"/>
      <c r="K115" s="30"/>
      <c r="L115" s="18"/>
      <c r="M115" s="30"/>
      <c r="N115" s="30"/>
      <c r="O115" s="31"/>
      <c r="P115" s="66"/>
      <c r="Q115" s="71"/>
      <c r="R115" s="71"/>
      <c r="S115" s="71"/>
      <c r="T115" s="71"/>
      <c r="U115" s="71"/>
      <c r="V115" s="71"/>
      <c r="W115" s="71"/>
    </row>
    <row r="116" spans="2:23" s="2" customFormat="1" ht="15.75">
      <c r="B116" s="27" t="s">
        <v>464</v>
      </c>
      <c r="C116" s="28" t="s">
        <v>94</v>
      </c>
      <c r="D116" s="29" t="s">
        <v>311</v>
      </c>
      <c r="E116" s="56"/>
      <c r="F116" s="30">
        <v>4.8019999999999996</v>
      </c>
      <c r="G116" s="30">
        <f t="shared" si="13"/>
        <v>0</v>
      </c>
      <c r="H116" s="30">
        <v>6</v>
      </c>
      <c r="I116" s="30">
        <f t="shared" si="14"/>
        <v>0</v>
      </c>
      <c r="J116" s="30"/>
      <c r="K116" s="30">
        <f t="shared" si="8"/>
        <v>0</v>
      </c>
      <c r="L116" s="30"/>
      <c r="M116" s="30"/>
      <c r="N116" s="30">
        <f t="shared" si="9"/>
        <v>0</v>
      </c>
      <c r="O116" s="31">
        <f t="shared" si="10"/>
        <v>0</v>
      </c>
      <c r="P116" s="66"/>
      <c r="Q116" s="11"/>
      <c r="R116" s="11"/>
      <c r="S116" s="11"/>
      <c r="T116" s="11"/>
      <c r="U116" s="11"/>
      <c r="V116" s="11"/>
      <c r="W116" s="11"/>
    </row>
    <row r="117" spans="2:23" s="1" customFormat="1" ht="15.75">
      <c r="B117" s="23" t="s">
        <v>465</v>
      </c>
      <c r="C117" s="20" t="s">
        <v>97</v>
      </c>
      <c r="D117" s="19"/>
      <c r="E117" s="55"/>
      <c r="F117" s="30"/>
      <c r="G117" s="30">
        <f t="shared" si="13"/>
        <v>0</v>
      </c>
      <c r="H117" s="30"/>
      <c r="I117" s="30">
        <f t="shared" si="14"/>
        <v>0</v>
      </c>
      <c r="J117" s="18"/>
      <c r="K117" s="30"/>
      <c r="L117" s="18"/>
      <c r="M117" s="30"/>
      <c r="N117" s="30"/>
      <c r="O117" s="31"/>
      <c r="P117" s="66"/>
      <c r="Q117" s="71"/>
      <c r="R117" s="71"/>
      <c r="S117" s="71"/>
      <c r="T117" s="71"/>
      <c r="U117" s="71"/>
      <c r="V117" s="71"/>
      <c r="W117" s="71"/>
    </row>
    <row r="118" spans="2:23" s="2" customFormat="1" ht="15.75">
      <c r="B118" s="27" t="s">
        <v>466</v>
      </c>
      <c r="C118" s="28" t="s">
        <v>95</v>
      </c>
      <c r="D118" s="29" t="s">
        <v>309</v>
      </c>
      <c r="E118" s="56"/>
      <c r="F118" s="30">
        <v>213.34599999999998</v>
      </c>
      <c r="G118" s="30">
        <f t="shared" si="13"/>
        <v>0</v>
      </c>
      <c r="H118" s="30">
        <v>266.68</v>
      </c>
      <c r="I118" s="30">
        <f t="shared" si="14"/>
        <v>0</v>
      </c>
      <c r="J118" s="30"/>
      <c r="K118" s="30">
        <f t="shared" si="8"/>
        <v>0</v>
      </c>
      <c r="L118" s="30"/>
      <c r="M118" s="30"/>
      <c r="N118" s="30">
        <f t="shared" si="9"/>
        <v>0</v>
      </c>
      <c r="O118" s="31">
        <f t="shared" si="10"/>
        <v>0</v>
      </c>
      <c r="P118" s="66"/>
      <c r="Q118" s="11"/>
      <c r="R118" s="11"/>
      <c r="S118" s="11"/>
      <c r="T118" s="11"/>
      <c r="U118" s="11"/>
      <c r="V118" s="11"/>
      <c r="W118" s="11"/>
    </row>
    <row r="119" spans="2:23" s="2" customFormat="1" ht="15.75">
      <c r="B119" s="27" t="s">
        <v>467</v>
      </c>
      <c r="C119" s="28" t="s">
        <v>96</v>
      </c>
      <c r="D119" s="29" t="s">
        <v>309</v>
      </c>
      <c r="E119" s="56"/>
      <c r="F119" s="30">
        <v>233.19099999999997</v>
      </c>
      <c r="G119" s="30">
        <f t="shared" si="13"/>
        <v>0</v>
      </c>
      <c r="H119" s="30">
        <v>291.49</v>
      </c>
      <c r="I119" s="30">
        <f t="shared" si="14"/>
        <v>0</v>
      </c>
      <c r="J119" s="30"/>
      <c r="K119" s="30">
        <f t="shared" si="8"/>
        <v>0</v>
      </c>
      <c r="L119" s="30"/>
      <c r="M119" s="30"/>
      <c r="N119" s="30">
        <f t="shared" si="9"/>
        <v>0</v>
      </c>
      <c r="O119" s="31">
        <f t="shared" si="10"/>
        <v>0</v>
      </c>
      <c r="P119" s="66"/>
      <c r="Q119" s="11"/>
      <c r="R119" s="11"/>
      <c r="S119" s="11"/>
      <c r="T119" s="11"/>
      <c r="U119" s="11"/>
      <c r="V119" s="11"/>
      <c r="W119" s="11"/>
    </row>
    <row r="120" spans="2:23" s="2" customFormat="1" ht="16.5" thickBot="1">
      <c r="B120" s="118" t="s">
        <v>468</v>
      </c>
      <c r="C120" s="119" t="s">
        <v>98</v>
      </c>
      <c r="D120" s="120" t="s">
        <v>309</v>
      </c>
      <c r="E120" s="110"/>
      <c r="F120" s="107">
        <v>240.94699999999997</v>
      </c>
      <c r="G120" s="30">
        <f t="shared" si="13"/>
        <v>0</v>
      </c>
      <c r="H120" s="107">
        <v>301.18</v>
      </c>
      <c r="I120" s="30">
        <f t="shared" si="14"/>
        <v>0</v>
      </c>
      <c r="J120" s="107"/>
      <c r="K120" s="107">
        <f t="shared" si="8"/>
        <v>0</v>
      </c>
      <c r="L120" s="107"/>
      <c r="M120" s="107"/>
      <c r="N120" s="107">
        <f t="shared" si="9"/>
        <v>0</v>
      </c>
      <c r="O120" s="121">
        <f t="shared" si="10"/>
        <v>0</v>
      </c>
      <c r="P120" s="66"/>
      <c r="Q120" s="11"/>
      <c r="R120" s="11"/>
      <c r="S120" s="11"/>
      <c r="T120" s="11"/>
      <c r="U120" s="11"/>
      <c r="V120" s="11"/>
      <c r="W120" s="11"/>
    </row>
    <row r="121" spans="2:23" s="7" customFormat="1" ht="16.5" thickBot="1">
      <c r="B121" s="129">
        <v>5</v>
      </c>
      <c r="C121" s="130" t="s">
        <v>99</v>
      </c>
      <c r="D121" s="131"/>
      <c r="E121" s="132"/>
      <c r="F121" s="133"/>
      <c r="G121" s="133">
        <f>SUM(G122:G130)</f>
        <v>0</v>
      </c>
      <c r="H121" s="133"/>
      <c r="I121" s="133">
        <f>SUM(I122:I130)</f>
        <v>0</v>
      </c>
      <c r="J121" s="133"/>
      <c r="K121" s="133">
        <f t="shared" ref="K121:O121" si="15">SUM(K122:K130)</f>
        <v>0</v>
      </c>
      <c r="L121" s="133"/>
      <c r="M121" s="133">
        <f t="shared" si="15"/>
        <v>0</v>
      </c>
      <c r="N121" s="133"/>
      <c r="O121" s="134">
        <f t="shared" si="15"/>
        <v>0</v>
      </c>
      <c r="P121" s="66"/>
      <c r="Q121" s="72"/>
      <c r="R121" s="72"/>
      <c r="S121" s="72"/>
      <c r="T121" s="72"/>
      <c r="U121" s="72"/>
      <c r="V121" s="72"/>
      <c r="W121" s="72"/>
    </row>
    <row r="122" spans="2:23" s="1" customFormat="1" ht="15.75">
      <c r="B122" s="122" t="s">
        <v>469</v>
      </c>
      <c r="C122" s="123" t="s">
        <v>100</v>
      </c>
      <c r="D122" s="124"/>
      <c r="E122" s="125"/>
      <c r="F122" s="127"/>
      <c r="G122" s="126"/>
      <c r="H122" s="126"/>
      <c r="I122" s="126"/>
      <c r="J122" s="126"/>
      <c r="K122" s="127"/>
      <c r="L122" s="126"/>
      <c r="M122" s="126"/>
      <c r="N122" s="127"/>
      <c r="O122" s="128"/>
      <c r="P122" s="66"/>
      <c r="Q122" s="71"/>
      <c r="R122" s="71"/>
      <c r="S122" s="71"/>
      <c r="T122" s="71"/>
      <c r="U122" s="71"/>
      <c r="V122" s="71"/>
      <c r="W122" s="71"/>
    </row>
    <row r="123" spans="2:23" s="2" customFormat="1" ht="15.75">
      <c r="B123" s="27" t="s">
        <v>470</v>
      </c>
      <c r="C123" s="28" t="s">
        <v>101</v>
      </c>
      <c r="D123" s="29" t="s">
        <v>309</v>
      </c>
      <c r="E123" s="56"/>
      <c r="F123" s="30">
        <v>65.37299999999999</v>
      </c>
      <c r="G123" s="30">
        <f t="shared" ref="G123:G130" si="16">E123*F123</f>
        <v>0</v>
      </c>
      <c r="H123" s="30">
        <v>81.72</v>
      </c>
      <c r="I123" s="30">
        <f t="shared" ref="I123:I130" si="17">E123*H123</f>
        <v>0</v>
      </c>
      <c r="J123" s="30"/>
      <c r="K123" s="30">
        <f t="shared" si="8"/>
        <v>0</v>
      </c>
      <c r="L123" s="30"/>
      <c r="M123" s="30"/>
      <c r="N123" s="30">
        <f t="shared" si="9"/>
        <v>0</v>
      </c>
      <c r="O123" s="31">
        <f t="shared" si="10"/>
        <v>0</v>
      </c>
      <c r="P123" s="66"/>
      <c r="Q123" s="11"/>
      <c r="R123" s="11"/>
      <c r="S123" s="11"/>
      <c r="T123" s="11"/>
      <c r="U123" s="11"/>
      <c r="V123" s="11"/>
      <c r="W123" s="11"/>
    </row>
    <row r="124" spans="2:23" s="2" customFormat="1" ht="15.75">
      <c r="B124" s="27" t="s">
        <v>471</v>
      </c>
      <c r="C124" s="28" t="s">
        <v>102</v>
      </c>
      <c r="D124" s="29" t="s">
        <v>309</v>
      </c>
      <c r="E124" s="56"/>
      <c r="F124" s="30">
        <v>60.339999999999996</v>
      </c>
      <c r="G124" s="30">
        <f t="shared" si="16"/>
        <v>0</v>
      </c>
      <c r="H124" s="30">
        <v>75.430000000000007</v>
      </c>
      <c r="I124" s="30">
        <f t="shared" si="17"/>
        <v>0</v>
      </c>
      <c r="J124" s="30"/>
      <c r="K124" s="30">
        <f t="shared" si="8"/>
        <v>0</v>
      </c>
      <c r="L124" s="30"/>
      <c r="M124" s="30"/>
      <c r="N124" s="30">
        <f t="shared" si="9"/>
        <v>0</v>
      </c>
      <c r="O124" s="31">
        <f t="shared" si="10"/>
        <v>0</v>
      </c>
      <c r="P124" s="66"/>
      <c r="Q124" s="11"/>
      <c r="R124" s="11"/>
      <c r="S124" s="11"/>
      <c r="T124" s="11"/>
      <c r="U124" s="11"/>
      <c r="V124" s="11"/>
      <c r="W124" s="11"/>
    </row>
    <row r="125" spans="2:23" s="3" customFormat="1" ht="15.75">
      <c r="B125" s="23" t="s">
        <v>472</v>
      </c>
      <c r="C125" s="20" t="s">
        <v>103</v>
      </c>
      <c r="D125" s="19"/>
      <c r="E125" s="55"/>
      <c r="F125" s="30"/>
      <c r="G125" s="30">
        <f t="shared" si="16"/>
        <v>0</v>
      </c>
      <c r="H125" s="30"/>
      <c r="I125" s="30">
        <f t="shared" si="17"/>
        <v>0</v>
      </c>
      <c r="J125" s="18"/>
      <c r="K125" s="30"/>
      <c r="L125" s="18"/>
      <c r="M125" s="30"/>
      <c r="N125" s="30"/>
      <c r="O125" s="31"/>
      <c r="P125" s="66"/>
      <c r="Q125" s="67"/>
      <c r="R125" s="67"/>
      <c r="S125" s="67"/>
      <c r="T125" s="67"/>
      <c r="U125" s="67"/>
      <c r="V125" s="67"/>
      <c r="W125" s="67"/>
    </row>
    <row r="126" spans="2:23" s="2" customFormat="1" ht="15.75">
      <c r="B126" s="27" t="s">
        <v>473</v>
      </c>
      <c r="C126" s="28" t="s">
        <v>104</v>
      </c>
      <c r="D126" s="29" t="s">
        <v>304</v>
      </c>
      <c r="E126" s="56"/>
      <c r="F126" s="30">
        <v>3.5139999999999993</v>
      </c>
      <c r="G126" s="30">
        <f t="shared" si="16"/>
        <v>0</v>
      </c>
      <c r="H126" s="30">
        <v>4.3899999999999997</v>
      </c>
      <c r="I126" s="30">
        <f t="shared" si="17"/>
        <v>0</v>
      </c>
      <c r="J126" s="30"/>
      <c r="K126" s="30">
        <f t="shared" si="8"/>
        <v>0</v>
      </c>
      <c r="L126" s="30"/>
      <c r="M126" s="30"/>
      <c r="N126" s="30">
        <f t="shared" si="9"/>
        <v>0</v>
      </c>
      <c r="O126" s="31">
        <f t="shared" si="10"/>
        <v>0</v>
      </c>
      <c r="P126" s="66"/>
      <c r="Q126" s="11"/>
      <c r="R126" s="11"/>
      <c r="S126" s="11"/>
      <c r="T126" s="11"/>
      <c r="U126" s="11"/>
      <c r="V126" s="11"/>
      <c r="W126" s="11"/>
    </row>
    <row r="127" spans="2:23" s="3" customFormat="1" ht="15.75">
      <c r="B127" s="23" t="s">
        <v>474</v>
      </c>
      <c r="C127" s="20" t="s">
        <v>105</v>
      </c>
      <c r="D127" s="19"/>
      <c r="E127" s="55"/>
      <c r="F127" s="30"/>
      <c r="G127" s="30">
        <f t="shared" si="16"/>
        <v>0</v>
      </c>
      <c r="H127" s="30"/>
      <c r="I127" s="30">
        <f t="shared" si="17"/>
        <v>0</v>
      </c>
      <c r="J127" s="18"/>
      <c r="K127" s="30"/>
      <c r="L127" s="18"/>
      <c r="M127" s="30"/>
      <c r="N127" s="30"/>
      <c r="O127" s="31"/>
      <c r="P127" s="66"/>
      <c r="Q127" s="67"/>
      <c r="R127" s="67"/>
      <c r="S127" s="67"/>
      <c r="T127" s="67"/>
      <c r="U127" s="67"/>
      <c r="V127" s="67"/>
      <c r="W127" s="67"/>
    </row>
    <row r="128" spans="2:23" s="2" customFormat="1" ht="15.75">
      <c r="B128" s="27" t="s">
        <v>475</v>
      </c>
      <c r="C128" s="28" t="s">
        <v>106</v>
      </c>
      <c r="D128" s="29" t="s">
        <v>303</v>
      </c>
      <c r="E128" s="56"/>
      <c r="F128" s="30">
        <v>3.8639999999999994</v>
      </c>
      <c r="G128" s="30">
        <f t="shared" si="16"/>
        <v>0</v>
      </c>
      <c r="H128" s="30">
        <v>4.83</v>
      </c>
      <c r="I128" s="30">
        <f t="shared" si="17"/>
        <v>0</v>
      </c>
      <c r="J128" s="30"/>
      <c r="K128" s="30">
        <f t="shared" si="8"/>
        <v>0</v>
      </c>
      <c r="L128" s="30"/>
      <c r="M128" s="30"/>
      <c r="N128" s="30">
        <f t="shared" si="9"/>
        <v>0</v>
      </c>
      <c r="O128" s="31">
        <f t="shared" si="10"/>
        <v>0</v>
      </c>
      <c r="P128" s="66"/>
      <c r="Q128" s="11"/>
      <c r="R128" s="11"/>
      <c r="S128" s="11"/>
      <c r="T128" s="11"/>
      <c r="U128" s="11"/>
      <c r="V128" s="11"/>
      <c r="W128" s="11"/>
    </row>
    <row r="129" spans="2:23" s="3" customFormat="1" ht="15.75">
      <c r="B129" s="23" t="s">
        <v>476</v>
      </c>
      <c r="C129" s="20" t="s">
        <v>477</v>
      </c>
      <c r="D129" s="19"/>
      <c r="E129" s="55"/>
      <c r="F129" s="30"/>
      <c r="G129" s="30">
        <f t="shared" si="16"/>
        <v>0</v>
      </c>
      <c r="H129" s="30"/>
      <c r="I129" s="30">
        <f t="shared" si="17"/>
        <v>0</v>
      </c>
      <c r="J129" s="18"/>
      <c r="K129" s="30"/>
      <c r="L129" s="18"/>
      <c r="M129" s="30"/>
      <c r="N129" s="30"/>
      <c r="O129" s="31"/>
      <c r="P129" s="66"/>
      <c r="Q129" s="67"/>
      <c r="R129" s="67"/>
      <c r="S129" s="67"/>
      <c r="T129" s="67"/>
      <c r="U129" s="67"/>
      <c r="V129" s="67"/>
      <c r="W129" s="67"/>
    </row>
    <row r="130" spans="2:23" s="2" customFormat="1" ht="16.5" thickBot="1">
      <c r="B130" s="118" t="s">
        <v>478</v>
      </c>
      <c r="C130" s="135" t="s">
        <v>345</v>
      </c>
      <c r="D130" s="136" t="s">
        <v>309</v>
      </c>
      <c r="E130" s="110"/>
      <c r="F130" s="107">
        <v>214.66200000000001</v>
      </c>
      <c r="G130" s="30">
        <f t="shared" si="16"/>
        <v>0</v>
      </c>
      <c r="H130" s="107">
        <v>268.33</v>
      </c>
      <c r="I130" s="30">
        <f t="shared" si="17"/>
        <v>0</v>
      </c>
      <c r="J130" s="107"/>
      <c r="K130" s="107">
        <f t="shared" si="8"/>
        <v>0</v>
      </c>
      <c r="L130" s="107"/>
      <c r="M130" s="107"/>
      <c r="N130" s="107">
        <f t="shared" si="9"/>
        <v>0</v>
      </c>
      <c r="O130" s="121">
        <f t="shared" si="10"/>
        <v>0</v>
      </c>
      <c r="P130" s="66"/>
      <c r="Q130" s="11"/>
      <c r="R130" s="11"/>
      <c r="S130" s="11"/>
      <c r="T130" s="11"/>
      <c r="U130" s="11"/>
      <c r="V130" s="11"/>
      <c r="W130" s="11"/>
    </row>
    <row r="131" spans="2:23" s="5" customFormat="1" ht="16.5" thickBot="1">
      <c r="B131" s="129">
        <v>6</v>
      </c>
      <c r="C131" s="130" t="s">
        <v>108</v>
      </c>
      <c r="D131" s="131"/>
      <c r="E131" s="132"/>
      <c r="F131" s="133"/>
      <c r="G131" s="133">
        <f>SUM(G132:G154)</f>
        <v>0</v>
      </c>
      <c r="H131" s="133"/>
      <c r="I131" s="133">
        <f>SUM(I132:I154)</f>
        <v>0</v>
      </c>
      <c r="J131" s="133"/>
      <c r="K131" s="133">
        <f t="shared" ref="K131:O131" si="18">SUM(K132:K154)</f>
        <v>0</v>
      </c>
      <c r="L131" s="133"/>
      <c r="M131" s="133">
        <f t="shared" si="18"/>
        <v>0</v>
      </c>
      <c r="N131" s="133"/>
      <c r="O131" s="134">
        <f t="shared" si="18"/>
        <v>0</v>
      </c>
      <c r="P131" s="66"/>
      <c r="Q131" s="65"/>
      <c r="R131" s="65"/>
      <c r="S131" s="65"/>
      <c r="T131" s="65"/>
      <c r="U131" s="65"/>
      <c r="V131" s="65"/>
      <c r="W131" s="65"/>
    </row>
    <row r="132" spans="2:23" s="3" customFormat="1" ht="15.75">
      <c r="B132" s="122" t="s">
        <v>479</v>
      </c>
      <c r="C132" s="123" t="s">
        <v>109</v>
      </c>
      <c r="D132" s="137"/>
      <c r="E132" s="125"/>
      <c r="F132" s="127"/>
      <c r="G132" s="126"/>
      <c r="H132" s="126"/>
      <c r="I132" s="126"/>
      <c r="J132" s="126"/>
      <c r="K132" s="127"/>
      <c r="L132" s="126"/>
      <c r="M132" s="126"/>
      <c r="N132" s="127"/>
      <c r="O132" s="128"/>
      <c r="P132" s="66"/>
      <c r="Q132" s="67"/>
      <c r="R132" s="67"/>
      <c r="S132" s="67"/>
      <c r="T132" s="67"/>
      <c r="U132" s="67"/>
      <c r="V132" s="67"/>
      <c r="W132" s="67"/>
    </row>
    <row r="133" spans="2:23" s="2" customFormat="1" ht="15.75">
      <c r="B133" s="27" t="s">
        <v>480</v>
      </c>
      <c r="C133" s="28" t="s">
        <v>110</v>
      </c>
      <c r="D133" s="29" t="s">
        <v>304</v>
      </c>
      <c r="E133" s="56"/>
      <c r="F133" s="30">
        <v>46.423999999999992</v>
      </c>
      <c r="G133" s="30">
        <f t="shared" ref="G133:G154" si="19">E133*F133</f>
        <v>0</v>
      </c>
      <c r="H133" s="30">
        <v>58.03</v>
      </c>
      <c r="I133" s="30">
        <f t="shared" ref="I133:I154" si="20">E133*H133</f>
        <v>0</v>
      </c>
      <c r="J133" s="30"/>
      <c r="K133" s="30">
        <f t="shared" si="8"/>
        <v>0</v>
      </c>
      <c r="L133" s="30"/>
      <c r="M133" s="30"/>
      <c r="N133" s="30">
        <f t="shared" si="9"/>
        <v>0</v>
      </c>
      <c r="O133" s="31">
        <f t="shared" si="10"/>
        <v>0</v>
      </c>
      <c r="P133" s="66"/>
      <c r="Q133" s="11"/>
      <c r="R133" s="11"/>
      <c r="S133" s="11"/>
      <c r="T133" s="11"/>
      <c r="U133" s="11"/>
      <c r="V133" s="11"/>
      <c r="W133" s="11"/>
    </row>
    <row r="134" spans="2:23" s="10" customFormat="1" ht="33" customHeight="1">
      <c r="B134" s="25" t="s">
        <v>481</v>
      </c>
      <c r="C134" s="36" t="s">
        <v>342</v>
      </c>
      <c r="D134" s="34" t="s">
        <v>304</v>
      </c>
      <c r="E134" s="57"/>
      <c r="F134" s="30">
        <v>70.14</v>
      </c>
      <c r="G134" s="30">
        <f t="shared" si="19"/>
        <v>0</v>
      </c>
      <c r="H134" s="30">
        <v>87.68</v>
      </c>
      <c r="I134" s="30">
        <f t="shared" si="20"/>
        <v>0</v>
      </c>
      <c r="J134" s="32"/>
      <c r="K134" s="30">
        <f t="shared" si="8"/>
        <v>0</v>
      </c>
      <c r="L134" s="32"/>
      <c r="M134" s="30"/>
      <c r="N134" s="30">
        <f t="shared" si="9"/>
        <v>0</v>
      </c>
      <c r="O134" s="31">
        <f t="shared" si="10"/>
        <v>0</v>
      </c>
      <c r="P134" s="66"/>
      <c r="Q134" s="12"/>
      <c r="R134" s="12"/>
      <c r="S134" s="12"/>
      <c r="T134" s="12"/>
      <c r="U134" s="12"/>
      <c r="V134" s="12"/>
      <c r="W134" s="12"/>
    </row>
    <row r="135" spans="2:23" s="3" customFormat="1" ht="15.75">
      <c r="B135" s="23" t="s">
        <v>482</v>
      </c>
      <c r="C135" s="20" t="s">
        <v>111</v>
      </c>
      <c r="D135" s="19"/>
      <c r="E135" s="55"/>
      <c r="F135" s="30"/>
      <c r="G135" s="30">
        <f t="shared" si="19"/>
        <v>0</v>
      </c>
      <c r="H135" s="30"/>
      <c r="I135" s="30">
        <f t="shared" si="20"/>
        <v>0</v>
      </c>
      <c r="J135" s="18"/>
      <c r="K135" s="30"/>
      <c r="L135" s="18"/>
      <c r="M135" s="30"/>
      <c r="N135" s="30"/>
      <c r="O135" s="31"/>
      <c r="P135" s="66"/>
      <c r="Q135" s="67"/>
      <c r="R135" s="67"/>
      <c r="S135" s="67"/>
      <c r="T135" s="67"/>
      <c r="U135" s="67"/>
      <c r="V135" s="67"/>
      <c r="W135" s="67"/>
    </row>
    <row r="136" spans="2:23" s="2" customFormat="1" ht="15.75">
      <c r="B136" s="27" t="s">
        <v>483</v>
      </c>
      <c r="C136" s="28" t="s">
        <v>94</v>
      </c>
      <c r="D136" s="29" t="s">
        <v>311</v>
      </c>
      <c r="E136" s="56"/>
      <c r="F136" s="30">
        <v>4.8019999999999996</v>
      </c>
      <c r="G136" s="30">
        <f t="shared" si="19"/>
        <v>0</v>
      </c>
      <c r="H136" s="30">
        <v>6</v>
      </c>
      <c r="I136" s="30">
        <f t="shared" si="20"/>
        <v>0</v>
      </c>
      <c r="J136" s="30"/>
      <c r="K136" s="30">
        <f t="shared" si="8"/>
        <v>0</v>
      </c>
      <c r="L136" s="32"/>
      <c r="M136" s="30"/>
      <c r="N136" s="30">
        <f t="shared" si="9"/>
        <v>0</v>
      </c>
      <c r="O136" s="31">
        <f t="shared" si="10"/>
        <v>0</v>
      </c>
      <c r="P136" s="66"/>
      <c r="Q136" s="70"/>
      <c r="R136" s="11"/>
      <c r="S136" s="11"/>
      <c r="T136" s="11"/>
      <c r="U136" s="11"/>
      <c r="V136" s="11"/>
      <c r="W136" s="11"/>
    </row>
    <row r="137" spans="2:23" s="3" customFormat="1" ht="15.75">
      <c r="B137" s="23" t="s">
        <v>484</v>
      </c>
      <c r="C137" s="20" t="s">
        <v>112</v>
      </c>
      <c r="D137" s="19"/>
      <c r="E137" s="55"/>
      <c r="F137" s="30"/>
      <c r="G137" s="30">
        <f t="shared" si="19"/>
        <v>0</v>
      </c>
      <c r="H137" s="30"/>
      <c r="I137" s="30">
        <f t="shared" si="20"/>
        <v>0</v>
      </c>
      <c r="J137" s="18"/>
      <c r="K137" s="30"/>
      <c r="L137" s="18"/>
      <c r="M137" s="30"/>
      <c r="N137" s="30"/>
      <c r="O137" s="31"/>
      <c r="P137" s="66"/>
      <c r="Q137" s="67"/>
      <c r="R137" s="67"/>
      <c r="S137" s="67"/>
      <c r="T137" s="67"/>
      <c r="U137" s="67"/>
      <c r="V137" s="67"/>
      <c r="W137" s="67"/>
    </row>
    <row r="138" spans="2:23" s="2" customFormat="1" ht="15.75">
      <c r="B138" s="27" t="s">
        <v>485</v>
      </c>
      <c r="C138" s="28" t="s">
        <v>113</v>
      </c>
      <c r="D138" s="29" t="s">
        <v>311</v>
      </c>
      <c r="E138" s="56"/>
      <c r="F138" s="30">
        <v>6.3979999999999997</v>
      </c>
      <c r="G138" s="30">
        <f t="shared" si="19"/>
        <v>0</v>
      </c>
      <c r="H138" s="30">
        <v>8</v>
      </c>
      <c r="I138" s="30">
        <f t="shared" si="20"/>
        <v>0</v>
      </c>
      <c r="J138" s="30"/>
      <c r="K138" s="30">
        <f t="shared" si="8"/>
        <v>0</v>
      </c>
      <c r="L138" s="32"/>
      <c r="M138" s="30"/>
      <c r="N138" s="30">
        <f t="shared" si="9"/>
        <v>0</v>
      </c>
      <c r="O138" s="31">
        <f t="shared" si="10"/>
        <v>0</v>
      </c>
      <c r="P138" s="66"/>
      <c r="Q138" s="11"/>
      <c r="R138" s="11"/>
      <c r="S138" s="11"/>
      <c r="T138" s="11"/>
      <c r="U138" s="11"/>
      <c r="V138" s="11"/>
      <c r="W138" s="11"/>
    </row>
    <row r="139" spans="2:23" s="1" customFormat="1" ht="15.75">
      <c r="B139" s="23" t="s">
        <v>486</v>
      </c>
      <c r="C139" s="20" t="s">
        <v>114</v>
      </c>
      <c r="D139" s="19"/>
      <c r="E139" s="55"/>
      <c r="F139" s="30"/>
      <c r="G139" s="30">
        <f t="shared" si="19"/>
        <v>0</v>
      </c>
      <c r="H139" s="30"/>
      <c r="I139" s="30">
        <f t="shared" si="20"/>
        <v>0</v>
      </c>
      <c r="J139" s="18"/>
      <c r="K139" s="30"/>
      <c r="L139" s="18"/>
      <c r="M139" s="30"/>
      <c r="N139" s="30"/>
      <c r="O139" s="31"/>
      <c r="P139" s="66"/>
      <c r="Q139" s="71"/>
      <c r="R139" s="71"/>
      <c r="S139" s="71"/>
      <c r="T139" s="71"/>
      <c r="U139" s="71"/>
      <c r="V139" s="71"/>
      <c r="W139" s="71"/>
    </row>
    <row r="140" spans="2:23" s="2" customFormat="1" ht="15.75">
      <c r="B140" s="27" t="s">
        <v>487</v>
      </c>
      <c r="C140" s="28" t="s">
        <v>116</v>
      </c>
      <c r="D140" s="29" t="s">
        <v>309</v>
      </c>
      <c r="E140" s="56"/>
      <c r="F140" s="30">
        <v>299.85899999999998</v>
      </c>
      <c r="G140" s="30">
        <f t="shared" si="19"/>
        <v>0</v>
      </c>
      <c r="H140" s="30">
        <v>374.82</v>
      </c>
      <c r="I140" s="30">
        <f t="shared" si="20"/>
        <v>0</v>
      </c>
      <c r="J140" s="30"/>
      <c r="K140" s="30">
        <f t="shared" si="8"/>
        <v>0</v>
      </c>
      <c r="L140" s="32"/>
      <c r="M140" s="30"/>
      <c r="N140" s="30">
        <f t="shared" si="9"/>
        <v>0</v>
      </c>
      <c r="O140" s="31">
        <f t="shared" si="10"/>
        <v>0</v>
      </c>
      <c r="P140" s="66"/>
      <c r="Q140" s="11"/>
      <c r="R140" s="11"/>
      <c r="S140" s="11"/>
      <c r="T140" s="11"/>
      <c r="U140" s="11"/>
      <c r="V140" s="11"/>
      <c r="W140" s="11"/>
    </row>
    <row r="141" spans="2:23" s="3" customFormat="1" ht="15.75">
      <c r="B141" s="23" t="s">
        <v>488</v>
      </c>
      <c r="C141" s="20" t="s">
        <v>118</v>
      </c>
      <c r="D141" s="19"/>
      <c r="E141" s="93"/>
      <c r="F141" s="30"/>
      <c r="G141" s="30">
        <f t="shared" si="19"/>
        <v>0</v>
      </c>
      <c r="H141" s="30"/>
      <c r="I141" s="30">
        <f t="shared" si="20"/>
        <v>0</v>
      </c>
      <c r="J141" s="18"/>
      <c r="K141" s="30"/>
      <c r="L141" s="18"/>
      <c r="M141" s="30"/>
      <c r="N141" s="30"/>
      <c r="O141" s="31"/>
      <c r="P141" s="66"/>
      <c r="Q141" s="67"/>
      <c r="R141" s="67"/>
      <c r="S141" s="67"/>
      <c r="T141" s="67"/>
      <c r="U141" s="67"/>
      <c r="V141" s="67"/>
      <c r="W141" s="67"/>
    </row>
    <row r="142" spans="2:23" s="2" customFormat="1" ht="15.75">
      <c r="B142" s="27" t="s">
        <v>489</v>
      </c>
      <c r="C142" s="28" t="s">
        <v>117</v>
      </c>
      <c r="D142" s="29" t="s">
        <v>309</v>
      </c>
      <c r="E142" s="56"/>
      <c r="F142" s="30">
        <v>275.09999999999997</v>
      </c>
      <c r="G142" s="30">
        <f t="shared" si="19"/>
        <v>0</v>
      </c>
      <c r="H142" s="30">
        <v>343.88</v>
      </c>
      <c r="I142" s="30">
        <f t="shared" si="20"/>
        <v>0</v>
      </c>
      <c r="J142" s="30"/>
      <c r="K142" s="30">
        <f t="shared" si="8"/>
        <v>0</v>
      </c>
      <c r="L142" s="32"/>
      <c r="M142" s="30"/>
      <c r="N142" s="30">
        <f t="shared" si="9"/>
        <v>0</v>
      </c>
      <c r="O142" s="31">
        <f t="shared" si="10"/>
        <v>0</v>
      </c>
      <c r="P142" s="66"/>
      <c r="Q142" s="11"/>
      <c r="R142" s="11"/>
      <c r="S142" s="11"/>
      <c r="T142" s="11"/>
      <c r="U142" s="11"/>
      <c r="V142" s="11"/>
      <c r="W142" s="11"/>
    </row>
    <row r="143" spans="2:23" s="3" customFormat="1" ht="15.75">
      <c r="B143" s="23" t="s">
        <v>490</v>
      </c>
      <c r="C143" s="20" t="s">
        <v>346</v>
      </c>
      <c r="D143" s="19"/>
      <c r="E143" s="55"/>
      <c r="F143" s="30"/>
      <c r="G143" s="30">
        <f t="shared" si="19"/>
        <v>0</v>
      </c>
      <c r="H143" s="30"/>
      <c r="I143" s="30">
        <f t="shared" si="20"/>
        <v>0</v>
      </c>
      <c r="J143" s="18"/>
      <c r="K143" s="30"/>
      <c r="L143" s="18"/>
      <c r="M143" s="30"/>
      <c r="N143" s="30"/>
      <c r="O143" s="31"/>
      <c r="P143" s="66"/>
      <c r="Q143" s="67"/>
      <c r="R143" s="67"/>
      <c r="S143" s="67"/>
      <c r="T143" s="67"/>
      <c r="U143" s="67"/>
      <c r="V143" s="67"/>
      <c r="W143" s="67"/>
    </row>
    <row r="144" spans="2:23" s="2" customFormat="1" ht="15.75">
      <c r="B144" s="27" t="s">
        <v>491</v>
      </c>
      <c r="C144" s="33" t="s">
        <v>115</v>
      </c>
      <c r="D144" s="34" t="s">
        <v>309</v>
      </c>
      <c r="E144" s="56"/>
      <c r="F144" s="30">
        <v>218.85499999999996</v>
      </c>
      <c r="G144" s="30">
        <f t="shared" si="19"/>
        <v>0</v>
      </c>
      <c r="H144" s="30">
        <v>273.57</v>
      </c>
      <c r="I144" s="30">
        <f t="shared" si="20"/>
        <v>0</v>
      </c>
      <c r="J144" s="30"/>
      <c r="K144" s="30">
        <f t="shared" si="8"/>
        <v>0</v>
      </c>
      <c r="L144" s="32"/>
      <c r="M144" s="30"/>
      <c r="N144" s="30">
        <f t="shared" si="9"/>
        <v>0</v>
      </c>
      <c r="O144" s="31">
        <f t="shared" si="10"/>
        <v>0</v>
      </c>
      <c r="P144" s="66"/>
      <c r="Q144" s="11"/>
      <c r="R144" s="11"/>
      <c r="S144" s="11"/>
      <c r="T144" s="11"/>
      <c r="U144" s="11"/>
      <c r="V144" s="11"/>
      <c r="W144" s="11"/>
    </row>
    <row r="145" spans="2:23" s="3" customFormat="1" ht="15.75">
      <c r="B145" s="23" t="s">
        <v>492</v>
      </c>
      <c r="C145" s="37" t="s">
        <v>347</v>
      </c>
      <c r="D145" s="38"/>
      <c r="E145" s="55"/>
      <c r="F145" s="30"/>
      <c r="G145" s="30">
        <f t="shared" si="19"/>
        <v>0</v>
      </c>
      <c r="H145" s="30"/>
      <c r="I145" s="30">
        <f t="shared" si="20"/>
        <v>0</v>
      </c>
      <c r="J145" s="18"/>
      <c r="K145" s="30"/>
      <c r="L145" s="18"/>
      <c r="M145" s="30"/>
      <c r="N145" s="30"/>
      <c r="O145" s="31"/>
      <c r="P145" s="66"/>
      <c r="Q145" s="67"/>
      <c r="R145" s="67"/>
      <c r="S145" s="67"/>
      <c r="T145" s="67"/>
      <c r="U145" s="67"/>
      <c r="V145" s="67"/>
      <c r="W145" s="67"/>
    </row>
    <row r="146" spans="2:23" s="2" customFormat="1" ht="15.75">
      <c r="B146" s="27" t="s">
        <v>493</v>
      </c>
      <c r="C146" s="33" t="s">
        <v>348</v>
      </c>
      <c r="D146" s="34" t="s">
        <v>312</v>
      </c>
      <c r="E146" s="56"/>
      <c r="F146" s="30">
        <v>2800</v>
      </c>
      <c r="G146" s="30">
        <f t="shared" si="19"/>
        <v>0</v>
      </c>
      <c r="H146" s="30">
        <v>3500</v>
      </c>
      <c r="I146" s="30">
        <f t="shared" si="20"/>
        <v>0</v>
      </c>
      <c r="J146" s="30"/>
      <c r="K146" s="30">
        <f t="shared" ref="K146:K209" si="21">J146*H146</f>
        <v>0</v>
      </c>
      <c r="L146" s="32"/>
      <c r="M146" s="30"/>
      <c r="N146" s="30">
        <f t="shared" ref="N146:N209" si="22">E146-J146</f>
        <v>0</v>
      </c>
      <c r="O146" s="31">
        <f t="shared" ref="O146:O209" si="23">I146-K146</f>
        <v>0</v>
      </c>
      <c r="P146" s="66"/>
      <c r="Q146" s="11"/>
      <c r="R146" s="11"/>
      <c r="S146" s="11"/>
      <c r="T146" s="11"/>
      <c r="U146" s="11"/>
      <c r="V146" s="11"/>
      <c r="W146" s="11"/>
    </row>
    <row r="147" spans="2:23" s="2" customFormat="1" ht="15.75">
      <c r="B147" s="27" t="s">
        <v>494</v>
      </c>
      <c r="C147" s="33" t="s">
        <v>349</v>
      </c>
      <c r="D147" s="34" t="s">
        <v>309</v>
      </c>
      <c r="E147" s="56"/>
      <c r="F147" s="30">
        <v>227.92</v>
      </c>
      <c r="G147" s="30">
        <f t="shared" si="19"/>
        <v>0</v>
      </c>
      <c r="H147" s="30">
        <v>284.89999999999998</v>
      </c>
      <c r="I147" s="30">
        <f t="shared" si="20"/>
        <v>0</v>
      </c>
      <c r="J147" s="30"/>
      <c r="K147" s="30">
        <f t="shared" si="21"/>
        <v>0</v>
      </c>
      <c r="L147" s="32"/>
      <c r="M147" s="30"/>
      <c r="N147" s="30">
        <f t="shared" si="22"/>
        <v>0</v>
      </c>
      <c r="O147" s="31">
        <f t="shared" si="23"/>
        <v>0</v>
      </c>
      <c r="P147" s="66"/>
      <c r="Q147" s="11"/>
      <c r="R147" s="11"/>
      <c r="S147" s="11"/>
      <c r="T147" s="11"/>
      <c r="U147" s="11"/>
      <c r="V147" s="11"/>
      <c r="W147" s="11"/>
    </row>
    <row r="148" spans="2:23" s="3" customFormat="1" ht="15.75">
      <c r="B148" s="23" t="s">
        <v>495</v>
      </c>
      <c r="C148" s="20" t="s">
        <v>119</v>
      </c>
      <c r="D148" s="19"/>
      <c r="E148" s="55"/>
      <c r="F148" s="30"/>
      <c r="G148" s="30">
        <f t="shared" si="19"/>
        <v>0</v>
      </c>
      <c r="H148" s="30"/>
      <c r="I148" s="30">
        <f t="shared" si="20"/>
        <v>0</v>
      </c>
      <c r="J148" s="18"/>
      <c r="K148" s="30"/>
      <c r="L148" s="18"/>
      <c r="M148" s="30"/>
      <c r="N148" s="30"/>
      <c r="O148" s="31"/>
      <c r="P148" s="66"/>
      <c r="Q148" s="67"/>
      <c r="R148" s="67"/>
      <c r="S148" s="67"/>
      <c r="T148" s="67"/>
      <c r="U148" s="67"/>
      <c r="V148" s="67"/>
      <c r="W148" s="67"/>
    </row>
    <row r="149" spans="2:23" s="2" customFormat="1" ht="15.75">
      <c r="B149" s="27" t="s">
        <v>496</v>
      </c>
      <c r="C149" s="28" t="s">
        <v>120</v>
      </c>
      <c r="D149" s="29" t="s">
        <v>304</v>
      </c>
      <c r="E149" s="56"/>
      <c r="F149" s="30">
        <v>38.961999999999996</v>
      </c>
      <c r="G149" s="30">
        <f t="shared" si="19"/>
        <v>0</v>
      </c>
      <c r="H149" s="30">
        <v>48.7</v>
      </c>
      <c r="I149" s="30">
        <f t="shared" si="20"/>
        <v>0</v>
      </c>
      <c r="J149" s="30"/>
      <c r="K149" s="30">
        <f t="shared" si="21"/>
        <v>0</v>
      </c>
      <c r="L149" s="32"/>
      <c r="M149" s="30"/>
      <c r="N149" s="30">
        <f t="shared" si="22"/>
        <v>0</v>
      </c>
      <c r="O149" s="31">
        <f t="shared" si="23"/>
        <v>0</v>
      </c>
      <c r="P149" s="66"/>
      <c r="Q149" s="11"/>
      <c r="R149" s="11"/>
      <c r="S149" s="11"/>
      <c r="T149" s="11"/>
      <c r="U149" s="11"/>
      <c r="V149" s="11"/>
      <c r="W149" s="11"/>
    </row>
    <row r="150" spans="2:23" s="2" customFormat="1" ht="15.75">
      <c r="B150" s="27" t="s">
        <v>497</v>
      </c>
      <c r="C150" s="28" t="s">
        <v>121</v>
      </c>
      <c r="D150" s="29" t="s">
        <v>304</v>
      </c>
      <c r="E150" s="56"/>
      <c r="F150" s="30">
        <v>54.292000000000002</v>
      </c>
      <c r="G150" s="30">
        <f t="shared" si="19"/>
        <v>0</v>
      </c>
      <c r="H150" s="30">
        <v>67.87</v>
      </c>
      <c r="I150" s="30">
        <f t="shared" si="20"/>
        <v>0</v>
      </c>
      <c r="J150" s="30"/>
      <c r="K150" s="30">
        <f t="shared" si="21"/>
        <v>0</v>
      </c>
      <c r="L150" s="32"/>
      <c r="M150" s="30"/>
      <c r="N150" s="30">
        <f t="shared" si="22"/>
        <v>0</v>
      </c>
      <c r="O150" s="31">
        <f t="shared" si="23"/>
        <v>0</v>
      </c>
      <c r="P150" s="66"/>
      <c r="Q150" s="11"/>
      <c r="R150" s="11"/>
      <c r="S150" s="11"/>
      <c r="T150" s="11"/>
      <c r="U150" s="11"/>
      <c r="V150" s="11"/>
      <c r="W150" s="11"/>
    </row>
    <row r="151" spans="2:23" s="3" customFormat="1" ht="15.75">
      <c r="B151" s="23" t="s">
        <v>498</v>
      </c>
      <c r="C151" s="20" t="s">
        <v>122</v>
      </c>
      <c r="D151" s="19"/>
      <c r="E151" s="55"/>
      <c r="F151" s="30"/>
      <c r="G151" s="30">
        <f t="shared" si="19"/>
        <v>0</v>
      </c>
      <c r="H151" s="30"/>
      <c r="I151" s="30">
        <f t="shared" si="20"/>
        <v>0</v>
      </c>
      <c r="J151" s="18"/>
      <c r="K151" s="30"/>
      <c r="L151" s="18"/>
      <c r="M151" s="30"/>
      <c r="N151" s="30"/>
      <c r="O151" s="31"/>
      <c r="P151" s="66"/>
      <c r="Q151" s="67"/>
      <c r="R151" s="67"/>
      <c r="S151" s="67"/>
      <c r="T151" s="67"/>
      <c r="U151" s="67"/>
      <c r="V151" s="67"/>
      <c r="W151" s="67"/>
    </row>
    <row r="152" spans="2:23" s="2" customFormat="1" ht="15.75">
      <c r="B152" s="27" t="s">
        <v>499</v>
      </c>
      <c r="C152" s="28" t="s">
        <v>123</v>
      </c>
      <c r="D152" s="29" t="s">
        <v>304</v>
      </c>
      <c r="E152" s="56"/>
      <c r="F152" s="30">
        <v>4.2489999999999997</v>
      </c>
      <c r="G152" s="30">
        <f t="shared" si="19"/>
        <v>0</v>
      </c>
      <c r="H152" s="30">
        <v>5.31</v>
      </c>
      <c r="I152" s="30">
        <f t="shared" si="20"/>
        <v>0</v>
      </c>
      <c r="J152" s="30"/>
      <c r="K152" s="30">
        <f t="shared" si="21"/>
        <v>0</v>
      </c>
      <c r="L152" s="32"/>
      <c r="M152" s="30"/>
      <c r="N152" s="30">
        <f t="shared" si="22"/>
        <v>0</v>
      </c>
      <c r="O152" s="31">
        <f t="shared" si="23"/>
        <v>0</v>
      </c>
      <c r="P152" s="66"/>
      <c r="Q152" s="11"/>
      <c r="R152" s="11"/>
      <c r="S152" s="11"/>
      <c r="T152" s="11"/>
      <c r="U152" s="11"/>
      <c r="V152" s="11"/>
      <c r="W152" s="11"/>
    </row>
    <row r="153" spans="2:23" ht="15.75">
      <c r="B153" s="27" t="s">
        <v>500</v>
      </c>
      <c r="C153" s="20" t="s">
        <v>318</v>
      </c>
      <c r="D153" s="29"/>
      <c r="E153" s="56"/>
      <c r="F153" s="30"/>
      <c r="G153" s="30">
        <f t="shared" si="19"/>
        <v>0</v>
      </c>
      <c r="H153" s="30"/>
      <c r="I153" s="30">
        <f t="shared" si="20"/>
        <v>0</v>
      </c>
      <c r="J153" s="30"/>
      <c r="K153" s="30"/>
      <c r="L153" s="30"/>
      <c r="M153" s="30"/>
      <c r="N153" s="30"/>
      <c r="O153" s="31"/>
      <c r="P153" s="66"/>
    </row>
    <row r="154" spans="2:23" s="12" customFormat="1" ht="32.25" thickBot="1">
      <c r="B154" s="118" t="s">
        <v>501</v>
      </c>
      <c r="C154" s="160" t="s">
        <v>341</v>
      </c>
      <c r="D154" s="120" t="s">
        <v>311</v>
      </c>
      <c r="E154" s="156"/>
      <c r="F154" s="157">
        <v>7.35</v>
      </c>
      <c r="G154" s="30">
        <f t="shared" si="19"/>
        <v>0</v>
      </c>
      <c r="H154" s="159">
        <v>9.19</v>
      </c>
      <c r="I154" s="30">
        <f t="shared" si="20"/>
        <v>0</v>
      </c>
      <c r="J154" s="158">
        <v>0</v>
      </c>
      <c r="K154" s="159">
        <f t="shared" si="21"/>
        <v>0</v>
      </c>
      <c r="L154" s="157"/>
      <c r="M154" s="157"/>
      <c r="N154" s="159">
        <f t="shared" si="22"/>
        <v>0</v>
      </c>
      <c r="O154" s="161">
        <f t="shared" si="23"/>
        <v>0</v>
      </c>
      <c r="P154" s="66"/>
    </row>
    <row r="155" spans="2:23" s="5" customFormat="1" ht="16.5" thickBot="1">
      <c r="B155" s="129">
        <v>7</v>
      </c>
      <c r="C155" s="130" t="s">
        <v>294</v>
      </c>
      <c r="D155" s="131"/>
      <c r="E155" s="132"/>
      <c r="F155" s="133"/>
      <c r="G155" s="133">
        <f>SUM(G156:G169)</f>
        <v>0</v>
      </c>
      <c r="H155" s="133"/>
      <c r="I155" s="133">
        <f>SUM(I156:I169)</f>
        <v>0</v>
      </c>
      <c r="J155" s="133"/>
      <c r="K155" s="133">
        <f t="shared" ref="K155:O155" si="24">SUM(K156:K169)</f>
        <v>0</v>
      </c>
      <c r="L155" s="133"/>
      <c r="M155" s="133">
        <f t="shared" si="24"/>
        <v>0</v>
      </c>
      <c r="N155" s="133"/>
      <c r="O155" s="134">
        <f t="shared" si="24"/>
        <v>0</v>
      </c>
      <c r="P155" s="66"/>
      <c r="Q155" s="65"/>
      <c r="R155" s="65"/>
      <c r="S155" s="65"/>
      <c r="T155" s="65"/>
      <c r="U155" s="65"/>
      <c r="V155" s="65"/>
      <c r="W155" s="65"/>
    </row>
    <row r="156" spans="2:23" s="1" customFormat="1" ht="15.75">
      <c r="B156" s="122" t="s">
        <v>502</v>
      </c>
      <c r="C156" s="123" t="s">
        <v>124</v>
      </c>
      <c r="D156" s="137"/>
      <c r="E156" s="125"/>
      <c r="F156" s="127"/>
      <c r="G156" s="126"/>
      <c r="H156" s="126"/>
      <c r="I156" s="126"/>
      <c r="J156" s="126"/>
      <c r="K156" s="127"/>
      <c r="L156" s="126"/>
      <c r="M156" s="126"/>
      <c r="N156" s="127"/>
      <c r="O156" s="128"/>
      <c r="P156" s="66"/>
      <c r="Q156" s="71"/>
      <c r="R156" s="71"/>
      <c r="S156" s="71"/>
      <c r="T156" s="71"/>
      <c r="U156" s="71"/>
      <c r="V156" s="71"/>
      <c r="W156" s="71"/>
    </row>
    <row r="157" spans="2:23" ht="15.75">
      <c r="B157" s="27" t="s">
        <v>503</v>
      </c>
      <c r="C157" s="28" t="s">
        <v>125</v>
      </c>
      <c r="D157" s="29" t="s">
        <v>304</v>
      </c>
      <c r="E157" s="57"/>
      <c r="F157" s="30">
        <v>53.465999999999994</v>
      </c>
      <c r="G157" s="30">
        <f t="shared" ref="G157:G169" si="25">E157*F157</f>
        <v>0</v>
      </c>
      <c r="H157" s="30">
        <v>66.83</v>
      </c>
      <c r="I157" s="30">
        <f t="shared" ref="I157:I169" si="26">E157*H157</f>
        <v>0</v>
      </c>
      <c r="J157" s="30"/>
      <c r="K157" s="30">
        <f t="shared" si="21"/>
        <v>0</v>
      </c>
      <c r="L157" s="32"/>
      <c r="M157" s="30"/>
      <c r="N157" s="30">
        <f t="shared" si="22"/>
        <v>0</v>
      </c>
      <c r="O157" s="31">
        <f t="shared" si="23"/>
        <v>0</v>
      </c>
      <c r="P157" s="66"/>
    </row>
    <row r="158" spans="2:23" s="1" customFormat="1" ht="15.75">
      <c r="B158" s="23" t="s">
        <v>504</v>
      </c>
      <c r="C158" s="20" t="s">
        <v>126</v>
      </c>
      <c r="D158" s="19"/>
      <c r="E158" s="55"/>
      <c r="F158" s="30"/>
      <c r="G158" s="30">
        <f t="shared" si="25"/>
        <v>0</v>
      </c>
      <c r="H158" s="30"/>
      <c r="I158" s="30">
        <f t="shared" si="26"/>
        <v>0</v>
      </c>
      <c r="J158" s="18"/>
      <c r="K158" s="30">
        <f t="shared" si="21"/>
        <v>0</v>
      </c>
      <c r="L158" s="18"/>
      <c r="M158" s="30"/>
      <c r="N158" s="30">
        <f t="shared" si="22"/>
        <v>0</v>
      </c>
      <c r="O158" s="31">
        <f t="shared" si="23"/>
        <v>0</v>
      </c>
      <c r="P158" s="66"/>
      <c r="Q158" s="71"/>
      <c r="R158" s="71"/>
      <c r="S158" s="71"/>
      <c r="T158" s="71"/>
      <c r="U158" s="71"/>
      <c r="V158" s="71"/>
      <c r="W158" s="71"/>
    </row>
    <row r="159" spans="2:23" s="2" customFormat="1" ht="15.75">
      <c r="B159" s="27" t="s">
        <v>505</v>
      </c>
      <c r="C159" s="28" t="s">
        <v>127</v>
      </c>
      <c r="D159" s="29" t="s">
        <v>304</v>
      </c>
      <c r="E159" s="57"/>
      <c r="F159" s="30">
        <v>28.818999999999999</v>
      </c>
      <c r="G159" s="30">
        <f t="shared" si="25"/>
        <v>0</v>
      </c>
      <c r="H159" s="30">
        <v>36.020000000000003</v>
      </c>
      <c r="I159" s="30">
        <f t="shared" si="26"/>
        <v>0</v>
      </c>
      <c r="J159" s="30">
        <v>0</v>
      </c>
      <c r="K159" s="30">
        <f t="shared" si="21"/>
        <v>0</v>
      </c>
      <c r="L159" s="32"/>
      <c r="M159" s="30"/>
      <c r="N159" s="30">
        <f t="shared" si="22"/>
        <v>0</v>
      </c>
      <c r="O159" s="31">
        <f t="shared" si="23"/>
        <v>0</v>
      </c>
      <c r="P159" s="66"/>
      <c r="Q159" s="11"/>
      <c r="R159" s="11"/>
      <c r="S159" s="11"/>
      <c r="T159" s="11"/>
      <c r="U159" s="11"/>
      <c r="V159" s="11"/>
      <c r="W159" s="11"/>
    </row>
    <row r="160" spans="2:23" s="1" customFormat="1" ht="15.75">
      <c r="B160" s="23" t="s">
        <v>506</v>
      </c>
      <c r="C160" s="20" t="s">
        <v>128</v>
      </c>
      <c r="D160" s="19"/>
      <c r="E160" s="55"/>
      <c r="F160" s="30"/>
      <c r="G160" s="30">
        <f t="shared" si="25"/>
        <v>0</v>
      </c>
      <c r="H160" s="30"/>
      <c r="I160" s="30">
        <f t="shared" si="26"/>
        <v>0</v>
      </c>
      <c r="J160" s="18"/>
      <c r="K160" s="30"/>
      <c r="L160" s="18"/>
      <c r="M160" s="30"/>
      <c r="N160" s="30"/>
      <c r="O160" s="31"/>
      <c r="P160" s="66"/>
      <c r="Q160" s="71"/>
      <c r="R160" s="71"/>
      <c r="S160" s="71"/>
      <c r="T160" s="71"/>
      <c r="U160" s="71"/>
      <c r="V160" s="71"/>
      <c r="W160" s="71"/>
    </row>
    <row r="161" spans="2:23" s="10" customFormat="1" ht="15.75">
      <c r="B161" s="25" t="s">
        <v>507</v>
      </c>
      <c r="C161" s="36" t="s">
        <v>344</v>
      </c>
      <c r="D161" s="34" t="s">
        <v>304</v>
      </c>
      <c r="E161" s="57"/>
      <c r="F161" s="30">
        <v>68.970999999999989</v>
      </c>
      <c r="G161" s="30">
        <f t="shared" si="25"/>
        <v>0</v>
      </c>
      <c r="H161" s="30">
        <v>86.21</v>
      </c>
      <c r="I161" s="30">
        <f t="shared" si="26"/>
        <v>0</v>
      </c>
      <c r="J161" s="32"/>
      <c r="K161" s="30">
        <f t="shared" si="21"/>
        <v>0</v>
      </c>
      <c r="L161" s="32"/>
      <c r="M161" s="30"/>
      <c r="N161" s="30">
        <f t="shared" si="22"/>
        <v>0</v>
      </c>
      <c r="O161" s="31">
        <f t="shared" si="23"/>
        <v>0</v>
      </c>
      <c r="P161" s="66"/>
      <c r="Q161" s="12"/>
      <c r="R161" s="12"/>
      <c r="S161" s="12"/>
      <c r="T161" s="12"/>
      <c r="U161" s="12"/>
      <c r="V161" s="12"/>
      <c r="W161" s="12"/>
    </row>
    <row r="162" spans="2:23" s="9" customFormat="1" ht="15.75">
      <c r="B162" s="23" t="s">
        <v>508</v>
      </c>
      <c r="C162" s="20" t="s">
        <v>129</v>
      </c>
      <c r="D162" s="19"/>
      <c r="E162" s="55"/>
      <c r="F162" s="30"/>
      <c r="G162" s="30">
        <f t="shared" si="25"/>
        <v>0</v>
      </c>
      <c r="H162" s="30"/>
      <c r="I162" s="30">
        <f t="shared" si="26"/>
        <v>0</v>
      </c>
      <c r="J162" s="18"/>
      <c r="K162" s="30"/>
      <c r="L162" s="18"/>
      <c r="M162" s="30"/>
      <c r="N162" s="30"/>
      <c r="O162" s="31"/>
      <c r="P162" s="66"/>
      <c r="Q162" s="69"/>
      <c r="R162" s="69"/>
      <c r="S162" s="69"/>
      <c r="T162" s="69"/>
      <c r="U162" s="69"/>
      <c r="V162" s="69"/>
      <c r="W162" s="69"/>
    </row>
    <row r="163" spans="2:23" s="2" customFormat="1" ht="15.75">
      <c r="B163" s="27" t="s">
        <v>509</v>
      </c>
      <c r="C163" s="28" t="s">
        <v>130</v>
      </c>
      <c r="D163" s="29" t="s">
        <v>305</v>
      </c>
      <c r="E163" s="57">
        <v>0</v>
      </c>
      <c r="F163" s="30">
        <v>23.617999999999999</v>
      </c>
      <c r="G163" s="30">
        <f t="shared" si="25"/>
        <v>0</v>
      </c>
      <c r="H163" s="30">
        <v>29.52</v>
      </c>
      <c r="I163" s="30">
        <f t="shared" si="26"/>
        <v>0</v>
      </c>
      <c r="J163" s="30">
        <v>0</v>
      </c>
      <c r="K163" s="30">
        <f t="shared" si="21"/>
        <v>0</v>
      </c>
      <c r="L163" s="32"/>
      <c r="M163" s="30"/>
      <c r="N163" s="30">
        <f t="shared" si="22"/>
        <v>0</v>
      </c>
      <c r="O163" s="31">
        <f t="shared" si="23"/>
        <v>0</v>
      </c>
      <c r="P163" s="66"/>
      <c r="Q163" s="11"/>
      <c r="R163" s="11"/>
      <c r="S163" s="11"/>
      <c r="T163" s="11"/>
      <c r="U163" s="11"/>
      <c r="V163" s="11"/>
      <c r="W163" s="11"/>
    </row>
    <row r="164" spans="2:23" s="4" customFormat="1" ht="15.75">
      <c r="B164" s="23" t="s">
        <v>510</v>
      </c>
      <c r="C164" s="20" t="s">
        <v>355</v>
      </c>
      <c r="D164" s="29"/>
      <c r="E164" s="56"/>
      <c r="F164" s="30"/>
      <c r="G164" s="30">
        <f t="shared" si="25"/>
        <v>0</v>
      </c>
      <c r="H164" s="30"/>
      <c r="I164" s="30">
        <f t="shared" si="26"/>
        <v>0</v>
      </c>
      <c r="J164" s="30"/>
      <c r="K164" s="30"/>
      <c r="L164" s="30"/>
      <c r="M164" s="30"/>
      <c r="N164" s="30"/>
      <c r="O164" s="31"/>
      <c r="P164" s="66"/>
      <c r="Q164" s="8"/>
      <c r="R164" s="8"/>
      <c r="S164" s="8"/>
      <c r="T164" s="8"/>
      <c r="U164" s="8"/>
      <c r="V164" s="8"/>
      <c r="W164" s="8"/>
    </row>
    <row r="165" spans="2:23" s="10" customFormat="1" ht="68.25" customHeight="1">
      <c r="B165" s="25" t="s">
        <v>511</v>
      </c>
      <c r="C165" s="36" t="s">
        <v>350</v>
      </c>
      <c r="D165" s="39" t="s">
        <v>304</v>
      </c>
      <c r="E165" s="57">
        <v>0</v>
      </c>
      <c r="F165" s="30">
        <v>53.9</v>
      </c>
      <c r="G165" s="30">
        <f t="shared" si="25"/>
        <v>0</v>
      </c>
      <c r="H165" s="30">
        <v>67.38</v>
      </c>
      <c r="I165" s="30">
        <f t="shared" si="26"/>
        <v>0</v>
      </c>
      <c r="J165" s="32"/>
      <c r="K165" s="30">
        <f t="shared" si="21"/>
        <v>0</v>
      </c>
      <c r="L165" s="32"/>
      <c r="M165" s="30"/>
      <c r="N165" s="30">
        <f t="shared" si="22"/>
        <v>0</v>
      </c>
      <c r="O165" s="31">
        <f t="shared" si="23"/>
        <v>0</v>
      </c>
      <c r="P165" s="66"/>
      <c r="Q165" s="12"/>
      <c r="R165" s="12"/>
      <c r="S165" s="12"/>
      <c r="T165" s="12"/>
      <c r="U165" s="12"/>
      <c r="V165" s="12"/>
      <c r="W165" s="12"/>
    </row>
    <row r="166" spans="2:23" s="10" customFormat="1" ht="23.25" customHeight="1">
      <c r="B166" s="25" t="s">
        <v>512</v>
      </c>
      <c r="C166" s="36" t="s">
        <v>351</v>
      </c>
      <c r="D166" s="39" t="s">
        <v>304</v>
      </c>
      <c r="E166" s="57">
        <v>0</v>
      </c>
      <c r="F166" s="30">
        <v>27.460999999999995</v>
      </c>
      <c r="G166" s="30">
        <f t="shared" si="25"/>
        <v>0</v>
      </c>
      <c r="H166" s="30">
        <v>34.33</v>
      </c>
      <c r="I166" s="30">
        <f t="shared" si="26"/>
        <v>0</v>
      </c>
      <c r="J166" s="32"/>
      <c r="K166" s="30">
        <f t="shared" si="21"/>
        <v>0</v>
      </c>
      <c r="L166" s="32"/>
      <c r="M166" s="30"/>
      <c r="N166" s="30">
        <f t="shared" si="22"/>
        <v>0</v>
      </c>
      <c r="O166" s="31">
        <f t="shared" si="23"/>
        <v>0</v>
      </c>
      <c r="P166" s="66"/>
      <c r="Q166" s="12"/>
      <c r="R166" s="12"/>
      <c r="S166" s="12"/>
      <c r="T166" s="12"/>
      <c r="U166" s="12"/>
      <c r="V166" s="12"/>
      <c r="W166" s="12"/>
    </row>
    <row r="167" spans="2:23" s="10" customFormat="1" ht="31.5">
      <c r="B167" s="25" t="s">
        <v>513</v>
      </c>
      <c r="C167" s="36" t="s">
        <v>352</v>
      </c>
      <c r="D167" s="39" t="s">
        <v>304</v>
      </c>
      <c r="E167" s="57">
        <v>0</v>
      </c>
      <c r="F167" s="30">
        <v>3.262</v>
      </c>
      <c r="G167" s="30">
        <f t="shared" si="25"/>
        <v>0</v>
      </c>
      <c r="H167" s="30">
        <v>4.08</v>
      </c>
      <c r="I167" s="30">
        <f t="shared" si="26"/>
        <v>0</v>
      </c>
      <c r="J167" s="32"/>
      <c r="K167" s="30">
        <f t="shared" si="21"/>
        <v>0</v>
      </c>
      <c r="L167" s="32"/>
      <c r="M167" s="30"/>
      <c r="N167" s="30">
        <f t="shared" si="22"/>
        <v>0</v>
      </c>
      <c r="O167" s="31">
        <f t="shared" si="23"/>
        <v>0</v>
      </c>
      <c r="P167" s="66"/>
      <c r="Q167" s="12"/>
      <c r="R167" s="12"/>
      <c r="S167" s="12"/>
      <c r="T167" s="12"/>
      <c r="U167" s="12"/>
      <c r="V167" s="12"/>
      <c r="W167" s="12"/>
    </row>
    <row r="168" spans="2:23" s="10" customFormat="1" ht="47.25">
      <c r="B168" s="25" t="s">
        <v>514</v>
      </c>
      <c r="C168" s="36" t="s">
        <v>353</v>
      </c>
      <c r="D168" s="39" t="s">
        <v>304</v>
      </c>
      <c r="E168" s="57">
        <v>0</v>
      </c>
      <c r="F168" s="30">
        <v>32.340000000000003</v>
      </c>
      <c r="G168" s="30">
        <f t="shared" si="25"/>
        <v>0</v>
      </c>
      <c r="H168" s="30">
        <v>40.43</v>
      </c>
      <c r="I168" s="30">
        <f t="shared" si="26"/>
        <v>0</v>
      </c>
      <c r="J168" s="32"/>
      <c r="K168" s="30">
        <f t="shared" si="21"/>
        <v>0</v>
      </c>
      <c r="L168" s="32"/>
      <c r="M168" s="30"/>
      <c r="N168" s="30">
        <f t="shared" si="22"/>
        <v>0</v>
      </c>
      <c r="O168" s="31">
        <f t="shared" si="23"/>
        <v>0</v>
      </c>
      <c r="P168" s="66"/>
      <c r="Q168" s="12"/>
      <c r="R168" s="12"/>
      <c r="S168" s="12"/>
      <c r="T168" s="12"/>
      <c r="U168" s="12"/>
      <c r="V168" s="12"/>
      <c r="W168" s="12"/>
    </row>
    <row r="169" spans="2:23" s="2" customFormat="1" ht="16.5" thickBot="1">
      <c r="B169" s="118" t="s">
        <v>515</v>
      </c>
      <c r="C169" s="119" t="s">
        <v>354</v>
      </c>
      <c r="D169" s="120" t="s">
        <v>304</v>
      </c>
      <c r="E169" s="140">
        <v>0</v>
      </c>
      <c r="F169" s="107">
        <v>3.262</v>
      </c>
      <c r="G169" s="30">
        <f t="shared" si="25"/>
        <v>0</v>
      </c>
      <c r="H169" s="107">
        <v>4.08</v>
      </c>
      <c r="I169" s="30">
        <f t="shared" si="26"/>
        <v>0</v>
      </c>
      <c r="J169" s="108"/>
      <c r="K169" s="107">
        <f t="shared" si="21"/>
        <v>0</v>
      </c>
      <c r="L169" s="108"/>
      <c r="M169" s="107"/>
      <c r="N169" s="107">
        <f t="shared" si="22"/>
        <v>0</v>
      </c>
      <c r="O169" s="121">
        <f t="shared" si="23"/>
        <v>0</v>
      </c>
      <c r="P169" s="66"/>
      <c r="Q169" s="11"/>
      <c r="R169" s="11"/>
      <c r="S169" s="11"/>
      <c r="T169" s="11"/>
      <c r="U169" s="11"/>
      <c r="V169" s="11"/>
      <c r="W169" s="11"/>
    </row>
    <row r="170" spans="2:23" s="5" customFormat="1" ht="16.5" thickBot="1">
      <c r="B170" s="129">
        <v>8</v>
      </c>
      <c r="C170" s="130" t="s">
        <v>131</v>
      </c>
      <c r="D170" s="131"/>
      <c r="E170" s="132"/>
      <c r="F170" s="133"/>
      <c r="G170" s="133">
        <f>SUM(G171:G189)</f>
        <v>0</v>
      </c>
      <c r="H170" s="133"/>
      <c r="I170" s="133">
        <f>SUM(I171:I189)</f>
        <v>0</v>
      </c>
      <c r="J170" s="133"/>
      <c r="K170" s="133">
        <f t="shared" ref="K170:O170" si="27">SUM(K171:K189)</f>
        <v>0</v>
      </c>
      <c r="L170" s="133"/>
      <c r="M170" s="133">
        <f t="shared" si="27"/>
        <v>0</v>
      </c>
      <c r="N170" s="133"/>
      <c r="O170" s="134">
        <f t="shared" si="27"/>
        <v>0</v>
      </c>
      <c r="P170" s="66"/>
      <c r="Q170" s="65"/>
      <c r="R170" s="65"/>
      <c r="S170" s="65"/>
      <c r="T170" s="65"/>
      <c r="U170" s="65"/>
      <c r="V170" s="65"/>
      <c r="W170" s="65"/>
    </row>
    <row r="171" spans="2:23" s="1" customFormat="1" ht="15.75">
      <c r="B171" s="122" t="s">
        <v>516</v>
      </c>
      <c r="C171" s="123" t="s">
        <v>132</v>
      </c>
      <c r="D171" s="124"/>
      <c r="E171" s="125"/>
      <c r="F171" s="127"/>
      <c r="G171" s="126"/>
      <c r="H171" s="126"/>
      <c r="I171" s="126"/>
      <c r="J171" s="126"/>
      <c r="K171" s="127"/>
      <c r="L171" s="126"/>
      <c r="M171" s="126"/>
      <c r="N171" s="127"/>
      <c r="O171" s="128"/>
      <c r="P171" s="66"/>
      <c r="Q171" s="71"/>
      <c r="R171" s="71"/>
      <c r="S171" s="71"/>
      <c r="T171" s="71"/>
      <c r="U171" s="71"/>
      <c r="V171" s="71"/>
      <c r="W171" s="71"/>
    </row>
    <row r="172" spans="2:23" s="2" customFormat="1" ht="15.75">
      <c r="B172" s="27" t="s">
        <v>517</v>
      </c>
      <c r="C172" s="28" t="s">
        <v>133</v>
      </c>
      <c r="D172" s="29" t="s">
        <v>305</v>
      </c>
      <c r="E172" s="57">
        <v>0</v>
      </c>
      <c r="F172" s="30">
        <v>22.12</v>
      </c>
      <c r="G172" s="30">
        <f t="shared" ref="G172:G189" si="28">E172*F172</f>
        <v>0</v>
      </c>
      <c r="H172" s="30">
        <v>27.65</v>
      </c>
      <c r="I172" s="30">
        <f t="shared" ref="I172:I189" si="29">E172*H172</f>
        <v>0</v>
      </c>
      <c r="J172" s="30"/>
      <c r="K172" s="30">
        <f t="shared" si="21"/>
        <v>0</v>
      </c>
      <c r="L172" s="32"/>
      <c r="M172" s="30"/>
      <c r="N172" s="30">
        <f t="shared" si="22"/>
        <v>0</v>
      </c>
      <c r="O172" s="31">
        <f t="shared" si="23"/>
        <v>0</v>
      </c>
      <c r="P172" s="66"/>
      <c r="Q172" s="11"/>
      <c r="R172" s="11"/>
      <c r="S172" s="11"/>
      <c r="T172" s="11"/>
      <c r="U172" s="11"/>
      <c r="V172" s="11"/>
      <c r="W172" s="11"/>
    </row>
    <row r="173" spans="2:23" s="1" customFormat="1" ht="15.75">
      <c r="B173" s="23" t="s">
        <v>518</v>
      </c>
      <c r="C173" s="20" t="s">
        <v>134</v>
      </c>
      <c r="D173" s="19"/>
      <c r="E173" s="55"/>
      <c r="F173" s="30"/>
      <c r="G173" s="30">
        <f t="shared" si="28"/>
        <v>0</v>
      </c>
      <c r="H173" s="30"/>
      <c r="I173" s="30">
        <f t="shared" si="29"/>
        <v>0</v>
      </c>
      <c r="J173" s="18"/>
      <c r="K173" s="30"/>
      <c r="L173" s="18"/>
      <c r="M173" s="30"/>
      <c r="N173" s="30"/>
      <c r="O173" s="31"/>
      <c r="P173" s="66"/>
      <c r="Q173" s="71"/>
      <c r="R173" s="71"/>
      <c r="S173" s="71"/>
      <c r="T173" s="71"/>
      <c r="U173" s="71"/>
      <c r="V173" s="71"/>
      <c r="W173" s="71"/>
    </row>
    <row r="174" spans="2:23" s="2" customFormat="1" ht="15.75">
      <c r="B174" s="27" t="s">
        <v>519</v>
      </c>
      <c r="C174" s="28" t="s">
        <v>135</v>
      </c>
      <c r="D174" s="29" t="s">
        <v>304</v>
      </c>
      <c r="E174" s="57">
        <v>0</v>
      </c>
      <c r="F174" s="30">
        <v>50.630999999999993</v>
      </c>
      <c r="G174" s="30">
        <f t="shared" si="28"/>
        <v>0</v>
      </c>
      <c r="H174" s="30">
        <v>63.29</v>
      </c>
      <c r="I174" s="30">
        <f t="shared" si="29"/>
        <v>0</v>
      </c>
      <c r="J174" s="30"/>
      <c r="K174" s="30">
        <f t="shared" si="21"/>
        <v>0</v>
      </c>
      <c r="L174" s="32"/>
      <c r="M174" s="30"/>
      <c r="N174" s="30">
        <f t="shared" si="22"/>
        <v>0</v>
      </c>
      <c r="O174" s="31">
        <f t="shared" si="23"/>
        <v>0</v>
      </c>
      <c r="P174" s="66"/>
      <c r="Q174" s="11"/>
      <c r="R174" s="11"/>
      <c r="S174" s="11"/>
      <c r="T174" s="11"/>
      <c r="U174" s="11"/>
      <c r="V174" s="11"/>
      <c r="W174" s="11"/>
    </row>
    <row r="175" spans="2:23" s="11" customFormat="1" ht="15.75">
      <c r="B175" s="27" t="s">
        <v>520</v>
      </c>
      <c r="C175" s="28" t="s">
        <v>340</v>
      </c>
      <c r="D175" s="29" t="s">
        <v>304</v>
      </c>
      <c r="E175" s="57">
        <v>0</v>
      </c>
      <c r="F175" s="30">
        <v>72.967999999999989</v>
      </c>
      <c r="G175" s="30">
        <f t="shared" si="28"/>
        <v>0</v>
      </c>
      <c r="H175" s="30">
        <v>91.21</v>
      </c>
      <c r="I175" s="30">
        <f t="shared" si="29"/>
        <v>0</v>
      </c>
      <c r="J175" s="113"/>
      <c r="K175" s="30">
        <f t="shared" si="21"/>
        <v>0</v>
      </c>
      <c r="L175" s="32"/>
      <c r="M175" s="30"/>
      <c r="N175" s="30">
        <f t="shared" si="22"/>
        <v>0</v>
      </c>
      <c r="O175" s="31">
        <f t="shared" si="23"/>
        <v>0</v>
      </c>
      <c r="P175" s="66"/>
    </row>
    <row r="176" spans="2:23" s="1" customFormat="1" ht="15.75">
      <c r="B176" s="23" t="s">
        <v>521</v>
      </c>
      <c r="C176" s="20" t="s">
        <v>136</v>
      </c>
      <c r="D176" s="19"/>
      <c r="E176" s="55"/>
      <c r="F176" s="30"/>
      <c r="G176" s="30">
        <f t="shared" si="28"/>
        <v>0</v>
      </c>
      <c r="H176" s="30"/>
      <c r="I176" s="30">
        <f t="shared" si="29"/>
        <v>0</v>
      </c>
      <c r="J176" s="18"/>
      <c r="K176" s="30"/>
      <c r="L176" s="18"/>
      <c r="M176" s="30"/>
      <c r="N176" s="30"/>
      <c r="O176" s="31"/>
      <c r="P176" s="66"/>
      <c r="Q176" s="71"/>
      <c r="R176" s="71"/>
      <c r="S176" s="71"/>
      <c r="T176" s="71"/>
      <c r="U176" s="71"/>
      <c r="V176" s="71"/>
      <c r="W176" s="71"/>
    </row>
    <row r="177" spans="2:23" ht="15.75">
      <c r="B177" s="27" t="s">
        <v>522</v>
      </c>
      <c r="C177" s="28" t="s">
        <v>137</v>
      </c>
      <c r="D177" s="29" t="s">
        <v>305</v>
      </c>
      <c r="E177" s="57">
        <v>0</v>
      </c>
      <c r="F177" s="30">
        <v>21.622999999999998</v>
      </c>
      <c r="G177" s="30">
        <f t="shared" si="28"/>
        <v>0</v>
      </c>
      <c r="H177" s="30">
        <v>27.03</v>
      </c>
      <c r="I177" s="30">
        <f t="shared" si="29"/>
        <v>0</v>
      </c>
      <c r="J177" s="30"/>
      <c r="K177" s="30">
        <f t="shared" si="21"/>
        <v>0</v>
      </c>
      <c r="L177" s="32"/>
      <c r="M177" s="30"/>
      <c r="N177" s="30">
        <f t="shared" si="22"/>
        <v>0</v>
      </c>
      <c r="O177" s="31">
        <f t="shared" si="23"/>
        <v>0</v>
      </c>
      <c r="P177" s="66"/>
    </row>
    <row r="178" spans="2:23" s="3" customFormat="1" ht="15.75">
      <c r="B178" s="23" t="s">
        <v>523</v>
      </c>
      <c r="C178" s="20" t="s">
        <v>316</v>
      </c>
      <c r="D178" s="19"/>
      <c r="E178" s="55"/>
      <c r="F178" s="30"/>
      <c r="G178" s="30">
        <f t="shared" si="28"/>
        <v>0</v>
      </c>
      <c r="H178" s="30"/>
      <c r="I178" s="30">
        <f t="shared" si="29"/>
        <v>0</v>
      </c>
      <c r="J178" s="18"/>
      <c r="K178" s="30"/>
      <c r="L178" s="18"/>
      <c r="M178" s="30"/>
      <c r="N178" s="30"/>
      <c r="O178" s="31"/>
      <c r="P178" s="66"/>
      <c r="Q178" s="67"/>
      <c r="R178" s="67"/>
      <c r="S178" s="67"/>
      <c r="T178" s="67"/>
      <c r="U178" s="67"/>
      <c r="V178" s="67"/>
      <c r="W178" s="67"/>
    </row>
    <row r="179" spans="2:23" s="11" customFormat="1" ht="15.75">
      <c r="B179" s="27" t="s">
        <v>524</v>
      </c>
      <c r="C179" s="28" t="s">
        <v>366</v>
      </c>
      <c r="D179" s="29" t="s">
        <v>304</v>
      </c>
      <c r="E179" s="57">
        <v>0</v>
      </c>
      <c r="F179" s="30">
        <v>10.786999999999999</v>
      </c>
      <c r="G179" s="30">
        <f t="shared" si="28"/>
        <v>0</v>
      </c>
      <c r="H179" s="30">
        <v>13.48</v>
      </c>
      <c r="I179" s="30">
        <f t="shared" si="29"/>
        <v>0</v>
      </c>
      <c r="J179" s="30"/>
      <c r="K179" s="30">
        <f t="shared" si="21"/>
        <v>0</v>
      </c>
      <c r="L179" s="32"/>
      <c r="M179" s="30"/>
      <c r="N179" s="30">
        <f t="shared" si="22"/>
        <v>0</v>
      </c>
      <c r="O179" s="31">
        <f t="shared" si="23"/>
        <v>0</v>
      </c>
      <c r="P179" s="66"/>
    </row>
    <row r="180" spans="2:23" s="1" customFormat="1" ht="15.75">
      <c r="B180" s="23" t="s">
        <v>525</v>
      </c>
      <c r="C180" s="20" t="s">
        <v>138</v>
      </c>
      <c r="D180" s="19"/>
      <c r="E180" s="55"/>
      <c r="F180" s="30"/>
      <c r="G180" s="30">
        <f t="shared" si="28"/>
        <v>0</v>
      </c>
      <c r="H180" s="30"/>
      <c r="I180" s="30">
        <f t="shared" si="29"/>
        <v>0</v>
      </c>
      <c r="J180" s="18"/>
      <c r="K180" s="30"/>
      <c r="L180" s="18"/>
      <c r="M180" s="30"/>
      <c r="N180" s="30"/>
      <c r="O180" s="31"/>
      <c r="P180" s="66"/>
      <c r="Q180" s="71"/>
      <c r="R180" s="71"/>
      <c r="S180" s="71"/>
      <c r="T180" s="71"/>
      <c r="U180" s="71"/>
      <c r="V180" s="71"/>
      <c r="W180" s="71"/>
    </row>
    <row r="181" spans="2:23" s="2" customFormat="1" ht="15.75">
      <c r="B181" s="27" t="s">
        <v>526</v>
      </c>
      <c r="C181" s="28" t="s">
        <v>139</v>
      </c>
      <c r="D181" s="29" t="s">
        <v>305</v>
      </c>
      <c r="E181" s="57">
        <v>0</v>
      </c>
      <c r="F181" s="30">
        <v>28.468999999999998</v>
      </c>
      <c r="G181" s="30">
        <f t="shared" si="28"/>
        <v>0</v>
      </c>
      <c r="H181" s="30">
        <v>35.590000000000003</v>
      </c>
      <c r="I181" s="30">
        <f t="shared" si="29"/>
        <v>0</v>
      </c>
      <c r="J181" s="30"/>
      <c r="K181" s="30">
        <f t="shared" si="21"/>
        <v>0</v>
      </c>
      <c r="L181" s="32"/>
      <c r="M181" s="30"/>
      <c r="N181" s="30">
        <f t="shared" si="22"/>
        <v>0</v>
      </c>
      <c r="O181" s="31">
        <f t="shared" si="23"/>
        <v>0</v>
      </c>
      <c r="P181" s="66"/>
      <c r="Q181" s="11"/>
      <c r="R181" s="11"/>
      <c r="S181" s="11"/>
      <c r="T181" s="11"/>
      <c r="U181" s="11"/>
      <c r="V181" s="11"/>
      <c r="W181" s="11"/>
    </row>
    <row r="182" spans="2:23" s="2" customFormat="1" ht="15.75">
      <c r="B182" s="27" t="s">
        <v>527</v>
      </c>
      <c r="C182" s="28" t="s">
        <v>140</v>
      </c>
      <c r="D182" s="29" t="s">
        <v>305</v>
      </c>
      <c r="E182" s="57">
        <v>0</v>
      </c>
      <c r="F182" s="30">
        <v>38.394999999999996</v>
      </c>
      <c r="G182" s="30">
        <f t="shared" si="28"/>
        <v>0</v>
      </c>
      <c r="H182" s="30">
        <v>47.99</v>
      </c>
      <c r="I182" s="30">
        <f t="shared" si="29"/>
        <v>0</v>
      </c>
      <c r="J182" s="30"/>
      <c r="K182" s="30">
        <f t="shared" si="21"/>
        <v>0</v>
      </c>
      <c r="L182" s="32"/>
      <c r="M182" s="30"/>
      <c r="N182" s="30">
        <f t="shared" si="22"/>
        <v>0</v>
      </c>
      <c r="O182" s="31">
        <f t="shared" si="23"/>
        <v>0</v>
      </c>
      <c r="P182" s="66"/>
      <c r="Q182" s="11"/>
      <c r="R182" s="11"/>
      <c r="S182" s="11"/>
      <c r="T182" s="11"/>
      <c r="U182" s="11"/>
      <c r="V182" s="11"/>
      <c r="W182" s="11"/>
    </row>
    <row r="183" spans="2:23" s="2" customFormat="1" ht="15.75">
      <c r="B183" s="27" t="s">
        <v>528</v>
      </c>
      <c r="C183" s="28" t="s">
        <v>141</v>
      </c>
      <c r="D183" s="29" t="s">
        <v>305</v>
      </c>
      <c r="E183" s="57">
        <v>0</v>
      </c>
      <c r="F183" s="30">
        <v>65.778999999999996</v>
      </c>
      <c r="G183" s="30">
        <f t="shared" si="28"/>
        <v>0</v>
      </c>
      <c r="H183" s="30">
        <v>82.22</v>
      </c>
      <c r="I183" s="30">
        <f t="shared" si="29"/>
        <v>0</v>
      </c>
      <c r="J183" s="30"/>
      <c r="K183" s="30">
        <f t="shared" si="21"/>
        <v>0</v>
      </c>
      <c r="L183" s="32"/>
      <c r="M183" s="30"/>
      <c r="N183" s="30">
        <f t="shared" si="22"/>
        <v>0</v>
      </c>
      <c r="O183" s="31">
        <f t="shared" si="23"/>
        <v>0</v>
      </c>
      <c r="P183" s="66"/>
      <c r="Q183" s="11"/>
      <c r="R183" s="11"/>
      <c r="S183" s="11"/>
      <c r="T183" s="11"/>
      <c r="U183" s="11"/>
      <c r="V183" s="11"/>
      <c r="W183" s="11"/>
    </row>
    <row r="184" spans="2:23" s="2" customFormat="1" ht="15.75">
      <c r="B184" s="27" t="s">
        <v>529</v>
      </c>
      <c r="C184" s="28" t="s">
        <v>143</v>
      </c>
      <c r="D184" s="29" t="s">
        <v>305</v>
      </c>
      <c r="E184" s="57">
        <v>0</v>
      </c>
      <c r="F184" s="30">
        <v>50.168999999999997</v>
      </c>
      <c r="G184" s="30">
        <f t="shared" si="28"/>
        <v>0</v>
      </c>
      <c r="H184" s="30">
        <v>62.71</v>
      </c>
      <c r="I184" s="30">
        <f t="shared" si="29"/>
        <v>0</v>
      </c>
      <c r="J184" s="30"/>
      <c r="K184" s="30">
        <f t="shared" si="21"/>
        <v>0</v>
      </c>
      <c r="L184" s="32"/>
      <c r="M184" s="30"/>
      <c r="N184" s="30">
        <f t="shared" si="22"/>
        <v>0</v>
      </c>
      <c r="O184" s="31">
        <f t="shared" si="23"/>
        <v>0</v>
      </c>
      <c r="P184" s="66"/>
      <c r="Q184" s="11"/>
      <c r="R184" s="11"/>
      <c r="S184" s="11"/>
      <c r="T184" s="11"/>
      <c r="U184" s="11"/>
      <c r="V184" s="11"/>
      <c r="W184" s="11"/>
    </row>
    <row r="185" spans="2:23" s="1" customFormat="1" ht="15.75">
      <c r="B185" s="23" t="s">
        <v>530</v>
      </c>
      <c r="C185" s="20" t="s">
        <v>144</v>
      </c>
      <c r="D185" s="19"/>
      <c r="E185" s="55"/>
      <c r="F185" s="30"/>
      <c r="G185" s="30">
        <f t="shared" si="28"/>
        <v>0</v>
      </c>
      <c r="H185" s="30"/>
      <c r="I185" s="30">
        <f t="shared" si="29"/>
        <v>0</v>
      </c>
      <c r="J185" s="18"/>
      <c r="K185" s="30"/>
      <c r="L185" s="18"/>
      <c r="M185" s="30"/>
      <c r="N185" s="30"/>
      <c r="O185" s="31"/>
      <c r="P185" s="66"/>
      <c r="Q185" s="71"/>
      <c r="R185" s="71"/>
      <c r="S185" s="71"/>
      <c r="T185" s="71"/>
      <c r="U185" s="71"/>
      <c r="V185" s="71"/>
      <c r="W185" s="71"/>
    </row>
    <row r="186" spans="2:23" s="2" customFormat="1" ht="15.75">
      <c r="B186" s="27" t="s">
        <v>531</v>
      </c>
      <c r="C186" s="28" t="s">
        <v>145</v>
      </c>
      <c r="D186" s="29" t="s">
        <v>305</v>
      </c>
      <c r="E186" s="57">
        <v>0</v>
      </c>
      <c r="F186" s="30">
        <v>15.959999999999999</v>
      </c>
      <c r="G186" s="30">
        <f t="shared" si="28"/>
        <v>0</v>
      </c>
      <c r="H186" s="30">
        <v>19.95</v>
      </c>
      <c r="I186" s="30">
        <f t="shared" si="29"/>
        <v>0</v>
      </c>
      <c r="J186" s="30"/>
      <c r="K186" s="30">
        <f t="shared" si="21"/>
        <v>0</v>
      </c>
      <c r="L186" s="32"/>
      <c r="M186" s="30"/>
      <c r="N186" s="30">
        <f t="shared" si="22"/>
        <v>0</v>
      </c>
      <c r="O186" s="31">
        <f t="shared" si="23"/>
        <v>0</v>
      </c>
      <c r="P186" s="66"/>
      <c r="Q186" s="11"/>
      <c r="R186" s="11"/>
      <c r="S186" s="11"/>
      <c r="T186" s="11"/>
      <c r="U186" s="11"/>
      <c r="V186" s="11"/>
      <c r="W186" s="11"/>
    </row>
    <row r="187" spans="2:23" s="2" customFormat="1" ht="15.75">
      <c r="B187" s="27" t="s">
        <v>532</v>
      </c>
      <c r="C187" s="28" t="s">
        <v>142</v>
      </c>
      <c r="D187" s="29" t="s">
        <v>305</v>
      </c>
      <c r="E187" s="57">
        <v>0</v>
      </c>
      <c r="F187" s="30">
        <v>18.864999999999998</v>
      </c>
      <c r="G187" s="30">
        <f t="shared" si="28"/>
        <v>0</v>
      </c>
      <c r="H187" s="30">
        <v>23.58</v>
      </c>
      <c r="I187" s="30">
        <f t="shared" si="29"/>
        <v>0</v>
      </c>
      <c r="J187" s="30"/>
      <c r="K187" s="30">
        <f t="shared" si="21"/>
        <v>0</v>
      </c>
      <c r="L187" s="32"/>
      <c r="M187" s="30"/>
      <c r="N187" s="30">
        <f t="shared" si="22"/>
        <v>0</v>
      </c>
      <c r="O187" s="31">
        <f t="shared" si="23"/>
        <v>0</v>
      </c>
      <c r="P187" s="66"/>
      <c r="Q187" s="11"/>
      <c r="R187" s="11"/>
      <c r="S187" s="11"/>
      <c r="T187" s="11"/>
      <c r="U187" s="11"/>
      <c r="V187" s="11"/>
      <c r="W187" s="11"/>
    </row>
    <row r="188" spans="2:23" s="2" customFormat="1" ht="15.75">
      <c r="B188" s="23" t="s">
        <v>533</v>
      </c>
      <c r="C188" s="20" t="s">
        <v>334</v>
      </c>
      <c r="D188" s="29"/>
      <c r="E188" s="56"/>
      <c r="F188" s="30"/>
      <c r="G188" s="30">
        <f t="shared" si="28"/>
        <v>0</v>
      </c>
      <c r="H188" s="30"/>
      <c r="I188" s="30">
        <f t="shared" si="29"/>
        <v>0</v>
      </c>
      <c r="J188" s="30"/>
      <c r="K188" s="30"/>
      <c r="L188" s="30"/>
      <c r="M188" s="30"/>
      <c r="N188" s="30"/>
      <c r="O188" s="31"/>
      <c r="P188" s="66"/>
      <c r="Q188" s="11"/>
      <c r="R188" s="11"/>
      <c r="S188" s="11"/>
      <c r="T188" s="11"/>
      <c r="U188" s="11"/>
      <c r="V188" s="11"/>
      <c r="W188" s="11"/>
    </row>
    <row r="189" spans="2:23" s="11" customFormat="1" ht="16.5" thickBot="1">
      <c r="B189" s="118" t="s">
        <v>534</v>
      </c>
      <c r="C189" s="119" t="s">
        <v>317</v>
      </c>
      <c r="D189" s="120" t="s">
        <v>304</v>
      </c>
      <c r="E189" s="140">
        <v>0</v>
      </c>
      <c r="F189" s="107">
        <v>51.463999999999992</v>
      </c>
      <c r="G189" s="30">
        <f t="shared" si="28"/>
        <v>0</v>
      </c>
      <c r="H189" s="107">
        <v>64.33</v>
      </c>
      <c r="I189" s="30">
        <f t="shared" si="29"/>
        <v>0</v>
      </c>
      <c r="J189" s="107"/>
      <c r="K189" s="107">
        <f t="shared" si="21"/>
        <v>0</v>
      </c>
      <c r="L189" s="108"/>
      <c r="M189" s="107"/>
      <c r="N189" s="107">
        <f t="shared" si="22"/>
        <v>0</v>
      </c>
      <c r="O189" s="121">
        <f t="shared" si="23"/>
        <v>0</v>
      </c>
      <c r="P189" s="66"/>
    </row>
    <row r="190" spans="2:23" s="5" customFormat="1" ht="16.5" thickBot="1">
      <c r="B190" s="129">
        <v>9</v>
      </c>
      <c r="C190" s="130" t="s">
        <v>146</v>
      </c>
      <c r="D190" s="131"/>
      <c r="E190" s="132"/>
      <c r="F190" s="133"/>
      <c r="G190" s="133">
        <f>SUM(G191:G255)</f>
        <v>0</v>
      </c>
      <c r="H190" s="133"/>
      <c r="I190" s="133">
        <f>SUM(I191:I255)</f>
        <v>0</v>
      </c>
      <c r="J190" s="133"/>
      <c r="K190" s="133">
        <f t="shared" ref="K190:O190" si="30">SUM(K191:K255)</f>
        <v>0</v>
      </c>
      <c r="L190" s="133"/>
      <c r="M190" s="133">
        <f t="shared" si="30"/>
        <v>0</v>
      </c>
      <c r="N190" s="133"/>
      <c r="O190" s="134">
        <f t="shared" si="30"/>
        <v>0</v>
      </c>
      <c r="P190" s="66"/>
      <c r="Q190" s="65"/>
      <c r="R190" s="65"/>
      <c r="S190" s="65"/>
      <c r="T190" s="65"/>
      <c r="U190" s="65"/>
      <c r="V190" s="65"/>
      <c r="W190" s="65"/>
    </row>
    <row r="191" spans="2:23" s="1" customFormat="1" ht="15.75">
      <c r="B191" s="122" t="s">
        <v>535</v>
      </c>
      <c r="C191" s="123" t="s">
        <v>147</v>
      </c>
      <c r="D191" s="124"/>
      <c r="E191" s="125"/>
      <c r="F191" s="127"/>
      <c r="G191" s="126"/>
      <c r="H191" s="126"/>
      <c r="I191" s="126"/>
      <c r="J191" s="126"/>
      <c r="K191" s="127"/>
      <c r="L191" s="126"/>
      <c r="M191" s="126"/>
      <c r="N191" s="127"/>
      <c r="O191" s="128"/>
      <c r="P191" s="66"/>
      <c r="Q191" s="71"/>
      <c r="R191" s="71"/>
      <c r="S191" s="71"/>
      <c r="T191" s="71"/>
      <c r="U191" s="71"/>
      <c r="V191" s="71"/>
      <c r="W191" s="71"/>
    </row>
    <row r="192" spans="2:23" s="2" customFormat="1" ht="15.75">
      <c r="B192" s="27" t="s">
        <v>536</v>
      </c>
      <c r="C192" s="28" t="s">
        <v>148</v>
      </c>
      <c r="D192" s="29" t="s">
        <v>305</v>
      </c>
      <c r="E192" s="57">
        <v>0</v>
      </c>
      <c r="F192" s="30">
        <v>3.1639999999999997</v>
      </c>
      <c r="G192" s="30">
        <f t="shared" ref="G192:G255" si="31">E192*F192</f>
        <v>0</v>
      </c>
      <c r="H192" s="30">
        <v>3.96</v>
      </c>
      <c r="I192" s="30">
        <f t="shared" ref="I192:I255" si="32">E192*H192</f>
        <v>0</v>
      </c>
      <c r="J192" s="30"/>
      <c r="K192" s="30">
        <f t="shared" si="21"/>
        <v>0</v>
      </c>
      <c r="L192" s="32"/>
      <c r="M192" s="30"/>
      <c r="N192" s="30">
        <f t="shared" si="22"/>
        <v>0</v>
      </c>
      <c r="O192" s="31">
        <f t="shared" si="23"/>
        <v>0</v>
      </c>
      <c r="P192" s="66"/>
      <c r="Q192" s="11"/>
      <c r="R192" s="11"/>
      <c r="S192" s="11"/>
      <c r="T192" s="11"/>
      <c r="U192" s="11"/>
      <c r="V192" s="11"/>
      <c r="W192" s="11"/>
    </row>
    <row r="193" spans="2:23" s="9" customFormat="1" ht="15.75">
      <c r="B193" s="23" t="s">
        <v>537</v>
      </c>
      <c r="C193" s="20" t="s">
        <v>149</v>
      </c>
      <c r="D193" s="19"/>
      <c r="E193" s="55"/>
      <c r="F193" s="30"/>
      <c r="G193" s="30">
        <f t="shared" si="31"/>
        <v>0</v>
      </c>
      <c r="H193" s="30"/>
      <c r="I193" s="30">
        <f t="shared" si="32"/>
        <v>0</v>
      </c>
      <c r="J193" s="18"/>
      <c r="K193" s="30"/>
      <c r="L193" s="18"/>
      <c r="M193" s="30"/>
      <c r="N193" s="30"/>
      <c r="O193" s="31"/>
      <c r="P193" s="66"/>
      <c r="Q193" s="69"/>
      <c r="R193" s="69"/>
      <c r="S193" s="69"/>
      <c r="T193" s="69"/>
      <c r="U193" s="69"/>
      <c r="V193" s="69"/>
      <c r="W193" s="69"/>
    </row>
    <row r="194" spans="2:23" s="2" customFormat="1" ht="15.75">
      <c r="B194" s="27" t="s">
        <v>538</v>
      </c>
      <c r="C194" s="28" t="s">
        <v>150</v>
      </c>
      <c r="D194" s="29" t="s">
        <v>305</v>
      </c>
      <c r="E194" s="57">
        <v>0</v>
      </c>
      <c r="F194" s="30">
        <v>13.475</v>
      </c>
      <c r="G194" s="30">
        <f t="shared" si="31"/>
        <v>0</v>
      </c>
      <c r="H194" s="30">
        <v>16.84</v>
      </c>
      <c r="I194" s="30">
        <f t="shared" si="32"/>
        <v>0</v>
      </c>
      <c r="J194" s="30"/>
      <c r="K194" s="30">
        <f t="shared" si="21"/>
        <v>0</v>
      </c>
      <c r="L194" s="32"/>
      <c r="M194" s="30"/>
      <c r="N194" s="30">
        <f t="shared" si="22"/>
        <v>0</v>
      </c>
      <c r="O194" s="31">
        <f t="shared" si="23"/>
        <v>0</v>
      </c>
      <c r="P194" s="66"/>
      <c r="Q194" s="11"/>
      <c r="R194" s="11"/>
      <c r="S194" s="11"/>
      <c r="T194" s="11"/>
      <c r="U194" s="11"/>
      <c r="V194" s="11"/>
      <c r="W194" s="11"/>
    </row>
    <row r="195" spans="2:23" s="2" customFormat="1" ht="15.75">
      <c r="B195" s="27" t="s">
        <v>539</v>
      </c>
      <c r="C195" s="28" t="s">
        <v>107</v>
      </c>
      <c r="D195" s="29" t="s">
        <v>305</v>
      </c>
      <c r="E195" s="57">
        <v>0</v>
      </c>
      <c r="F195" s="30">
        <v>14.335999999999999</v>
      </c>
      <c r="G195" s="30">
        <f t="shared" si="31"/>
        <v>0</v>
      </c>
      <c r="H195" s="30">
        <v>17.920000000000002</v>
      </c>
      <c r="I195" s="30">
        <f t="shared" si="32"/>
        <v>0</v>
      </c>
      <c r="J195" s="30"/>
      <c r="K195" s="30">
        <f t="shared" si="21"/>
        <v>0</v>
      </c>
      <c r="L195" s="32"/>
      <c r="M195" s="30"/>
      <c r="N195" s="30">
        <f t="shared" si="22"/>
        <v>0</v>
      </c>
      <c r="O195" s="31">
        <f t="shared" si="23"/>
        <v>0</v>
      </c>
      <c r="P195" s="66"/>
      <c r="Q195" s="11"/>
      <c r="R195" s="11"/>
      <c r="S195" s="11"/>
      <c r="T195" s="11"/>
      <c r="U195" s="11"/>
      <c r="V195" s="11"/>
      <c r="W195" s="11"/>
    </row>
    <row r="196" spans="2:23" s="2" customFormat="1" ht="15.75">
      <c r="B196" s="27" t="s">
        <v>540</v>
      </c>
      <c r="C196" s="28" t="s">
        <v>151</v>
      </c>
      <c r="D196" s="29" t="s">
        <v>305</v>
      </c>
      <c r="E196" s="57">
        <v>0</v>
      </c>
      <c r="F196" s="30">
        <v>22.33</v>
      </c>
      <c r="G196" s="30">
        <f t="shared" si="31"/>
        <v>0</v>
      </c>
      <c r="H196" s="30">
        <v>27.91</v>
      </c>
      <c r="I196" s="30">
        <f t="shared" si="32"/>
        <v>0</v>
      </c>
      <c r="J196" s="30"/>
      <c r="K196" s="30">
        <f t="shared" si="21"/>
        <v>0</v>
      </c>
      <c r="L196" s="32"/>
      <c r="M196" s="30"/>
      <c r="N196" s="30">
        <f t="shared" si="22"/>
        <v>0</v>
      </c>
      <c r="O196" s="31">
        <f t="shared" si="23"/>
        <v>0</v>
      </c>
      <c r="P196" s="66"/>
      <c r="Q196" s="11"/>
      <c r="R196" s="11"/>
      <c r="S196" s="11"/>
      <c r="T196" s="11"/>
      <c r="U196" s="11"/>
      <c r="V196" s="11"/>
      <c r="W196" s="11"/>
    </row>
    <row r="197" spans="2:23" s="2" customFormat="1" ht="15.75">
      <c r="B197" s="27" t="s">
        <v>541</v>
      </c>
      <c r="C197" s="28" t="s">
        <v>152</v>
      </c>
      <c r="D197" s="29" t="s">
        <v>305</v>
      </c>
      <c r="E197" s="57">
        <v>0</v>
      </c>
      <c r="F197" s="30">
        <v>41.79</v>
      </c>
      <c r="G197" s="30">
        <f t="shared" si="31"/>
        <v>0</v>
      </c>
      <c r="H197" s="30">
        <v>52.24</v>
      </c>
      <c r="I197" s="30">
        <f t="shared" si="32"/>
        <v>0</v>
      </c>
      <c r="J197" s="30"/>
      <c r="K197" s="30">
        <f t="shared" si="21"/>
        <v>0</v>
      </c>
      <c r="L197" s="32"/>
      <c r="M197" s="30"/>
      <c r="N197" s="30">
        <f t="shared" si="22"/>
        <v>0</v>
      </c>
      <c r="O197" s="31">
        <f t="shared" si="23"/>
        <v>0</v>
      </c>
      <c r="P197" s="66"/>
      <c r="Q197" s="11"/>
      <c r="R197" s="11"/>
      <c r="S197" s="11"/>
      <c r="T197" s="11"/>
      <c r="U197" s="11"/>
      <c r="V197" s="11"/>
      <c r="W197" s="11"/>
    </row>
    <row r="198" spans="2:23" s="1" customFormat="1" ht="15.75">
      <c r="B198" s="23" t="s">
        <v>542</v>
      </c>
      <c r="C198" s="20" t="s">
        <v>153</v>
      </c>
      <c r="D198" s="19"/>
      <c r="E198" s="55"/>
      <c r="F198" s="30"/>
      <c r="G198" s="30">
        <f t="shared" si="31"/>
        <v>0</v>
      </c>
      <c r="H198" s="30"/>
      <c r="I198" s="30">
        <f t="shared" si="32"/>
        <v>0</v>
      </c>
      <c r="J198" s="18"/>
      <c r="K198" s="30"/>
      <c r="L198" s="18"/>
      <c r="M198" s="30"/>
      <c r="N198" s="30"/>
      <c r="O198" s="31"/>
      <c r="P198" s="66"/>
      <c r="Q198" s="71"/>
      <c r="R198" s="71"/>
      <c r="S198" s="71"/>
      <c r="T198" s="71"/>
      <c r="U198" s="71"/>
      <c r="V198" s="71"/>
      <c r="W198" s="71"/>
    </row>
    <row r="199" spans="2:23" s="2" customFormat="1" ht="15.75">
      <c r="B199" s="27" t="s">
        <v>543</v>
      </c>
      <c r="C199" s="28" t="s">
        <v>154</v>
      </c>
      <c r="D199" s="29" t="s">
        <v>303</v>
      </c>
      <c r="E199" s="57">
        <v>0</v>
      </c>
      <c r="F199" s="30">
        <v>38.415999999999997</v>
      </c>
      <c r="G199" s="30">
        <f t="shared" si="31"/>
        <v>0</v>
      </c>
      <c r="H199" s="30">
        <v>48.02</v>
      </c>
      <c r="I199" s="30">
        <f t="shared" si="32"/>
        <v>0</v>
      </c>
      <c r="J199" s="30"/>
      <c r="K199" s="30">
        <f t="shared" si="21"/>
        <v>0</v>
      </c>
      <c r="L199" s="32"/>
      <c r="M199" s="30"/>
      <c r="N199" s="30">
        <f t="shared" si="22"/>
        <v>0</v>
      </c>
      <c r="O199" s="31">
        <f t="shared" si="23"/>
        <v>0</v>
      </c>
      <c r="P199" s="66"/>
      <c r="Q199" s="11"/>
      <c r="R199" s="11"/>
      <c r="S199" s="11"/>
      <c r="T199" s="11"/>
      <c r="U199" s="11"/>
      <c r="V199" s="11"/>
      <c r="W199" s="11"/>
    </row>
    <row r="200" spans="2:23" s="1" customFormat="1" ht="15.75">
      <c r="B200" s="23" t="s">
        <v>544</v>
      </c>
      <c r="C200" s="20" t="s">
        <v>155</v>
      </c>
      <c r="D200" s="19"/>
      <c r="E200" s="55"/>
      <c r="F200" s="30"/>
      <c r="G200" s="30">
        <f t="shared" si="31"/>
        <v>0</v>
      </c>
      <c r="H200" s="30"/>
      <c r="I200" s="30">
        <f t="shared" si="32"/>
        <v>0</v>
      </c>
      <c r="J200" s="18"/>
      <c r="K200" s="30"/>
      <c r="L200" s="18"/>
      <c r="M200" s="30"/>
      <c r="N200" s="30"/>
      <c r="O200" s="31"/>
      <c r="P200" s="66"/>
      <c r="Q200" s="71"/>
      <c r="R200" s="71"/>
      <c r="S200" s="71"/>
      <c r="T200" s="71"/>
      <c r="U200" s="71"/>
      <c r="V200" s="71"/>
      <c r="W200" s="71"/>
    </row>
    <row r="201" spans="2:23" s="2" customFormat="1" ht="15.75">
      <c r="B201" s="27" t="s">
        <v>545</v>
      </c>
      <c r="C201" s="28" t="s">
        <v>156</v>
      </c>
      <c r="D201" s="29" t="s">
        <v>303</v>
      </c>
      <c r="E201" s="57">
        <v>0</v>
      </c>
      <c r="F201" s="30">
        <v>40.760999999999996</v>
      </c>
      <c r="G201" s="30">
        <f t="shared" si="31"/>
        <v>0</v>
      </c>
      <c r="H201" s="30">
        <v>50.95</v>
      </c>
      <c r="I201" s="30">
        <f t="shared" si="32"/>
        <v>0</v>
      </c>
      <c r="J201" s="30"/>
      <c r="K201" s="30">
        <f t="shared" si="21"/>
        <v>0</v>
      </c>
      <c r="L201" s="32"/>
      <c r="M201" s="30"/>
      <c r="N201" s="30">
        <f t="shared" si="22"/>
        <v>0</v>
      </c>
      <c r="O201" s="31">
        <f t="shared" si="23"/>
        <v>0</v>
      </c>
      <c r="P201" s="66"/>
      <c r="Q201" s="11"/>
      <c r="R201" s="11"/>
      <c r="S201" s="11"/>
      <c r="T201" s="11"/>
      <c r="U201" s="11"/>
      <c r="V201" s="11"/>
      <c r="W201" s="11"/>
    </row>
    <row r="202" spans="2:23" s="2" customFormat="1" ht="15.75">
      <c r="B202" s="27" t="s">
        <v>546</v>
      </c>
      <c r="C202" s="28" t="s">
        <v>157</v>
      </c>
      <c r="D202" s="29" t="s">
        <v>303</v>
      </c>
      <c r="E202" s="57">
        <v>0</v>
      </c>
      <c r="F202" s="30">
        <v>46.717999999999996</v>
      </c>
      <c r="G202" s="30">
        <f t="shared" si="31"/>
        <v>0</v>
      </c>
      <c r="H202" s="30">
        <v>58.4</v>
      </c>
      <c r="I202" s="30">
        <f t="shared" si="32"/>
        <v>0</v>
      </c>
      <c r="J202" s="30"/>
      <c r="K202" s="30">
        <f t="shared" si="21"/>
        <v>0</v>
      </c>
      <c r="L202" s="32"/>
      <c r="M202" s="30"/>
      <c r="N202" s="30">
        <f t="shared" si="22"/>
        <v>0</v>
      </c>
      <c r="O202" s="31">
        <f t="shared" si="23"/>
        <v>0</v>
      </c>
      <c r="P202" s="66"/>
      <c r="Q202" s="11"/>
      <c r="R202" s="11"/>
      <c r="S202" s="11"/>
      <c r="T202" s="11"/>
      <c r="U202" s="11"/>
      <c r="V202" s="11"/>
      <c r="W202" s="11"/>
    </row>
    <row r="203" spans="2:23" s="1" customFormat="1" ht="15.75">
      <c r="B203" s="23" t="s">
        <v>547</v>
      </c>
      <c r="C203" s="20" t="s">
        <v>158</v>
      </c>
      <c r="D203" s="19"/>
      <c r="E203" s="55"/>
      <c r="F203" s="30"/>
      <c r="G203" s="30">
        <f t="shared" si="31"/>
        <v>0</v>
      </c>
      <c r="H203" s="30"/>
      <c r="I203" s="30">
        <f t="shared" si="32"/>
        <v>0</v>
      </c>
      <c r="J203" s="18"/>
      <c r="K203" s="30"/>
      <c r="L203" s="18"/>
      <c r="M203" s="30"/>
      <c r="N203" s="30"/>
      <c r="O203" s="31"/>
      <c r="P203" s="66"/>
      <c r="Q203" s="71"/>
      <c r="R203" s="71"/>
      <c r="S203" s="71"/>
      <c r="T203" s="71"/>
      <c r="U203" s="71"/>
      <c r="V203" s="71"/>
      <c r="W203" s="71"/>
    </row>
    <row r="204" spans="2:23" s="2" customFormat="1" ht="15.75">
      <c r="B204" s="27" t="s">
        <v>548</v>
      </c>
      <c r="C204" s="28" t="s">
        <v>159</v>
      </c>
      <c r="D204" s="29" t="s">
        <v>303</v>
      </c>
      <c r="E204" s="57">
        <v>0</v>
      </c>
      <c r="F204" s="30">
        <v>59.114999999999995</v>
      </c>
      <c r="G204" s="30">
        <f t="shared" si="31"/>
        <v>0</v>
      </c>
      <c r="H204" s="30">
        <v>73.89</v>
      </c>
      <c r="I204" s="30">
        <f t="shared" si="32"/>
        <v>0</v>
      </c>
      <c r="J204" s="30"/>
      <c r="K204" s="30">
        <f t="shared" si="21"/>
        <v>0</v>
      </c>
      <c r="L204" s="32"/>
      <c r="M204" s="30"/>
      <c r="N204" s="30">
        <f t="shared" si="22"/>
        <v>0</v>
      </c>
      <c r="O204" s="31">
        <f t="shared" si="23"/>
        <v>0</v>
      </c>
      <c r="P204" s="66"/>
      <c r="Q204" s="11"/>
      <c r="R204" s="11"/>
      <c r="S204" s="11"/>
      <c r="T204" s="11"/>
      <c r="U204" s="11"/>
      <c r="V204" s="11"/>
      <c r="W204" s="11"/>
    </row>
    <row r="205" spans="2:23" s="2" customFormat="1" ht="15.75">
      <c r="B205" s="27" t="s">
        <v>549</v>
      </c>
      <c r="C205" s="28" t="s">
        <v>160</v>
      </c>
      <c r="D205" s="29" t="s">
        <v>303</v>
      </c>
      <c r="E205" s="57">
        <v>0</v>
      </c>
      <c r="F205" s="30">
        <v>38.667999999999999</v>
      </c>
      <c r="G205" s="30">
        <f t="shared" si="31"/>
        <v>0</v>
      </c>
      <c r="H205" s="30">
        <v>48.34</v>
      </c>
      <c r="I205" s="30">
        <f t="shared" si="32"/>
        <v>0</v>
      </c>
      <c r="J205" s="30"/>
      <c r="K205" s="30">
        <f t="shared" si="21"/>
        <v>0</v>
      </c>
      <c r="L205" s="32"/>
      <c r="M205" s="30"/>
      <c r="N205" s="30">
        <f t="shared" si="22"/>
        <v>0</v>
      </c>
      <c r="O205" s="31">
        <f t="shared" si="23"/>
        <v>0</v>
      </c>
      <c r="P205" s="66"/>
      <c r="Q205" s="11"/>
      <c r="R205" s="11"/>
      <c r="S205" s="11"/>
      <c r="T205" s="11"/>
      <c r="U205" s="11"/>
      <c r="V205" s="11"/>
      <c r="W205" s="11"/>
    </row>
    <row r="206" spans="2:23" s="2" customFormat="1" ht="15.75">
      <c r="B206" s="27" t="s">
        <v>550</v>
      </c>
      <c r="C206" s="28" t="s">
        <v>161</v>
      </c>
      <c r="D206" s="29" t="s">
        <v>303</v>
      </c>
      <c r="E206" s="57">
        <v>0</v>
      </c>
      <c r="F206" s="30">
        <v>34.188000000000002</v>
      </c>
      <c r="G206" s="30">
        <f t="shared" si="31"/>
        <v>0</v>
      </c>
      <c r="H206" s="30">
        <v>42.74</v>
      </c>
      <c r="I206" s="30">
        <f t="shared" si="32"/>
        <v>0</v>
      </c>
      <c r="J206" s="30"/>
      <c r="K206" s="30">
        <f t="shared" si="21"/>
        <v>0</v>
      </c>
      <c r="L206" s="32"/>
      <c r="M206" s="30"/>
      <c r="N206" s="30">
        <f t="shared" si="22"/>
        <v>0</v>
      </c>
      <c r="O206" s="31">
        <f t="shared" si="23"/>
        <v>0</v>
      </c>
      <c r="P206" s="66"/>
      <c r="Q206" s="11"/>
      <c r="R206" s="11"/>
      <c r="S206" s="11"/>
      <c r="T206" s="11"/>
      <c r="U206" s="11"/>
      <c r="V206" s="11"/>
      <c r="W206" s="11"/>
    </row>
    <row r="207" spans="2:23" s="2" customFormat="1" ht="15.75">
      <c r="B207" s="27" t="s">
        <v>551</v>
      </c>
      <c r="C207" s="28" t="s">
        <v>162</v>
      </c>
      <c r="D207" s="29" t="s">
        <v>303</v>
      </c>
      <c r="E207" s="57">
        <v>0</v>
      </c>
      <c r="F207" s="30">
        <v>14.510999999999999</v>
      </c>
      <c r="G207" s="30">
        <f t="shared" si="31"/>
        <v>0</v>
      </c>
      <c r="H207" s="30">
        <v>18.14</v>
      </c>
      <c r="I207" s="30">
        <f t="shared" si="32"/>
        <v>0</v>
      </c>
      <c r="J207" s="30"/>
      <c r="K207" s="30">
        <f t="shared" si="21"/>
        <v>0</v>
      </c>
      <c r="L207" s="32"/>
      <c r="M207" s="30"/>
      <c r="N207" s="30">
        <f t="shared" si="22"/>
        <v>0</v>
      </c>
      <c r="O207" s="31">
        <f t="shared" si="23"/>
        <v>0</v>
      </c>
      <c r="P207" s="66"/>
      <c r="Q207" s="11"/>
      <c r="R207" s="11"/>
      <c r="S207" s="11"/>
      <c r="T207" s="11"/>
      <c r="U207" s="11"/>
      <c r="V207" s="11"/>
      <c r="W207" s="11"/>
    </row>
    <row r="208" spans="2:23" s="2" customFormat="1" ht="15.75">
      <c r="B208" s="27" t="s">
        <v>552</v>
      </c>
      <c r="C208" s="28" t="s">
        <v>163</v>
      </c>
      <c r="D208" s="29" t="s">
        <v>303</v>
      </c>
      <c r="E208" s="57">
        <v>0</v>
      </c>
      <c r="F208" s="30">
        <v>33.558</v>
      </c>
      <c r="G208" s="30">
        <f t="shared" si="31"/>
        <v>0</v>
      </c>
      <c r="H208" s="30">
        <v>41.95</v>
      </c>
      <c r="I208" s="30">
        <f t="shared" si="32"/>
        <v>0</v>
      </c>
      <c r="J208" s="30"/>
      <c r="K208" s="30">
        <f t="shared" si="21"/>
        <v>0</v>
      </c>
      <c r="L208" s="32"/>
      <c r="M208" s="30"/>
      <c r="N208" s="30">
        <f t="shared" si="22"/>
        <v>0</v>
      </c>
      <c r="O208" s="31">
        <f t="shared" si="23"/>
        <v>0</v>
      </c>
      <c r="P208" s="66"/>
      <c r="Q208" s="11"/>
      <c r="R208" s="11"/>
      <c r="S208" s="11"/>
      <c r="T208" s="11"/>
      <c r="U208" s="11"/>
      <c r="V208" s="11"/>
      <c r="W208" s="11"/>
    </row>
    <row r="209" spans="2:23" s="2" customFormat="1" ht="15.75">
      <c r="B209" s="27" t="s">
        <v>553</v>
      </c>
      <c r="C209" s="28" t="s">
        <v>164</v>
      </c>
      <c r="D209" s="29" t="s">
        <v>303</v>
      </c>
      <c r="E209" s="57">
        <v>0</v>
      </c>
      <c r="F209" s="30">
        <v>29.553999999999998</v>
      </c>
      <c r="G209" s="30">
        <f t="shared" si="31"/>
        <v>0</v>
      </c>
      <c r="H209" s="30">
        <v>36.94</v>
      </c>
      <c r="I209" s="30">
        <f t="shared" si="32"/>
        <v>0</v>
      </c>
      <c r="J209" s="30"/>
      <c r="K209" s="30">
        <f t="shared" si="21"/>
        <v>0</v>
      </c>
      <c r="L209" s="32"/>
      <c r="M209" s="30"/>
      <c r="N209" s="30">
        <f t="shared" si="22"/>
        <v>0</v>
      </c>
      <c r="O209" s="31">
        <f t="shared" si="23"/>
        <v>0</v>
      </c>
      <c r="P209" s="66"/>
      <c r="Q209" s="11"/>
      <c r="R209" s="11"/>
      <c r="S209" s="11"/>
      <c r="T209" s="11"/>
      <c r="U209" s="11"/>
      <c r="V209" s="11"/>
      <c r="W209" s="11"/>
    </row>
    <row r="210" spans="2:23" s="1" customFormat="1" ht="15.75">
      <c r="B210" s="23" t="s">
        <v>554</v>
      </c>
      <c r="C210" s="20" t="s">
        <v>165</v>
      </c>
      <c r="D210" s="19"/>
      <c r="E210" s="55"/>
      <c r="F210" s="30"/>
      <c r="G210" s="30">
        <f t="shared" si="31"/>
        <v>0</v>
      </c>
      <c r="H210" s="30"/>
      <c r="I210" s="30">
        <f t="shared" si="32"/>
        <v>0</v>
      </c>
      <c r="J210" s="18"/>
      <c r="K210" s="30"/>
      <c r="L210" s="18"/>
      <c r="M210" s="18"/>
      <c r="N210" s="30"/>
      <c r="O210" s="31"/>
      <c r="P210" s="66"/>
      <c r="Q210" s="71"/>
      <c r="R210" s="71"/>
      <c r="S210" s="71"/>
      <c r="T210" s="71"/>
      <c r="U210" s="71"/>
      <c r="V210" s="71"/>
      <c r="W210" s="71"/>
    </row>
    <row r="211" spans="2:23" s="4" customFormat="1" ht="15.75">
      <c r="B211" s="27" t="s">
        <v>555</v>
      </c>
      <c r="C211" s="28" t="s">
        <v>166</v>
      </c>
      <c r="D211" s="29" t="s">
        <v>303</v>
      </c>
      <c r="E211" s="56">
        <v>0</v>
      </c>
      <c r="F211" s="30">
        <v>28.755999999999997</v>
      </c>
      <c r="G211" s="30">
        <f t="shared" si="31"/>
        <v>0</v>
      </c>
      <c r="H211" s="30">
        <v>35.950000000000003</v>
      </c>
      <c r="I211" s="30">
        <f t="shared" si="32"/>
        <v>0</v>
      </c>
      <c r="J211" s="30"/>
      <c r="K211" s="30">
        <f t="shared" ref="K211:K274" si="33">J211*H211</f>
        <v>0</v>
      </c>
      <c r="L211" s="32"/>
      <c r="M211" s="30"/>
      <c r="N211" s="30">
        <f t="shared" ref="N211:N274" si="34">E211-J211</f>
        <v>0</v>
      </c>
      <c r="O211" s="31">
        <f t="shared" ref="O211:O274" si="35">I211-K211</f>
        <v>0</v>
      </c>
      <c r="P211" s="66"/>
      <c r="Q211" s="8"/>
      <c r="R211" s="8"/>
      <c r="S211" s="8"/>
      <c r="T211" s="8"/>
      <c r="U211" s="8"/>
      <c r="V211" s="8"/>
      <c r="W211" s="8"/>
    </row>
    <row r="212" spans="2:23" s="2" customFormat="1" ht="15.75">
      <c r="B212" s="27" t="s">
        <v>556</v>
      </c>
      <c r="C212" s="28" t="s">
        <v>167</v>
      </c>
      <c r="D212" s="29" t="s">
        <v>303</v>
      </c>
      <c r="E212" s="57">
        <v>0</v>
      </c>
      <c r="F212" s="30">
        <v>9.8209999999999997</v>
      </c>
      <c r="G212" s="30">
        <f t="shared" si="31"/>
        <v>0</v>
      </c>
      <c r="H212" s="30">
        <v>12.28</v>
      </c>
      <c r="I212" s="30">
        <f t="shared" si="32"/>
        <v>0</v>
      </c>
      <c r="J212" s="30"/>
      <c r="K212" s="30">
        <f t="shared" si="33"/>
        <v>0</v>
      </c>
      <c r="L212" s="32"/>
      <c r="M212" s="30"/>
      <c r="N212" s="30">
        <f t="shared" si="34"/>
        <v>0</v>
      </c>
      <c r="O212" s="31">
        <f t="shared" si="35"/>
        <v>0</v>
      </c>
      <c r="P212" s="66"/>
      <c r="Q212" s="11"/>
      <c r="R212" s="11"/>
      <c r="S212" s="11"/>
      <c r="T212" s="11"/>
      <c r="U212" s="11"/>
      <c r="V212" s="11"/>
      <c r="W212" s="11"/>
    </row>
    <row r="213" spans="2:23" s="1" customFormat="1" ht="15.75">
      <c r="B213" s="23" t="s">
        <v>557</v>
      </c>
      <c r="C213" s="20" t="s">
        <v>168</v>
      </c>
      <c r="D213" s="19"/>
      <c r="E213" s="55"/>
      <c r="F213" s="30"/>
      <c r="G213" s="30">
        <f t="shared" si="31"/>
        <v>0</v>
      </c>
      <c r="H213" s="30"/>
      <c r="I213" s="30">
        <f t="shared" si="32"/>
        <v>0</v>
      </c>
      <c r="J213" s="18"/>
      <c r="K213" s="30"/>
      <c r="L213" s="18"/>
      <c r="M213" s="30"/>
      <c r="N213" s="30"/>
      <c r="O213" s="31"/>
      <c r="P213" s="66"/>
      <c r="Q213" s="71"/>
      <c r="R213" s="71"/>
      <c r="S213" s="71"/>
      <c r="T213" s="71"/>
      <c r="U213" s="71"/>
      <c r="V213" s="71"/>
      <c r="W213" s="71"/>
    </row>
    <row r="214" spans="2:23" s="2" customFormat="1" ht="15.75">
      <c r="B214" s="27" t="s">
        <v>558</v>
      </c>
      <c r="C214" s="28" t="s">
        <v>169</v>
      </c>
      <c r="D214" s="29" t="s">
        <v>303</v>
      </c>
      <c r="E214" s="57">
        <v>0</v>
      </c>
      <c r="F214" s="30">
        <v>27.103999999999999</v>
      </c>
      <c r="G214" s="30">
        <f t="shared" si="31"/>
        <v>0</v>
      </c>
      <c r="H214" s="30">
        <v>33.880000000000003</v>
      </c>
      <c r="I214" s="30">
        <f t="shared" si="32"/>
        <v>0</v>
      </c>
      <c r="J214" s="30"/>
      <c r="K214" s="30">
        <f t="shared" si="33"/>
        <v>0</v>
      </c>
      <c r="L214" s="32"/>
      <c r="M214" s="30"/>
      <c r="N214" s="30">
        <f t="shared" si="34"/>
        <v>0</v>
      </c>
      <c r="O214" s="31">
        <f t="shared" si="35"/>
        <v>0</v>
      </c>
      <c r="P214" s="66"/>
      <c r="Q214" s="11"/>
      <c r="R214" s="11"/>
      <c r="S214" s="11"/>
      <c r="T214" s="11"/>
      <c r="U214" s="11"/>
      <c r="V214" s="11"/>
      <c r="W214" s="11"/>
    </row>
    <row r="215" spans="2:23" s="2" customFormat="1" ht="15.75">
      <c r="B215" s="27" t="s">
        <v>559</v>
      </c>
      <c r="C215" s="28" t="s">
        <v>170</v>
      </c>
      <c r="D215" s="29" t="s">
        <v>303</v>
      </c>
      <c r="E215" s="57">
        <v>0</v>
      </c>
      <c r="F215" s="30">
        <v>35.643999999999998</v>
      </c>
      <c r="G215" s="30">
        <f t="shared" si="31"/>
        <v>0</v>
      </c>
      <c r="H215" s="30">
        <v>44.56</v>
      </c>
      <c r="I215" s="30">
        <f t="shared" si="32"/>
        <v>0</v>
      </c>
      <c r="J215" s="30"/>
      <c r="K215" s="30">
        <f t="shared" si="33"/>
        <v>0</v>
      </c>
      <c r="L215" s="32"/>
      <c r="M215" s="30"/>
      <c r="N215" s="30">
        <f t="shared" si="34"/>
        <v>0</v>
      </c>
      <c r="O215" s="31">
        <f t="shared" si="35"/>
        <v>0</v>
      </c>
      <c r="P215" s="66"/>
      <c r="Q215" s="11"/>
      <c r="R215" s="11"/>
      <c r="S215" s="11"/>
      <c r="T215" s="11"/>
      <c r="U215" s="11"/>
      <c r="V215" s="11"/>
      <c r="W215" s="11"/>
    </row>
    <row r="216" spans="2:23" s="2" customFormat="1" ht="15.75">
      <c r="B216" s="27" t="s">
        <v>560</v>
      </c>
      <c r="C216" s="28" t="s">
        <v>171</v>
      </c>
      <c r="D216" s="29" t="s">
        <v>303</v>
      </c>
      <c r="E216" s="57">
        <v>0</v>
      </c>
      <c r="F216" s="30">
        <v>26.614000000000001</v>
      </c>
      <c r="G216" s="30">
        <f t="shared" si="31"/>
        <v>0</v>
      </c>
      <c r="H216" s="30">
        <v>33.270000000000003</v>
      </c>
      <c r="I216" s="30">
        <f t="shared" si="32"/>
        <v>0</v>
      </c>
      <c r="J216" s="30"/>
      <c r="K216" s="30">
        <f t="shared" si="33"/>
        <v>0</v>
      </c>
      <c r="L216" s="32"/>
      <c r="M216" s="30"/>
      <c r="N216" s="30">
        <f t="shared" si="34"/>
        <v>0</v>
      </c>
      <c r="O216" s="31">
        <f t="shared" si="35"/>
        <v>0</v>
      </c>
      <c r="P216" s="66"/>
      <c r="Q216" s="11"/>
      <c r="R216" s="11"/>
      <c r="S216" s="11"/>
      <c r="T216" s="11"/>
      <c r="U216" s="11"/>
      <c r="V216" s="11"/>
      <c r="W216" s="11"/>
    </row>
    <row r="217" spans="2:23" s="2" customFormat="1" ht="15.75">
      <c r="B217" s="27" t="s">
        <v>561</v>
      </c>
      <c r="C217" s="28" t="s">
        <v>172</v>
      </c>
      <c r="D217" s="29" t="s">
        <v>303</v>
      </c>
      <c r="E217" s="57">
        <v>0</v>
      </c>
      <c r="F217" s="30">
        <v>13.376999999999999</v>
      </c>
      <c r="G217" s="30">
        <f t="shared" si="31"/>
        <v>0</v>
      </c>
      <c r="H217" s="30">
        <v>16.72</v>
      </c>
      <c r="I217" s="30">
        <f t="shared" si="32"/>
        <v>0</v>
      </c>
      <c r="J217" s="30"/>
      <c r="K217" s="30">
        <f t="shared" si="33"/>
        <v>0</v>
      </c>
      <c r="L217" s="32"/>
      <c r="M217" s="30"/>
      <c r="N217" s="30">
        <f t="shared" si="34"/>
        <v>0</v>
      </c>
      <c r="O217" s="31">
        <f t="shared" si="35"/>
        <v>0</v>
      </c>
      <c r="P217" s="66"/>
      <c r="Q217" s="11"/>
      <c r="R217" s="11"/>
      <c r="S217" s="11"/>
      <c r="T217" s="11"/>
      <c r="U217" s="11"/>
      <c r="V217" s="11"/>
      <c r="W217" s="11"/>
    </row>
    <row r="218" spans="2:23" s="1" customFormat="1" ht="15.75">
      <c r="B218" s="23" t="s">
        <v>562</v>
      </c>
      <c r="C218" s="20" t="s">
        <v>173</v>
      </c>
      <c r="D218" s="19"/>
      <c r="E218" s="55"/>
      <c r="F218" s="30"/>
      <c r="G218" s="30">
        <f t="shared" si="31"/>
        <v>0</v>
      </c>
      <c r="H218" s="30"/>
      <c r="I218" s="30">
        <f t="shared" si="32"/>
        <v>0</v>
      </c>
      <c r="J218" s="18"/>
      <c r="K218" s="30"/>
      <c r="L218" s="18"/>
      <c r="M218" s="30"/>
      <c r="N218" s="30"/>
      <c r="O218" s="31"/>
      <c r="P218" s="66"/>
      <c r="Q218" s="71"/>
      <c r="R218" s="71"/>
      <c r="S218" s="71"/>
      <c r="T218" s="71"/>
      <c r="U218" s="71"/>
      <c r="V218" s="71"/>
      <c r="W218" s="71"/>
    </row>
    <row r="219" spans="2:23" s="2" customFormat="1" ht="15.75">
      <c r="B219" s="27" t="s">
        <v>563</v>
      </c>
      <c r="C219" s="28" t="s">
        <v>174</v>
      </c>
      <c r="D219" s="29" t="s">
        <v>303</v>
      </c>
      <c r="E219" s="57">
        <v>0</v>
      </c>
      <c r="F219" s="30">
        <v>25.388999999999999</v>
      </c>
      <c r="G219" s="30">
        <f t="shared" si="31"/>
        <v>0</v>
      </c>
      <c r="H219" s="30">
        <v>31.74</v>
      </c>
      <c r="I219" s="30">
        <f t="shared" si="32"/>
        <v>0</v>
      </c>
      <c r="J219" s="30"/>
      <c r="K219" s="30">
        <f t="shared" si="33"/>
        <v>0</v>
      </c>
      <c r="L219" s="32"/>
      <c r="M219" s="30"/>
      <c r="N219" s="30">
        <f t="shared" si="34"/>
        <v>0</v>
      </c>
      <c r="O219" s="31">
        <f t="shared" si="35"/>
        <v>0</v>
      </c>
      <c r="P219" s="66"/>
      <c r="Q219" s="11"/>
      <c r="R219" s="11"/>
      <c r="S219" s="11"/>
      <c r="T219" s="11"/>
      <c r="U219" s="11"/>
      <c r="V219" s="11"/>
      <c r="W219" s="11"/>
    </row>
    <row r="220" spans="2:23" s="2" customFormat="1" ht="15.75">
      <c r="B220" s="27" t="s">
        <v>564</v>
      </c>
      <c r="C220" s="28" t="s">
        <v>175</v>
      </c>
      <c r="D220" s="29" t="s">
        <v>303</v>
      </c>
      <c r="E220" s="57">
        <v>0</v>
      </c>
      <c r="F220" s="30">
        <v>73.835999999999999</v>
      </c>
      <c r="G220" s="30">
        <f t="shared" si="31"/>
        <v>0</v>
      </c>
      <c r="H220" s="30">
        <v>92.3</v>
      </c>
      <c r="I220" s="30">
        <f t="shared" si="32"/>
        <v>0</v>
      </c>
      <c r="J220" s="30"/>
      <c r="K220" s="30">
        <f t="shared" si="33"/>
        <v>0</v>
      </c>
      <c r="L220" s="32"/>
      <c r="M220" s="30"/>
      <c r="N220" s="30">
        <f t="shared" si="34"/>
        <v>0</v>
      </c>
      <c r="O220" s="31">
        <f t="shared" si="35"/>
        <v>0</v>
      </c>
      <c r="P220" s="66"/>
      <c r="Q220" s="11"/>
      <c r="R220" s="11"/>
      <c r="S220" s="11"/>
      <c r="T220" s="11"/>
      <c r="U220" s="11"/>
      <c r="V220" s="11"/>
      <c r="W220" s="11"/>
    </row>
    <row r="221" spans="2:23" s="2" customFormat="1" ht="15.75">
      <c r="B221" s="27" t="s">
        <v>565</v>
      </c>
      <c r="C221" s="28" t="s">
        <v>176</v>
      </c>
      <c r="D221" s="29" t="s">
        <v>303</v>
      </c>
      <c r="E221" s="57">
        <v>0</v>
      </c>
      <c r="F221" s="30">
        <v>68.236000000000004</v>
      </c>
      <c r="G221" s="30">
        <f t="shared" si="31"/>
        <v>0</v>
      </c>
      <c r="H221" s="30">
        <v>85.3</v>
      </c>
      <c r="I221" s="30">
        <f t="shared" si="32"/>
        <v>0</v>
      </c>
      <c r="J221" s="30"/>
      <c r="K221" s="30">
        <f t="shared" si="33"/>
        <v>0</v>
      </c>
      <c r="L221" s="32"/>
      <c r="M221" s="30"/>
      <c r="N221" s="30">
        <f t="shared" si="34"/>
        <v>0</v>
      </c>
      <c r="O221" s="31">
        <f t="shared" si="35"/>
        <v>0</v>
      </c>
      <c r="P221" s="66"/>
      <c r="Q221" s="11"/>
      <c r="R221" s="11"/>
      <c r="S221" s="11"/>
      <c r="T221" s="11"/>
      <c r="U221" s="11"/>
      <c r="V221" s="11"/>
      <c r="W221" s="11"/>
    </row>
    <row r="222" spans="2:23" s="1" customFormat="1" ht="15.75">
      <c r="B222" s="23" t="s">
        <v>566</v>
      </c>
      <c r="C222" s="20" t="s">
        <v>177</v>
      </c>
      <c r="D222" s="19"/>
      <c r="E222" s="55"/>
      <c r="F222" s="30"/>
      <c r="G222" s="30">
        <f t="shared" si="31"/>
        <v>0</v>
      </c>
      <c r="H222" s="30"/>
      <c r="I222" s="30">
        <f t="shared" si="32"/>
        <v>0</v>
      </c>
      <c r="J222" s="18"/>
      <c r="K222" s="30"/>
      <c r="L222" s="18"/>
      <c r="M222" s="30"/>
      <c r="N222" s="30"/>
      <c r="O222" s="31"/>
      <c r="P222" s="66"/>
      <c r="Q222" s="71"/>
      <c r="R222" s="71"/>
      <c r="S222" s="71"/>
      <c r="T222" s="71"/>
      <c r="U222" s="71"/>
      <c r="V222" s="71"/>
      <c r="W222" s="71"/>
    </row>
    <row r="223" spans="2:23" s="2" customFormat="1" ht="15.75">
      <c r="B223" s="27" t="s">
        <v>567</v>
      </c>
      <c r="C223" s="28" t="s">
        <v>178</v>
      </c>
      <c r="D223" s="29" t="s">
        <v>303</v>
      </c>
      <c r="E223" s="57">
        <v>0</v>
      </c>
      <c r="F223" s="30">
        <v>26.747</v>
      </c>
      <c r="G223" s="30">
        <f t="shared" si="31"/>
        <v>0</v>
      </c>
      <c r="H223" s="30">
        <v>33.43</v>
      </c>
      <c r="I223" s="30">
        <f t="shared" si="32"/>
        <v>0</v>
      </c>
      <c r="J223" s="30"/>
      <c r="K223" s="30">
        <f t="shared" si="33"/>
        <v>0</v>
      </c>
      <c r="L223" s="32"/>
      <c r="M223" s="30"/>
      <c r="N223" s="30">
        <f t="shared" si="34"/>
        <v>0</v>
      </c>
      <c r="O223" s="31">
        <f t="shared" si="35"/>
        <v>0</v>
      </c>
      <c r="P223" s="66"/>
      <c r="Q223" s="11"/>
      <c r="R223" s="11"/>
      <c r="S223" s="11"/>
      <c r="T223" s="11"/>
      <c r="U223" s="11"/>
      <c r="V223" s="11"/>
      <c r="W223" s="11"/>
    </row>
    <row r="224" spans="2:23" s="2" customFormat="1" ht="15.75">
      <c r="B224" s="27" t="s">
        <v>568</v>
      </c>
      <c r="C224" s="28" t="s">
        <v>179</v>
      </c>
      <c r="D224" s="29" t="s">
        <v>303</v>
      </c>
      <c r="E224" s="57">
        <v>0</v>
      </c>
      <c r="F224" s="30">
        <v>18.941999999999997</v>
      </c>
      <c r="G224" s="30">
        <f t="shared" si="31"/>
        <v>0</v>
      </c>
      <c r="H224" s="30">
        <v>23.68</v>
      </c>
      <c r="I224" s="30">
        <f t="shared" si="32"/>
        <v>0</v>
      </c>
      <c r="J224" s="30"/>
      <c r="K224" s="30">
        <f t="shared" si="33"/>
        <v>0</v>
      </c>
      <c r="L224" s="32"/>
      <c r="M224" s="30"/>
      <c r="N224" s="30">
        <f t="shared" si="34"/>
        <v>0</v>
      </c>
      <c r="O224" s="31">
        <f t="shared" si="35"/>
        <v>0</v>
      </c>
      <c r="P224" s="66"/>
      <c r="Q224" s="11"/>
      <c r="R224" s="11"/>
      <c r="S224" s="11"/>
      <c r="T224" s="11"/>
      <c r="U224" s="11"/>
      <c r="V224" s="11"/>
      <c r="W224" s="11"/>
    </row>
    <row r="225" spans="2:23" s="2" customFormat="1" ht="15.75">
      <c r="B225" s="27" t="s">
        <v>569</v>
      </c>
      <c r="C225" s="28" t="s">
        <v>180</v>
      </c>
      <c r="D225" s="29" t="s">
        <v>303</v>
      </c>
      <c r="E225" s="57">
        <v>0</v>
      </c>
      <c r="F225" s="30">
        <v>110.726</v>
      </c>
      <c r="G225" s="30">
        <f t="shared" si="31"/>
        <v>0</v>
      </c>
      <c r="H225" s="30">
        <v>138.41</v>
      </c>
      <c r="I225" s="30">
        <f t="shared" si="32"/>
        <v>0</v>
      </c>
      <c r="J225" s="30"/>
      <c r="K225" s="30">
        <f t="shared" si="33"/>
        <v>0</v>
      </c>
      <c r="L225" s="32"/>
      <c r="M225" s="30"/>
      <c r="N225" s="30">
        <f t="shared" si="34"/>
        <v>0</v>
      </c>
      <c r="O225" s="31">
        <f t="shared" si="35"/>
        <v>0</v>
      </c>
      <c r="P225" s="66"/>
      <c r="Q225" s="11"/>
      <c r="R225" s="11"/>
      <c r="S225" s="11"/>
      <c r="T225" s="11"/>
      <c r="U225" s="11"/>
      <c r="V225" s="11"/>
      <c r="W225" s="11"/>
    </row>
    <row r="226" spans="2:23" s="2" customFormat="1" ht="15.75">
      <c r="B226" s="27" t="s">
        <v>570</v>
      </c>
      <c r="C226" s="28" t="s">
        <v>181</v>
      </c>
      <c r="D226" s="29" t="s">
        <v>303</v>
      </c>
      <c r="E226" s="57">
        <v>0</v>
      </c>
      <c r="F226" s="30">
        <v>271.726</v>
      </c>
      <c r="G226" s="30">
        <f t="shared" si="31"/>
        <v>0</v>
      </c>
      <c r="H226" s="30">
        <v>339.66</v>
      </c>
      <c r="I226" s="30">
        <f t="shared" si="32"/>
        <v>0</v>
      </c>
      <c r="J226" s="30"/>
      <c r="K226" s="30">
        <f t="shared" si="33"/>
        <v>0</v>
      </c>
      <c r="L226" s="32"/>
      <c r="M226" s="30"/>
      <c r="N226" s="30">
        <f t="shared" si="34"/>
        <v>0</v>
      </c>
      <c r="O226" s="31">
        <f t="shared" si="35"/>
        <v>0</v>
      </c>
      <c r="P226" s="66"/>
      <c r="Q226" s="11"/>
      <c r="R226" s="11"/>
      <c r="S226" s="11"/>
      <c r="T226" s="11"/>
      <c r="U226" s="11"/>
      <c r="V226" s="11"/>
      <c r="W226" s="11"/>
    </row>
    <row r="227" spans="2:23" s="2" customFormat="1" ht="15.75">
      <c r="B227" s="27" t="s">
        <v>571</v>
      </c>
      <c r="C227" s="28" t="s">
        <v>182</v>
      </c>
      <c r="D227" s="29" t="s">
        <v>303</v>
      </c>
      <c r="E227" s="57">
        <v>0</v>
      </c>
      <c r="F227" s="30">
        <v>156.55500000000001</v>
      </c>
      <c r="G227" s="30">
        <f t="shared" si="31"/>
        <v>0</v>
      </c>
      <c r="H227" s="30">
        <v>195.69</v>
      </c>
      <c r="I227" s="30">
        <f t="shared" si="32"/>
        <v>0</v>
      </c>
      <c r="J227" s="30"/>
      <c r="K227" s="30">
        <f t="shared" si="33"/>
        <v>0</v>
      </c>
      <c r="L227" s="32"/>
      <c r="M227" s="30"/>
      <c r="N227" s="30">
        <f t="shared" si="34"/>
        <v>0</v>
      </c>
      <c r="O227" s="31">
        <f t="shared" si="35"/>
        <v>0</v>
      </c>
      <c r="P227" s="66"/>
      <c r="Q227" s="11"/>
      <c r="R227" s="11"/>
      <c r="S227" s="11"/>
      <c r="T227" s="11"/>
      <c r="U227" s="11"/>
      <c r="V227" s="11"/>
      <c r="W227" s="11"/>
    </row>
    <row r="228" spans="2:23" s="3" customFormat="1" ht="15.75">
      <c r="B228" s="23" t="s">
        <v>572</v>
      </c>
      <c r="C228" s="20" t="s">
        <v>183</v>
      </c>
      <c r="D228" s="19"/>
      <c r="E228" s="55"/>
      <c r="F228" s="30"/>
      <c r="G228" s="30">
        <f t="shared" si="31"/>
        <v>0</v>
      </c>
      <c r="H228" s="30"/>
      <c r="I228" s="30">
        <f t="shared" si="32"/>
        <v>0</v>
      </c>
      <c r="J228" s="18"/>
      <c r="K228" s="30"/>
      <c r="L228" s="18"/>
      <c r="M228" s="30"/>
      <c r="N228" s="30"/>
      <c r="O228" s="31"/>
      <c r="P228" s="66"/>
      <c r="Q228" s="67"/>
      <c r="R228" s="67"/>
      <c r="S228" s="67"/>
      <c r="T228" s="67"/>
      <c r="U228" s="67"/>
      <c r="V228" s="67"/>
      <c r="W228" s="67"/>
    </row>
    <row r="229" spans="2:23" s="2" customFormat="1" ht="15.75">
      <c r="B229" s="27" t="s">
        <v>573</v>
      </c>
      <c r="C229" s="28" t="s">
        <v>184</v>
      </c>
      <c r="D229" s="29" t="s">
        <v>303</v>
      </c>
      <c r="E229" s="57">
        <v>0</v>
      </c>
      <c r="F229" s="30">
        <v>197.16200000000001</v>
      </c>
      <c r="G229" s="30">
        <f t="shared" si="31"/>
        <v>0</v>
      </c>
      <c r="H229" s="30">
        <v>246.45</v>
      </c>
      <c r="I229" s="30">
        <f t="shared" si="32"/>
        <v>0</v>
      </c>
      <c r="J229" s="30"/>
      <c r="K229" s="30">
        <f t="shared" si="33"/>
        <v>0</v>
      </c>
      <c r="L229" s="32"/>
      <c r="M229" s="30"/>
      <c r="N229" s="30">
        <f t="shared" si="34"/>
        <v>0</v>
      </c>
      <c r="O229" s="31">
        <f t="shared" si="35"/>
        <v>0</v>
      </c>
      <c r="P229" s="66"/>
      <c r="Q229" s="11"/>
      <c r="R229" s="11"/>
      <c r="S229" s="11"/>
      <c r="T229" s="11"/>
      <c r="U229" s="11"/>
      <c r="V229" s="11"/>
      <c r="W229" s="11"/>
    </row>
    <row r="230" spans="2:23" ht="15.75">
      <c r="B230" s="27" t="s">
        <v>574</v>
      </c>
      <c r="C230" s="28" t="s">
        <v>185</v>
      </c>
      <c r="D230" s="29" t="s">
        <v>308</v>
      </c>
      <c r="E230" s="56">
        <v>0</v>
      </c>
      <c r="F230" s="30">
        <v>622.29300000000001</v>
      </c>
      <c r="G230" s="30">
        <f t="shared" si="31"/>
        <v>0</v>
      </c>
      <c r="H230" s="30">
        <v>777.87</v>
      </c>
      <c r="I230" s="30">
        <f t="shared" si="32"/>
        <v>0</v>
      </c>
      <c r="J230" s="30"/>
      <c r="K230" s="30">
        <f t="shared" si="33"/>
        <v>0</v>
      </c>
      <c r="L230" s="32"/>
      <c r="M230" s="30"/>
      <c r="N230" s="30">
        <f t="shared" si="34"/>
        <v>0</v>
      </c>
      <c r="O230" s="31">
        <f t="shared" si="35"/>
        <v>0</v>
      </c>
      <c r="P230" s="66"/>
    </row>
    <row r="231" spans="2:23" s="2" customFormat="1" ht="15.75">
      <c r="B231" s="27" t="s">
        <v>575</v>
      </c>
      <c r="C231" s="28" t="s">
        <v>186</v>
      </c>
      <c r="D231" s="29" t="s">
        <v>303</v>
      </c>
      <c r="E231" s="57">
        <v>0</v>
      </c>
      <c r="F231" s="30">
        <v>93.506</v>
      </c>
      <c r="G231" s="30">
        <f t="shared" si="31"/>
        <v>0</v>
      </c>
      <c r="H231" s="30">
        <v>116.88</v>
      </c>
      <c r="I231" s="30">
        <f t="shared" si="32"/>
        <v>0</v>
      </c>
      <c r="J231" s="30"/>
      <c r="K231" s="30">
        <f t="shared" si="33"/>
        <v>0</v>
      </c>
      <c r="L231" s="32"/>
      <c r="M231" s="30"/>
      <c r="N231" s="30">
        <f t="shared" si="34"/>
        <v>0</v>
      </c>
      <c r="O231" s="31">
        <f t="shared" si="35"/>
        <v>0</v>
      </c>
      <c r="P231" s="66"/>
      <c r="Q231" s="11"/>
      <c r="R231" s="11"/>
      <c r="S231" s="11"/>
      <c r="T231" s="11"/>
      <c r="U231" s="11"/>
      <c r="V231" s="11"/>
      <c r="W231" s="11"/>
    </row>
    <row r="232" spans="2:23" s="3" customFormat="1" ht="15.75">
      <c r="B232" s="23" t="s">
        <v>576</v>
      </c>
      <c r="C232" s="20" t="s">
        <v>187</v>
      </c>
      <c r="D232" s="19"/>
      <c r="E232" s="55"/>
      <c r="F232" s="30"/>
      <c r="G232" s="30">
        <f t="shared" si="31"/>
        <v>0</v>
      </c>
      <c r="H232" s="30"/>
      <c r="I232" s="30">
        <f t="shared" si="32"/>
        <v>0</v>
      </c>
      <c r="J232" s="18"/>
      <c r="K232" s="30"/>
      <c r="L232" s="18"/>
      <c r="M232" s="30"/>
      <c r="N232" s="30"/>
      <c r="O232" s="31"/>
      <c r="P232" s="66"/>
      <c r="Q232" s="67"/>
      <c r="R232" s="67"/>
      <c r="S232" s="67"/>
      <c r="T232" s="67"/>
      <c r="U232" s="67"/>
      <c r="V232" s="67"/>
      <c r="W232" s="67"/>
    </row>
    <row r="233" spans="2:23" s="2" customFormat="1" ht="15.75">
      <c r="B233" s="27" t="s">
        <v>577</v>
      </c>
      <c r="C233" s="28" t="s">
        <v>188</v>
      </c>
      <c r="D233" s="29" t="s">
        <v>303</v>
      </c>
      <c r="E233" s="57">
        <v>0</v>
      </c>
      <c r="F233" s="30">
        <v>214.54999999999998</v>
      </c>
      <c r="G233" s="30">
        <f t="shared" si="31"/>
        <v>0</v>
      </c>
      <c r="H233" s="30">
        <v>268.19</v>
      </c>
      <c r="I233" s="30">
        <f t="shared" si="32"/>
        <v>0</v>
      </c>
      <c r="J233" s="30"/>
      <c r="K233" s="30">
        <f t="shared" si="33"/>
        <v>0</v>
      </c>
      <c r="L233" s="32"/>
      <c r="M233" s="30"/>
      <c r="N233" s="30">
        <f t="shared" si="34"/>
        <v>0</v>
      </c>
      <c r="O233" s="31">
        <f t="shared" si="35"/>
        <v>0</v>
      </c>
      <c r="P233" s="66"/>
      <c r="Q233" s="11"/>
      <c r="R233" s="11"/>
      <c r="S233" s="11"/>
      <c r="T233" s="11"/>
      <c r="U233" s="11"/>
      <c r="V233" s="11"/>
      <c r="W233" s="11"/>
    </row>
    <row r="234" spans="2:23" s="3" customFormat="1" ht="15.75">
      <c r="B234" s="23" t="s">
        <v>578</v>
      </c>
      <c r="C234" s="20" t="s">
        <v>189</v>
      </c>
      <c r="D234" s="19"/>
      <c r="E234" s="55"/>
      <c r="F234" s="30"/>
      <c r="G234" s="30">
        <f t="shared" si="31"/>
        <v>0</v>
      </c>
      <c r="H234" s="30"/>
      <c r="I234" s="30">
        <f t="shared" si="32"/>
        <v>0</v>
      </c>
      <c r="J234" s="18"/>
      <c r="K234" s="30"/>
      <c r="L234" s="18"/>
      <c r="M234" s="30"/>
      <c r="N234" s="30"/>
      <c r="O234" s="31"/>
      <c r="P234" s="66"/>
      <c r="Q234" s="67"/>
      <c r="R234" s="67"/>
      <c r="S234" s="67"/>
      <c r="T234" s="67"/>
      <c r="U234" s="67"/>
      <c r="V234" s="67"/>
      <c r="W234" s="67"/>
    </row>
    <row r="235" spans="2:23" s="2" customFormat="1" ht="15.75">
      <c r="B235" s="27" t="s">
        <v>579</v>
      </c>
      <c r="C235" s="28" t="s">
        <v>190</v>
      </c>
      <c r="D235" s="29" t="s">
        <v>303</v>
      </c>
      <c r="E235" s="57">
        <v>0</v>
      </c>
      <c r="F235" s="30">
        <v>337.16199999999998</v>
      </c>
      <c r="G235" s="30">
        <f t="shared" si="31"/>
        <v>0</v>
      </c>
      <c r="H235" s="30">
        <v>421.45</v>
      </c>
      <c r="I235" s="30">
        <f t="shared" si="32"/>
        <v>0</v>
      </c>
      <c r="J235" s="30"/>
      <c r="K235" s="30">
        <f t="shared" si="33"/>
        <v>0</v>
      </c>
      <c r="L235" s="32"/>
      <c r="M235" s="30"/>
      <c r="N235" s="30">
        <f t="shared" si="34"/>
        <v>0</v>
      </c>
      <c r="O235" s="31">
        <f t="shared" si="35"/>
        <v>0</v>
      </c>
      <c r="P235" s="66"/>
      <c r="Q235" s="11"/>
      <c r="R235" s="11"/>
      <c r="S235" s="11"/>
      <c r="T235" s="11"/>
      <c r="U235" s="11"/>
      <c r="V235" s="11"/>
      <c r="W235" s="11"/>
    </row>
    <row r="236" spans="2:23" s="3" customFormat="1" ht="15.75">
      <c r="B236" s="23" t="s">
        <v>580</v>
      </c>
      <c r="C236" s="20" t="s">
        <v>191</v>
      </c>
      <c r="D236" s="19"/>
      <c r="E236" s="55"/>
      <c r="F236" s="30">
        <v>0</v>
      </c>
      <c r="G236" s="30">
        <f t="shared" si="31"/>
        <v>0</v>
      </c>
      <c r="H236" s="30"/>
      <c r="I236" s="30">
        <f t="shared" si="32"/>
        <v>0</v>
      </c>
      <c r="J236" s="18"/>
      <c r="K236" s="30"/>
      <c r="L236" s="18"/>
      <c r="M236" s="30"/>
      <c r="N236" s="30"/>
      <c r="O236" s="31"/>
      <c r="P236" s="66"/>
      <c r="Q236" s="67"/>
      <c r="R236" s="67"/>
      <c r="S236" s="67"/>
      <c r="T236" s="67"/>
      <c r="U236" s="67"/>
      <c r="V236" s="67"/>
      <c r="W236" s="67"/>
    </row>
    <row r="237" spans="2:23" s="2" customFormat="1" ht="15.75">
      <c r="B237" s="27" t="s">
        <v>581</v>
      </c>
      <c r="C237" s="28" t="s">
        <v>192</v>
      </c>
      <c r="D237" s="29" t="s">
        <v>303</v>
      </c>
      <c r="E237" s="57">
        <v>0</v>
      </c>
      <c r="F237" s="30">
        <v>76.551999999999992</v>
      </c>
      <c r="G237" s="30">
        <f t="shared" si="31"/>
        <v>0</v>
      </c>
      <c r="H237" s="30">
        <v>95.69</v>
      </c>
      <c r="I237" s="30">
        <f t="shared" si="32"/>
        <v>0</v>
      </c>
      <c r="J237" s="30"/>
      <c r="K237" s="30">
        <f t="shared" si="33"/>
        <v>0</v>
      </c>
      <c r="L237" s="32"/>
      <c r="M237" s="30"/>
      <c r="N237" s="30">
        <f t="shared" si="34"/>
        <v>0</v>
      </c>
      <c r="O237" s="31">
        <f t="shared" si="35"/>
        <v>0</v>
      </c>
      <c r="P237" s="66"/>
      <c r="Q237" s="11"/>
      <c r="R237" s="11"/>
      <c r="S237" s="11"/>
      <c r="T237" s="11"/>
      <c r="U237" s="11"/>
      <c r="V237" s="11"/>
      <c r="W237" s="11"/>
    </row>
    <row r="238" spans="2:23" s="1" customFormat="1" ht="15.75">
      <c r="B238" s="23" t="s">
        <v>582</v>
      </c>
      <c r="C238" s="20" t="s">
        <v>193</v>
      </c>
      <c r="D238" s="19"/>
      <c r="E238" s="55"/>
      <c r="F238" s="30"/>
      <c r="G238" s="30">
        <f t="shared" si="31"/>
        <v>0</v>
      </c>
      <c r="H238" s="30"/>
      <c r="I238" s="30">
        <f t="shared" si="32"/>
        <v>0</v>
      </c>
      <c r="J238" s="18"/>
      <c r="K238" s="30"/>
      <c r="L238" s="18"/>
      <c r="M238" s="30"/>
      <c r="N238" s="30"/>
      <c r="O238" s="31"/>
      <c r="P238" s="66"/>
      <c r="Q238" s="71"/>
      <c r="R238" s="71"/>
      <c r="S238" s="71"/>
      <c r="T238" s="71"/>
      <c r="U238" s="71"/>
      <c r="V238" s="71"/>
      <c r="W238" s="71"/>
    </row>
    <row r="239" spans="2:23" s="2" customFormat="1" ht="15.75">
      <c r="B239" s="27" t="s">
        <v>583</v>
      </c>
      <c r="C239" s="28" t="s">
        <v>195</v>
      </c>
      <c r="D239" s="29" t="s">
        <v>303</v>
      </c>
      <c r="E239" s="57">
        <v>0</v>
      </c>
      <c r="F239" s="30">
        <v>210.959</v>
      </c>
      <c r="G239" s="30">
        <f t="shared" si="31"/>
        <v>0</v>
      </c>
      <c r="H239" s="30">
        <v>263.7</v>
      </c>
      <c r="I239" s="30">
        <f t="shared" si="32"/>
        <v>0</v>
      </c>
      <c r="J239" s="30"/>
      <c r="K239" s="30">
        <f t="shared" si="33"/>
        <v>0</v>
      </c>
      <c r="L239" s="32"/>
      <c r="M239" s="30"/>
      <c r="N239" s="30">
        <f t="shared" si="34"/>
        <v>0</v>
      </c>
      <c r="O239" s="31">
        <f t="shared" si="35"/>
        <v>0</v>
      </c>
      <c r="P239" s="66"/>
      <c r="Q239" s="11"/>
      <c r="R239" s="11"/>
      <c r="S239" s="11"/>
      <c r="T239" s="11"/>
      <c r="U239" s="11"/>
      <c r="V239" s="11"/>
      <c r="W239" s="11"/>
    </row>
    <row r="240" spans="2:23" s="2" customFormat="1" ht="15.75">
      <c r="B240" s="27" t="s">
        <v>584</v>
      </c>
      <c r="C240" s="28" t="s">
        <v>196</v>
      </c>
      <c r="D240" s="29" t="s">
        <v>303</v>
      </c>
      <c r="E240" s="57">
        <v>0</v>
      </c>
      <c r="F240" s="30">
        <v>260.54699999999997</v>
      </c>
      <c r="G240" s="30">
        <f t="shared" si="31"/>
        <v>0</v>
      </c>
      <c r="H240" s="30">
        <v>325.68</v>
      </c>
      <c r="I240" s="30">
        <f t="shared" si="32"/>
        <v>0</v>
      </c>
      <c r="J240" s="30"/>
      <c r="K240" s="30">
        <f t="shared" si="33"/>
        <v>0</v>
      </c>
      <c r="L240" s="32"/>
      <c r="M240" s="30"/>
      <c r="N240" s="30">
        <f t="shared" si="34"/>
        <v>0</v>
      </c>
      <c r="O240" s="31">
        <f t="shared" si="35"/>
        <v>0</v>
      </c>
      <c r="P240" s="66"/>
      <c r="Q240" s="11"/>
      <c r="R240" s="11"/>
      <c r="S240" s="11"/>
      <c r="T240" s="11"/>
      <c r="U240" s="11"/>
      <c r="V240" s="11"/>
      <c r="W240" s="11"/>
    </row>
    <row r="241" spans="2:23" s="2" customFormat="1" ht="15.75">
      <c r="B241" s="27" t="s">
        <v>585</v>
      </c>
      <c r="C241" s="28" t="s">
        <v>197</v>
      </c>
      <c r="D241" s="29" t="s">
        <v>303</v>
      </c>
      <c r="E241" s="57">
        <v>0</v>
      </c>
      <c r="F241" s="30">
        <v>310.142</v>
      </c>
      <c r="G241" s="30">
        <f t="shared" si="31"/>
        <v>0</v>
      </c>
      <c r="H241" s="30">
        <v>387.68</v>
      </c>
      <c r="I241" s="30">
        <f t="shared" si="32"/>
        <v>0</v>
      </c>
      <c r="J241" s="30"/>
      <c r="K241" s="30">
        <f t="shared" si="33"/>
        <v>0</v>
      </c>
      <c r="L241" s="32"/>
      <c r="M241" s="30"/>
      <c r="N241" s="30">
        <f t="shared" si="34"/>
        <v>0</v>
      </c>
      <c r="O241" s="31">
        <f t="shared" si="35"/>
        <v>0</v>
      </c>
      <c r="P241" s="66"/>
      <c r="Q241" s="11"/>
      <c r="R241" s="11"/>
      <c r="S241" s="11"/>
      <c r="T241" s="11"/>
      <c r="U241" s="11"/>
      <c r="V241" s="11"/>
      <c r="W241" s="11"/>
    </row>
    <row r="242" spans="2:23" s="2" customFormat="1" ht="15.75">
      <c r="B242" s="27" t="s">
        <v>586</v>
      </c>
      <c r="C242" s="28" t="s">
        <v>198</v>
      </c>
      <c r="D242" s="29" t="s">
        <v>303</v>
      </c>
      <c r="E242" s="57">
        <v>0</v>
      </c>
      <c r="F242" s="30">
        <v>359.72299999999996</v>
      </c>
      <c r="G242" s="30">
        <f t="shared" si="31"/>
        <v>0</v>
      </c>
      <c r="H242" s="30">
        <v>449.65</v>
      </c>
      <c r="I242" s="30">
        <f t="shared" si="32"/>
        <v>0</v>
      </c>
      <c r="J242" s="30"/>
      <c r="K242" s="30">
        <f t="shared" si="33"/>
        <v>0</v>
      </c>
      <c r="L242" s="32"/>
      <c r="M242" s="30"/>
      <c r="N242" s="30">
        <f t="shared" si="34"/>
        <v>0</v>
      </c>
      <c r="O242" s="31">
        <f t="shared" si="35"/>
        <v>0</v>
      </c>
      <c r="P242" s="66"/>
      <c r="Q242" s="11"/>
      <c r="R242" s="11"/>
      <c r="S242" s="11"/>
      <c r="T242" s="11"/>
      <c r="U242" s="11"/>
      <c r="V242" s="11"/>
      <c r="W242" s="11"/>
    </row>
    <row r="243" spans="2:23" s="1" customFormat="1" ht="15.75">
      <c r="B243" s="23" t="s">
        <v>587</v>
      </c>
      <c r="C243" s="20" t="s">
        <v>199</v>
      </c>
      <c r="D243" s="19"/>
      <c r="E243" s="55"/>
      <c r="F243" s="30"/>
      <c r="G243" s="30">
        <f t="shared" si="31"/>
        <v>0</v>
      </c>
      <c r="H243" s="30"/>
      <c r="I243" s="30">
        <f t="shared" si="32"/>
        <v>0</v>
      </c>
      <c r="J243" s="18"/>
      <c r="K243" s="30"/>
      <c r="L243" s="18"/>
      <c r="M243" s="30"/>
      <c r="N243" s="30"/>
      <c r="O243" s="31"/>
      <c r="P243" s="66"/>
      <c r="Q243" s="71"/>
      <c r="R243" s="71"/>
      <c r="S243" s="71"/>
      <c r="T243" s="71"/>
      <c r="U243" s="71"/>
      <c r="V243" s="71"/>
      <c r="W243" s="71"/>
    </row>
    <row r="244" spans="2:23" s="2" customFormat="1" ht="15.75">
      <c r="B244" s="27" t="s">
        <v>588</v>
      </c>
      <c r="C244" s="28" t="s">
        <v>194</v>
      </c>
      <c r="D244" s="29" t="s">
        <v>303</v>
      </c>
      <c r="E244" s="57">
        <v>0</v>
      </c>
      <c r="F244" s="30">
        <v>114.54799999999999</v>
      </c>
      <c r="G244" s="30">
        <f t="shared" si="31"/>
        <v>0</v>
      </c>
      <c r="H244" s="30">
        <v>143.19</v>
      </c>
      <c r="I244" s="30">
        <f t="shared" si="32"/>
        <v>0</v>
      </c>
      <c r="J244" s="30"/>
      <c r="K244" s="30">
        <f t="shared" si="33"/>
        <v>0</v>
      </c>
      <c r="L244" s="32"/>
      <c r="M244" s="30"/>
      <c r="N244" s="30">
        <f t="shared" si="34"/>
        <v>0</v>
      </c>
      <c r="O244" s="31">
        <f t="shared" si="35"/>
        <v>0</v>
      </c>
      <c r="P244" s="66"/>
      <c r="Q244" s="11"/>
      <c r="R244" s="11"/>
      <c r="S244" s="11"/>
      <c r="T244" s="11"/>
      <c r="U244" s="11"/>
      <c r="V244" s="11"/>
      <c r="W244" s="11"/>
    </row>
    <row r="245" spans="2:23" s="2" customFormat="1" ht="15.75">
      <c r="B245" s="27" t="s">
        <v>589</v>
      </c>
      <c r="C245" s="28" t="s">
        <v>195</v>
      </c>
      <c r="D245" s="29" t="s">
        <v>303</v>
      </c>
      <c r="E245" s="57">
        <v>0</v>
      </c>
      <c r="F245" s="30">
        <v>323.47699999999998</v>
      </c>
      <c r="G245" s="30">
        <f t="shared" si="31"/>
        <v>0</v>
      </c>
      <c r="H245" s="30">
        <v>404.35</v>
      </c>
      <c r="I245" s="30">
        <f t="shared" si="32"/>
        <v>0</v>
      </c>
      <c r="J245" s="30"/>
      <c r="K245" s="30">
        <f t="shared" si="33"/>
        <v>0</v>
      </c>
      <c r="L245" s="32"/>
      <c r="M245" s="30"/>
      <c r="N245" s="30">
        <f t="shared" si="34"/>
        <v>0</v>
      </c>
      <c r="O245" s="31">
        <f t="shared" si="35"/>
        <v>0</v>
      </c>
      <c r="P245" s="66"/>
      <c r="Q245" s="11"/>
      <c r="R245" s="11"/>
      <c r="S245" s="11"/>
      <c r="T245" s="11"/>
      <c r="U245" s="11"/>
      <c r="V245" s="11"/>
      <c r="W245" s="11"/>
    </row>
    <row r="246" spans="2:23" s="2" customFormat="1" ht="15.75">
      <c r="B246" s="27" t="s">
        <v>590</v>
      </c>
      <c r="C246" s="28" t="s">
        <v>196</v>
      </c>
      <c r="D246" s="29" t="s">
        <v>303</v>
      </c>
      <c r="E246" s="57">
        <v>0</v>
      </c>
      <c r="F246" s="30">
        <v>362.334</v>
      </c>
      <c r="G246" s="30">
        <f t="shared" si="31"/>
        <v>0</v>
      </c>
      <c r="H246" s="30">
        <v>452.92</v>
      </c>
      <c r="I246" s="30">
        <f t="shared" si="32"/>
        <v>0</v>
      </c>
      <c r="J246" s="30"/>
      <c r="K246" s="30">
        <f t="shared" si="33"/>
        <v>0</v>
      </c>
      <c r="L246" s="32"/>
      <c r="M246" s="30"/>
      <c r="N246" s="30">
        <f t="shared" si="34"/>
        <v>0</v>
      </c>
      <c r="O246" s="31">
        <f t="shared" si="35"/>
        <v>0</v>
      </c>
      <c r="P246" s="66"/>
      <c r="Q246" s="11"/>
      <c r="R246" s="11"/>
      <c r="S246" s="11"/>
      <c r="T246" s="11"/>
      <c r="U246" s="11"/>
      <c r="V246" s="11"/>
      <c r="W246" s="11"/>
    </row>
    <row r="247" spans="2:23" s="2" customFormat="1" ht="15.75">
      <c r="B247" s="27" t="s">
        <v>591</v>
      </c>
      <c r="C247" s="28" t="s">
        <v>197</v>
      </c>
      <c r="D247" s="29" t="s">
        <v>303</v>
      </c>
      <c r="E247" s="57">
        <v>0</v>
      </c>
      <c r="F247" s="30">
        <v>410.64099999999996</v>
      </c>
      <c r="G247" s="30">
        <f t="shared" si="31"/>
        <v>0</v>
      </c>
      <c r="H247" s="30">
        <v>513.29999999999995</v>
      </c>
      <c r="I247" s="30">
        <f t="shared" si="32"/>
        <v>0</v>
      </c>
      <c r="J247" s="30"/>
      <c r="K247" s="30">
        <f t="shared" si="33"/>
        <v>0</v>
      </c>
      <c r="L247" s="32"/>
      <c r="M247" s="30"/>
      <c r="N247" s="30">
        <f t="shared" si="34"/>
        <v>0</v>
      </c>
      <c r="O247" s="31">
        <f t="shared" si="35"/>
        <v>0</v>
      </c>
      <c r="P247" s="66"/>
      <c r="Q247" s="11"/>
      <c r="R247" s="11"/>
      <c r="S247" s="11"/>
      <c r="T247" s="11"/>
      <c r="U247" s="11"/>
      <c r="V247" s="11"/>
      <c r="W247" s="11"/>
    </row>
    <row r="248" spans="2:23" s="2" customFormat="1" ht="15.75">
      <c r="B248" s="27" t="s">
        <v>592</v>
      </c>
      <c r="C248" s="28" t="s">
        <v>198</v>
      </c>
      <c r="D248" s="29" t="s">
        <v>303</v>
      </c>
      <c r="E248" s="57">
        <v>0</v>
      </c>
      <c r="F248" s="30">
        <v>453.81699999999995</v>
      </c>
      <c r="G248" s="30">
        <f t="shared" si="31"/>
        <v>0</v>
      </c>
      <c r="H248" s="30">
        <v>567.27</v>
      </c>
      <c r="I248" s="30">
        <f t="shared" si="32"/>
        <v>0</v>
      </c>
      <c r="J248" s="30"/>
      <c r="K248" s="30">
        <f t="shared" si="33"/>
        <v>0</v>
      </c>
      <c r="L248" s="32"/>
      <c r="M248" s="30"/>
      <c r="N248" s="30">
        <f t="shared" si="34"/>
        <v>0</v>
      </c>
      <c r="O248" s="31">
        <f t="shared" si="35"/>
        <v>0</v>
      </c>
      <c r="P248" s="66"/>
      <c r="Q248" s="11"/>
      <c r="R248" s="11"/>
      <c r="S248" s="11"/>
      <c r="T248" s="11"/>
      <c r="U248" s="11"/>
      <c r="V248" s="11"/>
      <c r="W248" s="11"/>
    </row>
    <row r="249" spans="2:23" s="2" customFormat="1" ht="15.75">
      <c r="B249" s="27" t="s">
        <v>593</v>
      </c>
      <c r="C249" s="28" t="s">
        <v>200</v>
      </c>
      <c r="D249" s="29" t="s">
        <v>303</v>
      </c>
      <c r="E249" s="57">
        <v>0</v>
      </c>
      <c r="F249" s="30">
        <v>437.83600000000001</v>
      </c>
      <c r="G249" s="30">
        <f t="shared" si="31"/>
        <v>0</v>
      </c>
      <c r="H249" s="30">
        <v>547.29999999999995</v>
      </c>
      <c r="I249" s="30">
        <f t="shared" si="32"/>
        <v>0</v>
      </c>
      <c r="J249" s="30"/>
      <c r="K249" s="30">
        <f t="shared" si="33"/>
        <v>0</v>
      </c>
      <c r="L249" s="32"/>
      <c r="M249" s="30"/>
      <c r="N249" s="30">
        <f t="shared" si="34"/>
        <v>0</v>
      </c>
      <c r="O249" s="31">
        <f t="shared" si="35"/>
        <v>0</v>
      </c>
      <c r="P249" s="66"/>
      <c r="Q249" s="11"/>
      <c r="R249" s="11"/>
      <c r="S249" s="11"/>
      <c r="T249" s="11"/>
      <c r="U249" s="11"/>
      <c r="V249" s="11"/>
      <c r="W249" s="11"/>
    </row>
    <row r="250" spans="2:23" s="2" customFormat="1" ht="15.75">
      <c r="B250" s="27" t="s">
        <v>594</v>
      </c>
      <c r="C250" s="28" t="s">
        <v>201</v>
      </c>
      <c r="D250" s="29" t="s">
        <v>303</v>
      </c>
      <c r="E250" s="57">
        <v>0</v>
      </c>
      <c r="F250" s="30">
        <v>721.4129999999999</v>
      </c>
      <c r="G250" s="30">
        <f t="shared" si="31"/>
        <v>0</v>
      </c>
      <c r="H250" s="30">
        <v>901.77</v>
      </c>
      <c r="I250" s="30">
        <f t="shared" si="32"/>
        <v>0</v>
      </c>
      <c r="J250" s="30"/>
      <c r="K250" s="30">
        <f t="shared" si="33"/>
        <v>0</v>
      </c>
      <c r="L250" s="32"/>
      <c r="M250" s="30"/>
      <c r="N250" s="30">
        <f t="shared" si="34"/>
        <v>0</v>
      </c>
      <c r="O250" s="31">
        <f t="shared" si="35"/>
        <v>0</v>
      </c>
      <c r="P250" s="66"/>
      <c r="Q250" s="11"/>
      <c r="R250" s="11"/>
      <c r="S250" s="11"/>
      <c r="T250" s="11"/>
      <c r="U250" s="11"/>
      <c r="V250" s="11"/>
      <c r="W250" s="11"/>
    </row>
    <row r="251" spans="2:23" ht="15.75">
      <c r="B251" s="23" t="s">
        <v>595</v>
      </c>
      <c r="C251" s="20" t="s">
        <v>339</v>
      </c>
      <c r="D251" s="29"/>
      <c r="E251" s="56"/>
      <c r="F251" s="30"/>
      <c r="G251" s="30">
        <f t="shared" si="31"/>
        <v>0</v>
      </c>
      <c r="H251" s="30"/>
      <c r="I251" s="30">
        <f t="shared" si="32"/>
        <v>0</v>
      </c>
      <c r="J251" s="30"/>
      <c r="K251" s="30"/>
      <c r="L251" s="30"/>
      <c r="M251" s="30"/>
      <c r="N251" s="30"/>
      <c r="O251" s="31"/>
      <c r="P251" s="66"/>
    </row>
    <row r="252" spans="2:23" s="10" customFormat="1" ht="15.75">
      <c r="B252" s="25" t="s">
        <v>596</v>
      </c>
      <c r="C252" s="36" t="s">
        <v>335</v>
      </c>
      <c r="D252" s="34" t="s">
        <v>322</v>
      </c>
      <c r="E252" s="57">
        <v>0</v>
      </c>
      <c r="F252" s="30">
        <v>61.634999999999991</v>
      </c>
      <c r="G252" s="30">
        <f t="shared" si="31"/>
        <v>0</v>
      </c>
      <c r="H252" s="32">
        <v>77.040000000000006</v>
      </c>
      <c r="I252" s="30">
        <f t="shared" si="32"/>
        <v>0</v>
      </c>
      <c r="J252" s="32"/>
      <c r="K252" s="32">
        <f t="shared" si="33"/>
        <v>0</v>
      </c>
      <c r="L252" s="32"/>
      <c r="M252" s="32"/>
      <c r="N252" s="32">
        <f t="shared" si="34"/>
        <v>0</v>
      </c>
      <c r="O252" s="16">
        <f t="shared" si="35"/>
        <v>0</v>
      </c>
      <c r="P252" s="66"/>
      <c r="Q252" s="12"/>
      <c r="R252" s="12"/>
      <c r="S252" s="12"/>
      <c r="T252" s="12"/>
      <c r="U252" s="12"/>
      <c r="V252" s="12"/>
      <c r="W252" s="12"/>
    </row>
    <row r="253" spans="2:23" s="10" customFormat="1" ht="31.5">
      <c r="B253" s="25" t="s">
        <v>597</v>
      </c>
      <c r="C253" s="36" t="s">
        <v>336</v>
      </c>
      <c r="D253" s="34" t="s">
        <v>322</v>
      </c>
      <c r="E253" s="57">
        <v>0</v>
      </c>
      <c r="F253" s="30">
        <v>35.769999999999996</v>
      </c>
      <c r="G253" s="30">
        <f t="shared" si="31"/>
        <v>0</v>
      </c>
      <c r="H253" s="30">
        <v>44.71</v>
      </c>
      <c r="I253" s="30">
        <f t="shared" si="32"/>
        <v>0</v>
      </c>
      <c r="J253" s="32"/>
      <c r="K253" s="30">
        <f t="shared" si="33"/>
        <v>0</v>
      </c>
      <c r="L253" s="32"/>
      <c r="M253" s="30"/>
      <c r="N253" s="30">
        <f t="shared" si="34"/>
        <v>0</v>
      </c>
      <c r="O253" s="31">
        <f t="shared" si="35"/>
        <v>0</v>
      </c>
      <c r="P253" s="66"/>
      <c r="Q253" s="12"/>
      <c r="R253" s="12"/>
      <c r="S253" s="12"/>
      <c r="T253" s="12"/>
      <c r="U253" s="12"/>
      <c r="V253" s="12"/>
      <c r="W253" s="12"/>
    </row>
    <row r="254" spans="2:23" s="10" customFormat="1" ht="31.5">
      <c r="B254" s="25" t="s">
        <v>598</v>
      </c>
      <c r="C254" s="36" t="s">
        <v>337</v>
      </c>
      <c r="D254" s="34" t="s">
        <v>322</v>
      </c>
      <c r="E254" s="57">
        <v>0</v>
      </c>
      <c r="F254" s="30">
        <v>50.490999999999993</v>
      </c>
      <c r="G254" s="30">
        <f t="shared" si="31"/>
        <v>0</v>
      </c>
      <c r="H254" s="30">
        <v>63.11</v>
      </c>
      <c r="I254" s="30">
        <f t="shared" si="32"/>
        <v>0</v>
      </c>
      <c r="J254" s="32"/>
      <c r="K254" s="30">
        <f t="shared" si="33"/>
        <v>0</v>
      </c>
      <c r="L254" s="32"/>
      <c r="M254" s="30"/>
      <c r="N254" s="30">
        <f t="shared" si="34"/>
        <v>0</v>
      </c>
      <c r="O254" s="31">
        <f t="shared" si="35"/>
        <v>0</v>
      </c>
      <c r="P254" s="66"/>
      <c r="Q254" s="12"/>
      <c r="R254" s="12"/>
      <c r="S254" s="12"/>
      <c r="T254" s="12"/>
      <c r="U254" s="12"/>
      <c r="V254" s="12"/>
      <c r="W254" s="12"/>
    </row>
    <row r="255" spans="2:23" s="10" customFormat="1" ht="32.25" thickBot="1">
      <c r="B255" s="138" t="s">
        <v>599</v>
      </c>
      <c r="C255" s="139" t="s">
        <v>338</v>
      </c>
      <c r="D255" s="136" t="s">
        <v>322</v>
      </c>
      <c r="E255" s="140">
        <v>0</v>
      </c>
      <c r="F255" s="107">
        <v>50.876000000000005</v>
      </c>
      <c r="G255" s="30">
        <f t="shared" si="31"/>
        <v>0</v>
      </c>
      <c r="H255" s="107">
        <v>63.6</v>
      </c>
      <c r="I255" s="30">
        <f t="shared" si="32"/>
        <v>0</v>
      </c>
      <c r="J255" s="108"/>
      <c r="K255" s="107">
        <f t="shared" si="33"/>
        <v>0</v>
      </c>
      <c r="L255" s="108"/>
      <c r="M255" s="107"/>
      <c r="N255" s="107">
        <f t="shared" si="34"/>
        <v>0</v>
      </c>
      <c r="O255" s="121">
        <f t="shared" si="35"/>
        <v>0</v>
      </c>
      <c r="P255" s="66"/>
      <c r="Q255" s="12"/>
      <c r="R255" s="12"/>
      <c r="S255" s="12"/>
      <c r="T255" s="12"/>
      <c r="U255" s="12"/>
      <c r="V255" s="12"/>
      <c r="W255" s="12"/>
    </row>
    <row r="256" spans="2:23" s="5" customFormat="1" ht="16.5" thickBot="1">
      <c r="B256" s="129">
        <v>10</v>
      </c>
      <c r="C256" s="130" t="s">
        <v>202</v>
      </c>
      <c r="D256" s="131"/>
      <c r="E256" s="132"/>
      <c r="F256" s="133"/>
      <c r="G256" s="133">
        <f>SUM(G257:G287)</f>
        <v>0</v>
      </c>
      <c r="H256" s="133"/>
      <c r="I256" s="133">
        <f>SUM(I257:I287)</f>
        <v>0</v>
      </c>
      <c r="J256" s="133"/>
      <c r="K256" s="133">
        <f t="shared" ref="K256:O256" si="36">SUM(K257:K287)</f>
        <v>0</v>
      </c>
      <c r="L256" s="133"/>
      <c r="M256" s="133">
        <f t="shared" si="36"/>
        <v>0</v>
      </c>
      <c r="N256" s="133"/>
      <c r="O256" s="134">
        <f t="shared" si="36"/>
        <v>0</v>
      </c>
      <c r="P256" s="66"/>
      <c r="Q256" s="65"/>
      <c r="R256" s="65"/>
      <c r="S256" s="65"/>
      <c r="T256" s="65"/>
      <c r="U256" s="65"/>
      <c r="V256" s="65"/>
      <c r="W256" s="65"/>
    </row>
    <row r="257" spans="2:23" s="1" customFormat="1" ht="15.75">
      <c r="B257" s="122" t="s">
        <v>600</v>
      </c>
      <c r="C257" s="123" t="s">
        <v>203</v>
      </c>
      <c r="D257" s="124"/>
      <c r="E257" s="125"/>
      <c r="F257" s="127"/>
      <c r="G257" s="126"/>
      <c r="H257" s="126"/>
      <c r="I257" s="126"/>
      <c r="J257" s="126"/>
      <c r="K257" s="127"/>
      <c r="L257" s="126"/>
      <c r="M257" s="126"/>
      <c r="N257" s="127"/>
      <c r="O257" s="128"/>
      <c r="P257" s="66"/>
      <c r="Q257" s="71"/>
      <c r="R257" s="71"/>
      <c r="S257" s="71"/>
      <c r="T257" s="71"/>
      <c r="U257" s="71"/>
      <c r="V257" s="71"/>
      <c r="W257" s="71"/>
    </row>
    <row r="258" spans="2:23" s="2" customFormat="1" ht="15.75">
      <c r="B258" s="27" t="s">
        <v>601</v>
      </c>
      <c r="C258" s="28" t="s">
        <v>204</v>
      </c>
      <c r="D258" s="29" t="s">
        <v>305</v>
      </c>
      <c r="E258" s="57">
        <v>0</v>
      </c>
      <c r="F258" s="30">
        <v>4.3469999999999995</v>
      </c>
      <c r="G258" s="30">
        <f t="shared" ref="G258:G287" si="37">E258*F258</f>
        <v>0</v>
      </c>
      <c r="H258" s="30">
        <v>5.43</v>
      </c>
      <c r="I258" s="30">
        <f t="shared" ref="I258:I287" si="38">E258*H258</f>
        <v>0</v>
      </c>
      <c r="J258" s="30"/>
      <c r="K258" s="30">
        <f t="shared" si="33"/>
        <v>0</v>
      </c>
      <c r="L258" s="32"/>
      <c r="M258" s="30"/>
      <c r="N258" s="30">
        <f t="shared" si="34"/>
        <v>0</v>
      </c>
      <c r="O258" s="31">
        <f t="shared" si="35"/>
        <v>0</v>
      </c>
      <c r="P258" s="66"/>
      <c r="Q258" s="11"/>
      <c r="R258" s="11"/>
      <c r="S258" s="11"/>
      <c r="T258" s="11"/>
      <c r="U258" s="11"/>
      <c r="V258" s="11"/>
      <c r="W258" s="11"/>
    </row>
    <row r="259" spans="2:23" s="2" customFormat="1" ht="15.75">
      <c r="B259" s="27" t="s">
        <v>602</v>
      </c>
      <c r="C259" s="28" t="s">
        <v>205</v>
      </c>
      <c r="D259" s="29" t="s">
        <v>305</v>
      </c>
      <c r="E259" s="57">
        <v>0</v>
      </c>
      <c r="F259" s="30">
        <v>5.8519999999999994</v>
      </c>
      <c r="G259" s="30">
        <f t="shared" si="37"/>
        <v>0</v>
      </c>
      <c r="H259" s="30">
        <v>7.32</v>
      </c>
      <c r="I259" s="30">
        <f t="shared" si="38"/>
        <v>0</v>
      </c>
      <c r="J259" s="30"/>
      <c r="K259" s="30">
        <f t="shared" si="33"/>
        <v>0</v>
      </c>
      <c r="L259" s="32"/>
      <c r="M259" s="30"/>
      <c r="N259" s="30">
        <f t="shared" si="34"/>
        <v>0</v>
      </c>
      <c r="O259" s="31">
        <f t="shared" si="35"/>
        <v>0</v>
      </c>
      <c r="P259" s="66"/>
      <c r="Q259" s="11"/>
      <c r="R259" s="11"/>
      <c r="S259" s="11"/>
      <c r="T259" s="11"/>
      <c r="U259" s="11"/>
      <c r="V259" s="11"/>
      <c r="W259" s="11"/>
    </row>
    <row r="260" spans="2:23" s="1" customFormat="1" ht="15.75">
      <c r="B260" s="23" t="s">
        <v>603</v>
      </c>
      <c r="C260" s="20" t="s">
        <v>206</v>
      </c>
      <c r="D260" s="19"/>
      <c r="E260" s="55"/>
      <c r="F260" s="30"/>
      <c r="G260" s="30">
        <f t="shared" si="37"/>
        <v>0</v>
      </c>
      <c r="H260" s="30"/>
      <c r="I260" s="30">
        <f t="shared" si="38"/>
        <v>0</v>
      </c>
      <c r="J260" s="18"/>
      <c r="K260" s="30"/>
      <c r="L260" s="18"/>
      <c r="M260" s="30"/>
      <c r="N260" s="30"/>
      <c r="O260" s="31"/>
      <c r="P260" s="66"/>
      <c r="Q260" s="71"/>
      <c r="R260" s="71"/>
      <c r="S260" s="71"/>
      <c r="T260" s="71"/>
      <c r="U260" s="71"/>
      <c r="V260" s="71"/>
      <c r="W260" s="71"/>
    </row>
    <row r="261" spans="2:23" s="2" customFormat="1" ht="15.75">
      <c r="B261" s="27" t="s">
        <v>604</v>
      </c>
      <c r="C261" s="28" t="s">
        <v>207</v>
      </c>
      <c r="D261" s="29" t="s">
        <v>303</v>
      </c>
      <c r="E261" s="57">
        <v>0</v>
      </c>
      <c r="F261" s="30">
        <v>146.69199999999998</v>
      </c>
      <c r="G261" s="30">
        <f t="shared" si="37"/>
        <v>0</v>
      </c>
      <c r="H261" s="30">
        <v>183.37</v>
      </c>
      <c r="I261" s="30">
        <f t="shared" si="38"/>
        <v>0</v>
      </c>
      <c r="J261" s="30"/>
      <c r="K261" s="30">
        <f t="shared" si="33"/>
        <v>0</v>
      </c>
      <c r="L261" s="32"/>
      <c r="M261" s="30"/>
      <c r="N261" s="30">
        <f t="shared" si="34"/>
        <v>0</v>
      </c>
      <c r="O261" s="31">
        <f t="shared" si="35"/>
        <v>0</v>
      </c>
      <c r="P261" s="66"/>
      <c r="Q261" s="11"/>
      <c r="R261" s="11"/>
      <c r="S261" s="11"/>
      <c r="T261" s="11"/>
      <c r="U261" s="11"/>
      <c r="V261" s="11"/>
      <c r="W261" s="11"/>
    </row>
    <row r="262" spans="2:23" s="1" customFormat="1" ht="15.75">
      <c r="B262" s="23" t="s">
        <v>605</v>
      </c>
      <c r="C262" s="20" t="s">
        <v>208</v>
      </c>
      <c r="D262" s="19"/>
      <c r="E262" s="55"/>
      <c r="F262" s="30"/>
      <c r="G262" s="30">
        <f t="shared" si="37"/>
        <v>0</v>
      </c>
      <c r="H262" s="30"/>
      <c r="I262" s="30">
        <f t="shared" si="38"/>
        <v>0</v>
      </c>
      <c r="J262" s="18"/>
      <c r="K262" s="30"/>
      <c r="L262" s="18"/>
      <c r="M262" s="30"/>
      <c r="N262" s="30"/>
      <c r="O262" s="31"/>
      <c r="P262" s="66"/>
      <c r="Q262" s="71"/>
      <c r="R262" s="71"/>
      <c r="S262" s="71"/>
      <c r="T262" s="71"/>
      <c r="U262" s="71"/>
      <c r="V262" s="71"/>
      <c r="W262" s="71"/>
    </row>
    <row r="263" spans="2:23" s="2" customFormat="1" ht="15.75">
      <c r="B263" s="27" t="s">
        <v>606</v>
      </c>
      <c r="C263" s="28" t="s">
        <v>209</v>
      </c>
      <c r="D263" s="29" t="s">
        <v>303</v>
      </c>
      <c r="E263" s="57"/>
      <c r="F263" s="30">
        <v>54.109999999999992</v>
      </c>
      <c r="G263" s="30">
        <f t="shared" si="37"/>
        <v>0</v>
      </c>
      <c r="H263" s="30">
        <v>67.64</v>
      </c>
      <c r="I263" s="30">
        <f t="shared" si="38"/>
        <v>0</v>
      </c>
      <c r="J263" s="30"/>
      <c r="K263" s="30">
        <f t="shared" si="33"/>
        <v>0</v>
      </c>
      <c r="L263" s="32"/>
      <c r="M263" s="30"/>
      <c r="N263" s="30">
        <f t="shared" si="34"/>
        <v>0</v>
      </c>
      <c r="O263" s="31">
        <f t="shared" si="35"/>
        <v>0</v>
      </c>
      <c r="P263" s="66"/>
      <c r="Q263" s="11"/>
      <c r="R263" s="11"/>
      <c r="S263" s="11"/>
      <c r="T263" s="11"/>
      <c r="U263" s="11"/>
      <c r="V263" s="11"/>
      <c r="W263" s="11"/>
    </row>
    <row r="264" spans="2:23" s="3" customFormat="1" ht="15.75">
      <c r="B264" s="23" t="s">
        <v>607</v>
      </c>
      <c r="C264" s="20" t="s">
        <v>210</v>
      </c>
      <c r="D264" s="19"/>
      <c r="E264" s="55"/>
      <c r="F264" s="30"/>
      <c r="G264" s="30">
        <f t="shared" si="37"/>
        <v>0</v>
      </c>
      <c r="H264" s="30"/>
      <c r="I264" s="30">
        <f t="shared" si="38"/>
        <v>0</v>
      </c>
      <c r="J264" s="18"/>
      <c r="K264" s="30"/>
      <c r="L264" s="18"/>
      <c r="M264" s="30"/>
      <c r="N264" s="30"/>
      <c r="O264" s="31"/>
      <c r="P264" s="66"/>
      <c r="Q264" s="67"/>
      <c r="R264" s="67"/>
      <c r="S264" s="67"/>
      <c r="T264" s="67"/>
      <c r="U264" s="67"/>
      <c r="V264" s="67"/>
      <c r="W264" s="67"/>
    </row>
    <row r="265" spans="2:23" s="2" customFormat="1" ht="15.75">
      <c r="B265" s="27" t="s">
        <v>608</v>
      </c>
      <c r="C265" s="28" t="s">
        <v>211</v>
      </c>
      <c r="D265" s="29" t="s">
        <v>303</v>
      </c>
      <c r="E265" s="57"/>
      <c r="F265" s="30">
        <v>12.222</v>
      </c>
      <c r="G265" s="30">
        <f t="shared" si="37"/>
        <v>0</v>
      </c>
      <c r="H265" s="30">
        <v>15.28</v>
      </c>
      <c r="I265" s="30">
        <f t="shared" si="38"/>
        <v>0</v>
      </c>
      <c r="J265" s="30"/>
      <c r="K265" s="30">
        <f t="shared" si="33"/>
        <v>0</v>
      </c>
      <c r="L265" s="32"/>
      <c r="M265" s="30"/>
      <c r="N265" s="30">
        <f t="shared" si="34"/>
        <v>0</v>
      </c>
      <c r="O265" s="31">
        <f t="shared" si="35"/>
        <v>0</v>
      </c>
      <c r="P265" s="66"/>
      <c r="Q265" s="11"/>
      <c r="R265" s="11"/>
      <c r="S265" s="11"/>
      <c r="T265" s="11"/>
      <c r="U265" s="11"/>
      <c r="V265" s="11"/>
      <c r="W265" s="11"/>
    </row>
    <row r="266" spans="2:23" s="2" customFormat="1" ht="15.75">
      <c r="B266" s="27" t="s">
        <v>609</v>
      </c>
      <c r="C266" s="28" t="s">
        <v>212</v>
      </c>
      <c r="D266" s="29" t="s">
        <v>303</v>
      </c>
      <c r="E266" s="57"/>
      <c r="F266" s="30">
        <v>43.182999999999993</v>
      </c>
      <c r="G266" s="30">
        <f t="shared" si="37"/>
        <v>0</v>
      </c>
      <c r="H266" s="30">
        <v>53.98</v>
      </c>
      <c r="I266" s="30">
        <f t="shared" si="38"/>
        <v>0</v>
      </c>
      <c r="J266" s="30"/>
      <c r="K266" s="30">
        <f t="shared" si="33"/>
        <v>0</v>
      </c>
      <c r="L266" s="32"/>
      <c r="M266" s="30"/>
      <c r="N266" s="30">
        <f t="shared" si="34"/>
        <v>0</v>
      </c>
      <c r="O266" s="31">
        <f t="shared" si="35"/>
        <v>0</v>
      </c>
      <c r="P266" s="66"/>
      <c r="Q266" s="11"/>
      <c r="R266" s="11"/>
      <c r="S266" s="11"/>
      <c r="T266" s="11"/>
      <c r="U266" s="11"/>
      <c r="V266" s="11"/>
      <c r="W266" s="11"/>
    </row>
    <row r="267" spans="2:23" s="2" customFormat="1" ht="15.75">
      <c r="B267" s="27" t="s">
        <v>610</v>
      </c>
      <c r="C267" s="28" t="s">
        <v>213</v>
      </c>
      <c r="D267" s="29" t="s">
        <v>303</v>
      </c>
      <c r="E267" s="57"/>
      <c r="F267" s="30">
        <v>66.283000000000001</v>
      </c>
      <c r="G267" s="30">
        <f t="shared" si="37"/>
        <v>0</v>
      </c>
      <c r="H267" s="30">
        <v>82.85</v>
      </c>
      <c r="I267" s="30">
        <f t="shared" si="38"/>
        <v>0</v>
      </c>
      <c r="J267" s="30"/>
      <c r="K267" s="30">
        <f t="shared" si="33"/>
        <v>0</v>
      </c>
      <c r="L267" s="32"/>
      <c r="M267" s="30"/>
      <c r="N267" s="30">
        <f t="shared" si="34"/>
        <v>0</v>
      </c>
      <c r="O267" s="31">
        <f t="shared" si="35"/>
        <v>0</v>
      </c>
      <c r="P267" s="66"/>
      <c r="Q267" s="11"/>
      <c r="R267" s="11"/>
      <c r="S267" s="11"/>
      <c r="T267" s="11"/>
      <c r="U267" s="11"/>
      <c r="V267" s="11"/>
      <c r="W267" s="11"/>
    </row>
    <row r="268" spans="2:23" s="1" customFormat="1" ht="15.75">
      <c r="B268" s="23" t="s">
        <v>611</v>
      </c>
      <c r="C268" s="20" t="s">
        <v>214</v>
      </c>
      <c r="D268" s="19"/>
      <c r="E268" s="55"/>
      <c r="F268" s="30"/>
      <c r="G268" s="30">
        <f t="shared" si="37"/>
        <v>0</v>
      </c>
      <c r="H268" s="30"/>
      <c r="I268" s="30">
        <f t="shared" si="38"/>
        <v>0</v>
      </c>
      <c r="J268" s="18"/>
      <c r="K268" s="30"/>
      <c r="L268" s="18"/>
      <c r="M268" s="18"/>
      <c r="N268" s="30"/>
      <c r="O268" s="31"/>
      <c r="P268" s="66"/>
      <c r="Q268" s="71"/>
      <c r="R268" s="71"/>
      <c r="S268" s="71"/>
      <c r="T268" s="71"/>
      <c r="U268" s="71"/>
      <c r="V268" s="71"/>
      <c r="W268" s="71"/>
    </row>
    <row r="269" spans="2:23" s="2" customFormat="1" ht="15.75">
      <c r="B269" s="27" t="s">
        <v>612</v>
      </c>
      <c r="C269" s="28" t="s">
        <v>215</v>
      </c>
      <c r="D269" s="29" t="s">
        <v>305</v>
      </c>
      <c r="E269" s="57"/>
      <c r="F269" s="30">
        <v>2.6669999999999998</v>
      </c>
      <c r="G269" s="30">
        <f t="shared" si="37"/>
        <v>0</v>
      </c>
      <c r="H269" s="30">
        <v>3.33</v>
      </c>
      <c r="I269" s="30">
        <f t="shared" si="38"/>
        <v>0</v>
      </c>
      <c r="J269" s="30"/>
      <c r="K269" s="30">
        <f t="shared" si="33"/>
        <v>0</v>
      </c>
      <c r="L269" s="32"/>
      <c r="M269" s="30"/>
      <c r="N269" s="30">
        <f t="shared" si="34"/>
        <v>0</v>
      </c>
      <c r="O269" s="31">
        <f t="shared" si="35"/>
        <v>0</v>
      </c>
      <c r="P269" s="66"/>
      <c r="Q269" s="11"/>
      <c r="R269" s="11"/>
      <c r="S269" s="11"/>
      <c r="T269" s="11"/>
      <c r="U269" s="11"/>
      <c r="V269" s="11"/>
      <c r="W269" s="11"/>
    </row>
    <row r="270" spans="2:23" s="1" customFormat="1" ht="15.75">
      <c r="B270" s="23" t="s">
        <v>613</v>
      </c>
      <c r="C270" s="20" t="s">
        <v>216</v>
      </c>
      <c r="D270" s="19"/>
      <c r="E270" s="55"/>
      <c r="F270" s="30"/>
      <c r="G270" s="30">
        <f t="shared" si="37"/>
        <v>0</v>
      </c>
      <c r="H270" s="30"/>
      <c r="I270" s="30">
        <f t="shared" si="38"/>
        <v>0</v>
      </c>
      <c r="J270" s="18"/>
      <c r="K270" s="30"/>
      <c r="L270" s="18"/>
      <c r="M270" s="30"/>
      <c r="N270" s="30"/>
      <c r="O270" s="31"/>
      <c r="P270" s="66"/>
      <c r="Q270" s="71"/>
      <c r="R270" s="71"/>
      <c r="S270" s="71"/>
      <c r="T270" s="71"/>
      <c r="U270" s="71"/>
      <c r="V270" s="71"/>
      <c r="W270" s="71"/>
    </row>
    <row r="271" spans="2:23" s="10" customFormat="1" ht="31.5" customHeight="1">
      <c r="B271" s="25" t="s">
        <v>614</v>
      </c>
      <c r="C271" s="36" t="s">
        <v>356</v>
      </c>
      <c r="D271" s="39" t="s">
        <v>303</v>
      </c>
      <c r="E271" s="57"/>
      <c r="F271" s="30">
        <v>80.331999999999994</v>
      </c>
      <c r="G271" s="30">
        <f t="shared" si="37"/>
        <v>0</v>
      </c>
      <c r="H271" s="30">
        <v>100.42</v>
      </c>
      <c r="I271" s="30">
        <f t="shared" si="38"/>
        <v>0</v>
      </c>
      <c r="J271" s="32"/>
      <c r="K271" s="30">
        <f t="shared" si="33"/>
        <v>0</v>
      </c>
      <c r="L271" s="32"/>
      <c r="M271" s="30"/>
      <c r="N271" s="30">
        <f t="shared" si="34"/>
        <v>0</v>
      </c>
      <c r="O271" s="31">
        <f t="shared" si="35"/>
        <v>0</v>
      </c>
      <c r="P271" s="66"/>
      <c r="Q271" s="12"/>
      <c r="R271" s="12"/>
      <c r="S271" s="12"/>
      <c r="T271" s="12"/>
      <c r="U271" s="12"/>
      <c r="V271" s="12"/>
      <c r="W271" s="12"/>
    </row>
    <row r="272" spans="2:23" s="1" customFormat="1" ht="15.75">
      <c r="B272" s="23" t="s">
        <v>615</v>
      </c>
      <c r="C272" s="20" t="s">
        <v>217</v>
      </c>
      <c r="D272" s="19"/>
      <c r="E272" s="55"/>
      <c r="F272" s="30"/>
      <c r="G272" s="30">
        <f t="shared" si="37"/>
        <v>0</v>
      </c>
      <c r="H272" s="30"/>
      <c r="I272" s="30">
        <f t="shared" si="38"/>
        <v>0</v>
      </c>
      <c r="J272" s="18"/>
      <c r="K272" s="30"/>
      <c r="L272" s="18"/>
      <c r="M272" s="30"/>
      <c r="N272" s="30"/>
      <c r="O272" s="31"/>
      <c r="P272" s="66"/>
      <c r="Q272" s="71"/>
      <c r="R272" s="71"/>
      <c r="S272" s="71"/>
      <c r="T272" s="71"/>
      <c r="U272" s="71"/>
      <c r="V272" s="71"/>
      <c r="W272" s="71"/>
    </row>
    <row r="273" spans="2:23" s="2" customFormat="1" ht="15.75">
      <c r="B273" s="27" t="s">
        <v>616</v>
      </c>
      <c r="C273" s="28" t="s">
        <v>218</v>
      </c>
      <c r="D273" s="29" t="s">
        <v>303</v>
      </c>
      <c r="E273" s="57"/>
      <c r="F273" s="30">
        <v>274.97399999999999</v>
      </c>
      <c r="G273" s="30">
        <f t="shared" si="37"/>
        <v>0</v>
      </c>
      <c r="H273" s="30">
        <v>343.72</v>
      </c>
      <c r="I273" s="30">
        <f t="shared" si="38"/>
        <v>0</v>
      </c>
      <c r="J273" s="30"/>
      <c r="K273" s="30">
        <f t="shared" si="33"/>
        <v>0</v>
      </c>
      <c r="L273" s="32"/>
      <c r="M273" s="30"/>
      <c r="N273" s="30">
        <f t="shared" si="34"/>
        <v>0</v>
      </c>
      <c r="O273" s="31">
        <f t="shared" si="35"/>
        <v>0</v>
      </c>
      <c r="P273" s="66"/>
      <c r="Q273" s="11"/>
      <c r="R273" s="11"/>
      <c r="S273" s="11"/>
      <c r="T273" s="11"/>
      <c r="U273" s="11"/>
      <c r="V273" s="11"/>
      <c r="W273" s="11"/>
    </row>
    <row r="274" spans="2:23" s="1" customFormat="1" ht="15.75">
      <c r="B274" s="23" t="s">
        <v>617</v>
      </c>
      <c r="C274" s="20" t="s">
        <v>219</v>
      </c>
      <c r="D274" s="19"/>
      <c r="E274" s="55"/>
      <c r="F274" s="30"/>
      <c r="G274" s="30">
        <f t="shared" si="37"/>
        <v>0</v>
      </c>
      <c r="H274" s="30"/>
      <c r="I274" s="30">
        <f t="shared" si="38"/>
        <v>0</v>
      </c>
      <c r="J274" s="18"/>
      <c r="K274" s="30">
        <f t="shared" si="33"/>
        <v>0</v>
      </c>
      <c r="L274" s="18"/>
      <c r="M274" s="30"/>
      <c r="N274" s="30">
        <f t="shared" si="34"/>
        <v>0</v>
      </c>
      <c r="O274" s="31">
        <f t="shared" si="35"/>
        <v>0</v>
      </c>
      <c r="P274" s="66"/>
      <c r="Q274" s="71"/>
      <c r="R274" s="71"/>
      <c r="S274" s="71"/>
      <c r="T274" s="71"/>
      <c r="U274" s="71"/>
      <c r="V274" s="71"/>
      <c r="W274" s="71"/>
    </row>
    <row r="275" spans="2:23" s="2" customFormat="1" ht="15.75">
      <c r="B275" s="27" t="s">
        <v>618</v>
      </c>
      <c r="C275" s="28" t="s">
        <v>220</v>
      </c>
      <c r="D275" s="29" t="s">
        <v>303</v>
      </c>
      <c r="E275" s="57"/>
      <c r="F275" s="30">
        <v>802.24899999999991</v>
      </c>
      <c r="G275" s="30">
        <f t="shared" si="37"/>
        <v>0</v>
      </c>
      <c r="H275" s="30">
        <v>1002.81</v>
      </c>
      <c r="I275" s="30">
        <f t="shared" si="38"/>
        <v>0</v>
      </c>
      <c r="J275" s="30"/>
      <c r="K275" s="30">
        <f t="shared" ref="K275:K336" si="39">J275*H275</f>
        <v>0</v>
      </c>
      <c r="L275" s="32"/>
      <c r="M275" s="30"/>
      <c r="N275" s="30">
        <f t="shared" ref="N275:N336" si="40">E275-J275</f>
        <v>0</v>
      </c>
      <c r="O275" s="31">
        <f t="shared" ref="O275:O336" si="41">I275-K275</f>
        <v>0</v>
      </c>
      <c r="P275" s="66"/>
      <c r="Q275" s="11"/>
      <c r="R275" s="11"/>
      <c r="S275" s="11"/>
      <c r="T275" s="11"/>
      <c r="U275" s="11"/>
      <c r="V275" s="11"/>
      <c r="W275" s="11"/>
    </row>
    <row r="276" spans="2:23" s="1" customFormat="1" ht="15.75">
      <c r="B276" s="23" t="s">
        <v>619</v>
      </c>
      <c r="C276" s="20" t="s">
        <v>221</v>
      </c>
      <c r="D276" s="19"/>
      <c r="E276" s="55"/>
      <c r="F276" s="30">
        <v>0</v>
      </c>
      <c r="G276" s="30">
        <f t="shared" si="37"/>
        <v>0</v>
      </c>
      <c r="H276" s="30">
        <v>0</v>
      </c>
      <c r="I276" s="30">
        <f t="shared" si="38"/>
        <v>0</v>
      </c>
      <c r="J276" s="18"/>
      <c r="K276" s="30"/>
      <c r="L276" s="18"/>
      <c r="M276" s="30"/>
      <c r="N276" s="30"/>
      <c r="O276" s="31"/>
      <c r="P276" s="66"/>
      <c r="Q276" s="71"/>
      <c r="R276" s="71"/>
      <c r="S276" s="71"/>
      <c r="T276" s="71"/>
      <c r="U276" s="71"/>
      <c r="V276" s="71"/>
      <c r="W276" s="71"/>
    </row>
    <row r="277" spans="2:23" s="2" customFormat="1" ht="15.75">
      <c r="B277" s="27" t="s">
        <v>620</v>
      </c>
      <c r="C277" s="28" t="s">
        <v>222</v>
      </c>
      <c r="D277" s="29" t="s">
        <v>303</v>
      </c>
      <c r="E277" s="57"/>
      <c r="F277" s="30">
        <v>62.34899999999999</v>
      </c>
      <c r="G277" s="30">
        <f t="shared" si="37"/>
        <v>0</v>
      </c>
      <c r="H277" s="30">
        <v>77.94</v>
      </c>
      <c r="I277" s="30">
        <f t="shared" si="38"/>
        <v>0</v>
      </c>
      <c r="J277" s="30"/>
      <c r="K277" s="30">
        <f t="shared" si="39"/>
        <v>0</v>
      </c>
      <c r="L277" s="32"/>
      <c r="M277" s="30"/>
      <c r="N277" s="30">
        <f t="shared" si="40"/>
        <v>0</v>
      </c>
      <c r="O277" s="31">
        <f t="shared" si="41"/>
        <v>0</v>
      </c>
      <c r="P277" s="66"/>
      <c r="Q277" s="11"/>
      <c r="R277" s="11"/>
      <c r="S277" s="11"/>
      <c r="T277" s="11"/>
      <c r="U277" s="11"/>
      <c r="V277" s="11"/>
      <c r="W277" s="11"/>
    </row>
    <row r="278" spans="2:23" s="1" customFormat="1" ht="15.75">
      <c r="B278" s="23" t="s">
        <v>7</v>
      </c>
      <c r="C278" s="20" t="s">
        <v>223</v>
      </c>
      <c r="D278" s="19"/>
      <c r="E278" s="55"/>
      <c r="F278" s="30">
        <v>0</v>
      </c>
      <c r="G278" s="30">
        <f t="shared" si="37"/>
        <v>0</v>
      </c>
      <c r="H278" s="30"/>
      <c r="I278" s="30">
        <f t="shared" si="38"/>
        <v>0</v>
      </c>
      <c r="J278" s="18"/>
      <c r="K278" s="30"/>
      <c r="L278" s="18"/>
      <c r="M278" s="30"/>
      <c r="N278" s="30"/>
      <c r="O278" s="31"/>
      <c r="P278" s="66"/>
      <c r="Q278" s="71"/>
      <c r="R278" s="71"/>
      <c r="S278" s="71"/>
      <c r="T278" s="71"/>
      <c r="U278" s="71"/>
      <c r="V278" s="71"/>
      <c r="W278" s="71"/>
    </row>
    <row r="279" spans="2:23" s="2" customFormat="1" ht="15.75">
      <c r="B279" s="27" t="s">
        <v>621</v>
      </c>
      <c r="C279" s="28" t="s">
        <v>224</v>
      </c>
      <c r="D279" s="29" t="s">
        <v>303</v>
      </c>
      <c r="E279" s="57"/>
      <c r="F279" s="30">
        <v>11.864999999999998</v>
      </c>
      <c r="G279" s="30">
        <f t="shared" si="37"/>
        <v>0</v>
      </c>
      <c r="H279" s="30">
        <v>14.83</v>
      </c>
      <c r="I279" s="30">
        <f t="shared" si="38"/>
        <v>0</v>
      </c>
      <c r="J279" s="30"/>
      <c r="K279" s="30">
        <f t="shared" si="39"/>
        <v>0</v>
      </c>
      <c r="L279" s="32"/>
      <c r="M279" s="30"/>
      <c r="N279" s="30">
        <f t="shared" si="40"/>
        <v>0</v>
      </c>
      <c r="O279" s="31">
        <f t="shared" si="41"/>
        <v>0</v>
      </c>
      <c r="P279" s="66"/>
      <c r="Q279" s="11"/>
      <c r="R279" s="11"/>
      <c r="S279" s="11"/>
      <c r="T279" s="11"/>
      <c r="U279" s="11"/>
      <c r="V279" s="11"/>
      <c r="W279" s="11"/>
    </row>
    <row r="280" spans="2:23" s="2" customFormat="1" ht="15.75">
      <c r="B280" s="27" t="s">
        <v>622</v>
      </c>
      <c r="C280" s="28" t="s">
        <v>225</v>
      </c>
      <c r="D280" s="29" t="s">
        <v>303</v>
      </c>
      <c r="E280" s="57"/>
      <c r="F280" s="30">
        <v>43.126999999999995</v>
      </c>
      <c r="G280" s="30">
        <f t="shared" si="37"/>
        <v>0</v>
      </c>
      <c r="H280" s="30">
        <v>53.91</v>
      </c>
      <c r="I280" s="30">
        <f t="shared" si="38"/>
        <v>0</v>
      </c>
      <c r="J280" s="30"/>
      <c r="K280" s="30">
        <f t="shared" si="39"/>
        <v>0</v>
      </c>
      <c r="L280" s="32"/>
      <c r="M280" s="30"/>
      <c r="N280" s="30">
        <f t="shared" si="40"/>
        <v>0</v>
      </c>
      <c r="O280" s="31">
        <f t="shared" si="41"/>
        <v>0</v>
      </c>
      <c r="P280" s="66"/>
      <c r="Q280" s="11"/>
      <c r="R280" s="11"/>
      <c r="S280" s="11"/>
      <c r="T280" s="11"/>
      <c r="U280" s="11"/>
      <c r="V280" s="11"/>
      <c r="W280" s="11"/>
    </row>
    <row r="281" spans="2:23" s="3" customFormat="1" ht="15.75">
      <c r="B281" s="23" t="s">
        <v>623</v>
      </c>
      <c r="C281" s="20" t="s">
        <v>320</v>
      </c>
      <c r="D281" s="19"/>
      <c r="E281" s="55"/>
      <c r="F281" s="30"/>
      <c r="G281" s="30">
        <f t="shared" si="37"/>
        <v>0</v>
      </c>
      <c r="H281" s="30"/>
      <c r="I281" s="30">
        <f t="shared" si="38"/>
        <v>0</v>
      </c>
      <c r="J281" s="18"/>
      <c r="K281" s="30"/>
      <c r="L281" s="18"/>
      <c r="M281" s="18"/>
      <c r="N281" s="30"/>
      <c r="O281" s="31"/>
      <c r="P281" s="66"/>
      <c r="Q281" s="67"/>
      <c r="R281" s="67"/>
      <c r="S281" s="67"/>
      <c r="T281" s="67"/>
      <c r="U281" s="67"/>
      <c r="V281" s="67"/>
      <c r="W281" s="67"/>
    </row>
    <row r="282" spans="2:23" s="2" customFormat="1" ht="15.75">
      <c r="B282" s="27" t="s">
        <v>624</v>
      </c>
      <c r="C282" s="28" t="s">
        <v>321</v>
      </c>
      <c r="D282" s="29" t="s">
        <v>322</v>
      </c>
      <c r="E282" s="57"/>
      <c r="F282" s="30">
        <v>140.917</v>
      </c>
      <c r="G282" s="30">
        <f t="shared" si="37"/>
        <v>0</v>
      </c>
      <c r="H282" s="30">
        <v>176.15</v>
      </c>
      <c r="I282" s="30">
        <f t="shared" si="38"/>
        <v>0</v>
      </c>
      <c r="J282" s="32"/>
      <c r="K282" s="30">
        <f t="shared" si="39"/>
        <v>0</v>
      </c>
      <c r="L282" s="32"/>
      <c r="M282" s="30"/>
      <c r="N282" s="30">
        <f t="shared" si="40"/>
        <v>0</v>
      </c>
      <c r="O282" s="31">
        <f t="shared" si="41"/>
        <v>0</v>
      </c>
      <c r="P282" s="66"/>
      <c r="Q282" s="11"/>
      <c r="R282" s="11"/>
      <c r="S282" s="11"/>
      <c r="T282" s="11"/>
      <c r="U282" s="11"/>
      <c r="V282" s="11"/>
      <c r="W282" s="11"/>
    </row>
    <row r="283" spans="2:23" s="2" customFormat="1" ht="15.75">
      <c r="B283" s="27" t="s">
        <v>625</v>
      </c>
      <c r="C283" s="28" t="s">
        <v>323</v>
      </c>
      <c r="D283" s="29" t="s">
        <v>322</v>
      </c>
      <c r="E283" s="57">
        <v>0</v>
      </c>
      <c r="F283" s="30">
        <v>117.06099999999998</v>
      </c>
      <c r="G283" s="30">
        <f t="shared" si="37"/>
        <v>0</v>
      </c>
      <c r="H283" s="30">
        <v>146.33000000000001</v>
      </c>
      <c r="I283" s="30">
        <f t="shared" si="38"/>
        <v>0</v>
      </c>
      <c r="J283" s="32"/>
      <c r="K283" s="30">
        <f t="shared" si="39"/>
        <v>0</v>
      </c>
      <c r="L283" s="32"/>
      <c r="M283" s="30"/>
      <c r="N283" s="30">
        <f t="shared" si="40"/>
        <v>0</v>
      </c>
      <c r="O283" s="31">
        <f t="shared" si="41"/>
        <v>0</v>
      </c>
      <c r="P283" s="66"/>
      <c r="Q283" s="11"/>
      <c r="R283" s="11"/>
      <c r="S283" s="11"/>
      <c r="T283" s="11"/>
      <c r="U283" s="11"/>
      <c r="V283" s="11"/>
      <c r="W283" s="11"/>
    </row>
    <row r="284" spans="2:23" s="10" customFormat="1" ht="31.5">
      <c r="B284" s="25" t="s">
        <v>626</v>
      </c>
      <c r="C284" s="36" t="s">
        <v>324</v>
      </c>
      <c r="D284" s="34" t="s">
        <v>322</v>
      </c>
      <c r="E284" s="57">
        <v>0</v>
      </c>
      <c r="F284" s="30">
        <v>93.051000000000002</v>
      </c>
      <c r="G284" s="30">
        <f t="shared" si="37"/>
        <v>0</v>
      </c>
      <c r="H284" s="30">
        <v>116.31</v>
      </c>
      <c r="I284" s="30">
        <f t="shared" si="38"/>
        <v>0</v>
      </c>
      <c r="J284" s="32"/>
      <c r="K284" s="30">
        <f t="shared" si="39"/>
        <v>0</v>
      </c>
      <c r="L284" s="32"/>
      <c r="M284" s="30"/>
      <c r="N284" s="30">
        <f t="shared" si="40"/>
        <v>0</v>
      </c>
      <c r="O284" s="31">
        <f t="shared" si="41"/>
        <v>0</v>
      </c>
      <c r="P284" s="66"/>
      <c r="Q284" s="12"/>
      <c r="R284" s="12"/>
      <c r="S284" s="12"/>
      <c r="T284" s="12"/>
      <c r="U284" s="12"/>
      <c r="V284" s="12"/>
      <c r="W284" s="12"/>
    </row>
    <row r="285" spans="2:23" s="10" customFormat="1" ht="31.5">
      <c r="B285" s="25" t="s">
        <v>627</v>
      </c>
      <c r="C285" s="36" t="s">
        <v>325</v>
      </c>
      <c r="D285" s="34" t="s">
        <v>322</v>
      </c>
      <c r="E285" s="57">
        <v>0</v>
      </c>
      <c r="F285" s="30">
        <v>110.66999999999999</v>
      </c>
      <c r="G285" s="30">
        <f t="shared" si="37"/>
        <v>0</v>
      </c>
      <c r="H285" s="30">
        <v>138.34</v>
      </c>
      <c r="I285" s="30">
        <f t="shared" si="38"/>
        <v>0</v>
      </c>
      <c r="J285" s="32"/>
      <c r="K285" s="30">
        <f t="shared" si="39"/>
        <v>0</v>
      </c>
      <c r="L285" s="32"/>
      <c r="M285" s="30"/>
      <c r="N285" s="30">
        <f t="shared" si="40"/>
        <v>0</v>
      </c>
      <c r="O285" s="31">
        <f t="shared" si="41"/>
        <v>0</v>
      </c>
      <c r="P285" s="66"/>
      <c r="Q285" s="12"/>
      <c r="R285" s="12"/>
      <c r="S285" s="12"/>
      <c r="T285" s="12"/>
      <c r="U285" s="12"/>
      <c r="V285" s="12"/>
      <c r="W285" s="12"/>
    </row>
    <row r="286" spans="2:23" s="10" customFormat="1" ht="15.75">
      <c r="B286" s="25" t="s">
        <v>628</v>
      </c>
      <c r="C286" s="36" t="s">
        <v>326</v>
      </c>
      <c r="D286" s="34" t="s">
        <v>322</v>
      </c>
      <c r="E286" s="57">
        <v>0</v>
      </c>
      <c r="F286" s="30">
        <v>165.655</v>
      </c>
      <c r="G286" s="30">
        <f t="shared" si="37"/>
        <v>0</v>
      </c>
      <c r="H286" s="30">
        <v>207.07</v>
      </c>
      <c r="I286" s="30">
        <f t="shared" si="38"/>
        <v>0</v>
      </c>
      <c r="J286" s="32"/>
      <c r="K286" s="30">
        <f t="shared" si="39"/>
        <v>0</v>
      </c>
      <c r="L286" s="32"/>
      <c r="M286" s="30"/>
      <c r="N286" s="30">
        <f t="shared" si="40"/>
        <v>0</v>
      </c>
      <c r="O286" s="31">
        <f t="shared" si="41"/>
        <v>0</v>
      </c>
      <c r="P286" s="66"/>
      <c r="Q286" s="12"/>
      <c r="R286" s="12"/>
      <c r="S286" s="12"/>
      <c r="T286" s="12"/>
      <c r="U286" s="12"/>
      <c r="V286" s="12"/>
      <c r="W286" s="12"/>
    </row>
    <row r="287" spans="2:23" s="10" customFormat="1" ht="16.5" thickBot="1">
      <c r="B287" s="138" t="s">
        <v>629</v>
      </c>
      <c r="C287" s="139" t="s">
        <v>327</v>
      </c>
      <c r="D287" s="136" t="s">
        <v>322</v>
      </c>
      <c r="E287" s="141">
        <v>0</v>
      </c>
      <c r="F287" s="107">
        <v>108.521</v>
      </c>
      <c r="G287" s="30">
        <f t="shared" si="37"/>
        <v>0</v>
      </c>
      <c r="H287" s="107">
        <v>135.65</v>
      </c>
      <c r="I287" s="30">
        <f t="shared" si="38"/>
        <v>0</v>
      </c>
      <c r="J287" s="108"/>
      <c r="K287" s="107">
        <f t="shared" si="39"/>
        <v>0</v>
      </c>
      <c r="L287" s="108"/>
      <c r="M287" s="107"/>
      <c r="N287" s="107">
        <f t="shared" si="40"/>
        <v>0</v>
      </c>
      <c r="O287" s="121">
        <f t="shared" si="41"/>
        <v>0</v>
      </c>
      <c r="P287" s="66"/>
      <c r="Q287" s="12"/>
      <c r="R287" s="12"/>
      <c r="S287" s="12"/>
      <c r="T287" s="12"/>
      <c r="U287" s="12"/>
      <c r="V287" s="12"/>
      <c r="W287" s="12"/>
    </row>
    <row r="288" spans="2:23" s="5" customFormat="1" ht="16.5" thickBot="1">
      <c r="B288" s="129">
        <v>11</v>
      </c>
      <c r="C288" s="130" t="s">
        <v>226</v>
      </c>
      <c r="D288" s="131"/>
      <c r="E288" s="132"/>
      <c r="F288" s="133"/>
      <c r="G288" s="133">
        <f>SUM(G289:G296)</f>
        <v>0</v>
      </c>
      <c r="H288" s="133"/>
      <c r="I288" s="133">
        <f>SUM(I289:I296)</f>
        <v>0</v>
      </c>
      <c r="J288" s="133"/>
      <c r="K288" s="133">
        <f t="shared" ref="K288:O288" si="42">SUM(K289:K296)</f>
        <v>0</v>
      </c>
      <c r="L288" s="133"/>
      <c r="M288" s="133">
        <f t="shared" si="42"/>
        <v>0</v>
      </c>
      <c r="N288" s="133"/>
      <c r="O288" s="134">
        <f t="shared" si="42"/>
        <v>0</v>
      </c>
      <c r="P288" s="66"/>
      <c r="Q288" s="65"/>
      <c r="R288" s="65"/>
      <c r="S288" s="65"/>
      <c r="T288" s="65"/>
      <c r="U288" s="65"/>
      <c r="V288" s="65"/>
      <c r="W288" s="65"/>
    </row>
    <row r="289" spans="2:23" s="5" customFormat="1" ht="15.75">
      <c r="B289" s="122" t="s">
        <v>630</v>
      </c>
      <c r="C289" s="123" t="s">
        <v>367</v>
      </c>
      <c r="D289" s="124"/>
      <c r="E289" s="125"/>
      <c r="F289" s="127"/>
      <c r="G289" s="126"/>
      <c r="H289" s="126"/>
      <c r="I289" s="126"/>
      <c r="J289" s="126"/>
      <c r="K289" s="127"/>
      <c r="L289" s="126"/>
      <c r="M289" s="126"/>
      <c r="N289" s="127"/>
      <c r="O289" s="128"/>
      <c r="P289" s="66"/>
      <c r="Q289" s="65"/>
      <c r="R289" s="65"/>
      <c r="S289" s="65"/>
      <c r="T289" s="65"/>
      <c r="U289" s="65"/>
      <c r="V289" s="65"/>
      <c r="W289" s="65"/>
    </row>
    <row r="290" spans="2:23" s="15" customFormat="1" ht="31.5">
      <c r="B290" s="24" t="s">
        <v>635</v>
      </c>
      <c r="C290" s="41" t="s">
        <v>371</v>
      </c>
      <c r="D290" s="38"/>
      <c r="E290" s="58"/>
      <c r="F290" s="30"/>
      <c r="G290" s="42"/>
      <c r="H290" s="42"/>
      <c r="I290" s="42"/>
      <c r="J290" s="42"/>
      <c r="K290" s="30"/>
      <c r="L290" s="42"/>
      <c r="M290" s="42"/>
      <c r="N290" s="30"/>
      <c r="O290" s="31"/>
      <c r="P290" s="66"/>
      <c r="Q290" s="75"/>
      <c r="R290" s="75"/>
      <c r="S290" s="75"/>
      <c r="T290" s="75"/>
      <c r="U290" s="75"/>
      <c r="V290" s="75"/>
      <c r="W290" s="75"/>
    </row>
    <row r="291" spans="2:23" s="15" customFormat="1" ht="15.75">
      <c r="B291" s="25" t="s">
        <v>636</v>
      </c>
      <c r="C291" s="33" t="s">
        <v>368</v>
      </c>
      <c r="D291" s="34" t="s">
        <v>303</v>
      </c>
      <c r="E291" s="57">
        <v>0</v>
      </c>
      <c r="F291" s="30">
        <v>436.03699999999998</v>
      </c>
      <c r="G291" s="30">
        <f t="shared" ref="G291:G296" si="43">E291*F291</f>
        <v>0</v>
      </c>
      <c r="H291" s="30">
        <v>545.04999999999995</v>
      </c>
      <c r="I291" s="30">
        <f t="shared" ref="I291:I296" si="44">E291*H291</f>
        <v>0</v>
      </c>
      <c r="J291" s="32"/>
      <c r="K291" s="30">
        <f t="shared" si="39"/>
        <v>0</v>
      </c>
      <c r="L291" s="32"/>
      <c r="M291" s="30"/>
      <c r="N291" s="30">
        <f t="shared" si="40"/>
        <v>0</v>
      </c>
      <c r="O291" s="31">
        <f t="shared" si="41"/>
        <v>0</v>
      </c>
      <c r="P291" s="66"/>
      <c r="Q291" s="75"/>
      <c r="R291" s="75"/>
      <c r="S291" s="75"/>
      <c r="T291" s="75"/>
      <c r="U291" s="75"/>
      <c r="V291" s="75"/>
      <c r="W291" s="75"/>
    </row>
    <row r="292" spans="2:23" s="15" customFormat="1" ht="15.75">
      <c r="B292" s="25" t="s">
        <v>637</v>
      </c>
      <c r="C292" s="33" t="s">
        <v>369</v>
      </c>
      <c r="D292" s="34" t="s">
        <v>303</v>
      </c>
      <c r="E292" s="57">
        <v>0</v>
      </c>
      <c r="F292" s="30">
        <v>444.40899999999999</v>
      </c>
      <c r="G292" s="30">
        <f t="shared" si="43"/>
        <v>0</v>
      </c>
      <c r="H292" s="30">
        <v>555.51</v>
      </c>
      <c r="I292" s="30">
        <f t="shared" si="44"/>
        <v>0</v>
      </c>
      <c r="J292" s="32"/>
      <c r="K292" s="30">
        <f t="shared" si="39"/>
        <v>0</v>
      </c>
      <c r="L292" s="32"/>
      <c r="M292" s="30"/>
      <c r="N292" s="30">
        <f t="shared" si="40"/>
        <v>0</v>
      </c>
      <c r="O292" s="31">
        <f t="shared" si="41"/>
        <v>0</v>
      </c>
      <c r="P292" s="66"/>
      <c r="Q292" s="75"/>
      <c r="R292" s="75"/>
      <c r="S292" s="75"/>
      <c r="T292" s="75"/>
      <c r="U292" s="75"/>
      <c r="V292" s="75"/>
      <c r="W292" s="75"/>
    </row>
    <row r="293" spans="2:23" s="15" customFormat="1" ht="15.75">
      <c r="B293" s="25" t="s">
        <v>638</v>
      </c>
      <c r="C293" s="33" t="s">
        <v>370</v>
      </c>
      <c r="D293" s="34" t="s">
        <v>303</v>
      </c>
      <c r="E293" s="57">
        <v>0</v>
      </c>
      <c r="F293" s="30">
        <v>402.87099999999998</v>
      </c>
      <c r="G293" s="30">
        <f t="shared" si="43"/>
        <v>0</v>
      </c>
      <c r="H293" s="30">
        <v>503.59</v>
      </c>
      <c r="I293" s="30">
        <f t="shared" si="44"/>
        <v>0</v>
      </c>
      <c r="J293" s="32"/>
      <c r="K293" s="30">
        <f t="shared" si="39"/>
        <v>0</v>
      </c>
      <c r="L293" s="32"/>
      <c r="M293" s="30"/>
      <c r="N293" s="30">
        <f t="shared" si="40"/>
        <v>0</v>
      </c>
      <c r="O293" s="31">
        <f t="shared" si="41"/>
        <v>0</v>
      </c>
      <c r="P293" s="66"/>
      <c r="Q293" s="75"/>
      <c r="R293" s="75"/>
      <c r="S293" s="75"/>
      <c r="T293" s="75"/>
      <c r="U293" s="75"/>
      <c r="V293" s="75"/>
      <c r="W293" s="75"/>
    </row>
    <row r="294" spans="2:23" s="15" customFormat="1" ht="31.5">
      <c r="B294" s="24" t="s">
        <v>631</v>
      </c>
      <c r="C294" s="41" t="s">
        <v>634</v>
      </c>
      <c r="D294" s="38"/>
      <c r="E294" s="57"/>
      <c r="F294" s="30"/>
      <c r="G294" s="30">
        <f t="shared" si="43"/>
        <v>0</v>
      </c>
      <c r="H294" s="30"/>
      <c r="I294" s="30">
        <f t="shared" si="44"/>
        <v>0</v>
      </c>
      <c r="J294" s="42"/>
      <c r="K294" s="30"/>
      <c r="L294" s="42"/>
      <c r="M294" s="30"/>
      <c r="N294" s="30"/>
      <c r="O294" s="31"/>
      <c r="P294" s="66"/>
      <c r="Q294" s="75"/>
      <c r="R294" s="75"/>
      <c r="S294" s="75"/>
      <c r="T294" s="75"/>
      <c r="U294" s="75"/>
      <c r="V294" s="75"/>
      <c r="W294" s="75"/>
    </row>
    <row r="295" spans="2:23" s="15" customFormat="1" ht="15.75">
      <c r="B295" s="25" t="s">
        <v>632</v>
      </c>
      <c r="C295" s="33" t="s">
        <v>372</v>
      </c>
      <c r="D295" s="34" t="s">
        <v>303</v>
      </c>
      <c r="E295" s="57">
        <v>0</v>
      </c>
      <c r="F295" s="30">
        <v>291.00400000000002</v>
      </c>
      <c r="G295" s="30">
        <f t="shared" si="43"/>
        <v>0</v>
      </c>
      <c r="H295" s="30">
        <v>363.76</v>
      </c>
      <c r="I295" s="30">
        <f t="shared" si="44"/>
        <v>0</v>
      </c>
      <c r="J295" s="32"/>
      <c r="K295" s="30">
        <f t="shared" si="39"/>
        <v>0</v>
      </c>
      <c r="L295" s="32"/>
      <c r="M295" s="30"/>
      <c r="N295" s="30">
        <f t="shared" si="40"/>
        <v>0</v>
      </c>
      <c r="O295" s="31">
        <f t="shared" si="41"/>
        <v>0</v>
      </c>
      <c r="P295" s="66"/>
      <c r="Q295" s="75"/>
      <c r="R295" s="75"/>
      <c r="S295" s="75"/>
      <c r="T295" s="75"/>
      <c r="U295" s="75"/>
      <c r="V295" s="75"/>
      <c r="W295" s="75"/>
    </row>
    <row r="296" spans="2:23" s="15" customFormat="1" ht="16.5" thickBot="1">
      <c r="B296" s="138" t="s">
        <v>633</v>
      </c>
      <c r="C296" s="135" t="s">
        <v>373</v>
      </c>
      <c r="D296" s="136" t="s">
        <v>303</v>
      </c>
      <c r="E296" s="140">
        <v>0</v>
      </c>
      <c r="F296" s="107">
        <v>297.83600000000001</v>
      </c>
      <c r="G296" s="30">
        <f t="shared" si="43"/>
        <v>0</v>
      </c>
      <c r="H296" s="107">
        <v>372.3</v>
      </c>
      <c r="I296" s="30">
        <f t="shared" si="44"/>
        <v>0</v>
      </c>
      <c r="J296" s="108"/>
      <c r="K296" s="107">
        <f t="shared" si="39"/>
        <v>0</v>
      </c>
      <c r="L296" s="108"/>
      <c r="M296" s="107"/>
      <c r="N296" s="107">
        <f t="shared" si="40"/>
        <v>0</v>
      </c>
      <c r="O296" s="121">
        <f t="shared" si="41"/>
        <v>0</v>
      </c>
      <c r="P296" s="66"/>
      <c r="Q296" s="75"/>
      <c r="R296" s="75"/>
      <c r="S296" s="75"/>
      <c r="T296" s="75"/>
      <c r="U296" s="75"/>
      <c r="V296" s="75"/>
      <c r="W296" s="75"/>
    </row>
    <row r="297" spans="2:23" s="5" customFormat="1" ht="16.5" thickBot="1">
      <c r="B297" s="129">
        <v>12</v>
      </c>
      <c r="C297" s="130" t="s">
        <v>227</v>
      </c>
      <c r="D297" s="131"/>
      <c r="E297" s="132"/>
      <c r="F297" s="133"/>
      <c r="G297" s="133">
        <f>SUM(G298:G315)</f>
        <v>0</v>
      </c>
      <c r="H297" s="133"/>
      <c r="I297" s="133">
        <f>SUM(I298:I315)</f>
        <v>0</v>
      </c>
      <c r="J297" s="133"/>
      <c r="K297" s="133">
        <f t="shared" ref="K297:M297" si="45">SUM(K298:K315)</f>
        <v>0</v>
      </c>
      <c r="L297" s="133"/>
      <c r="M297" s="133">
        <f t="shared" si="45"/>
        <v>0</v>
      </c>
      <c r="N297" s="133"/>
      <c r="O297" s="134">
        <f>SUM(O298:O315)</f>
        <v>0</v>
      </c>
      <c r="P297" s="66"/>
      <c r="Q297" s="65"/>
      <c r="R297" s="65"/>
      <c r="S297" s="65"/>
      <c r="T297" s="65"/>
      <c r="U297" s="65"/>
      <c r="V297" s="65"/>
      <c r="W297" s="65"/>
    </row>
    <row r="298" spans="2:23" s="1" customFormat="1" ht="15.75">
      <c r="B298" s="122" t="s">
        <v>639</v>
      </c>
      <c r="C298" s="123" t="s">
        <v>228</v>
      </c>
      <c r="D298" s="124"/>
      <c r="E298" s="125"/>
      <c r="F298" s="127"/>
      <c r="G298" s="126"/>
      <c r="H298" s="126"/>
      <c r="I298" s="126"/>
      <c r="J298" s="126"/>
      <c r="K298" s="127"/>
      <c r="L298" s="126"/>
      <c r="M298" s="126"/>
      <c r="N298" s="127"/>
      <c r="O298" s="128"/>
      <c r="P298" s="66"/>
      <c r="Q298" s="71"/>
      <c r="R298" s="71"/>
      <c r="S298" s="71"/>
      <c r="T298" s="71"/>
      <c r="U298" s="71"/>
      <c r="V298" s="71"/>
      <c r="W298" s="71"/>
    </row>
    <row r="299" spans="2:23" s="2" customFormat="1" ht="15.75">
      <c r="B299" s="27" t="s">
        <v>640</v>
      </c>
      <c r="C299" s="28" t="s">
        <v>229</v>
      </c>
      <c r="D299" s="29" t="s">
        <v>304</v>
      </c>
      <c r="E299" s="57">
        <v>0</v>
      </c>
      <c r="F299" s="30">
        <v>253.47</v>
      </c>
      <c r="G299" s="30">
        <f t="shared" ref="G299:G315" si="46">E299*F299</f>
        <v>0</v>
      </c>
      <c r="H299" s="30">
        <v>316.83999999999997</v>
      </c>
      <c r="I299" s="30">
        <f t="shared" ref="I299:I315" si="47">E299*H299</f>
        <v>0</v>
      </c>
      <c r="J299" s="30"/>
      <c r="K299" s="30">
        <f t="shared" si="39"/>
        <v>0</v>
      </c>
      <c r="L299" s="32"/>
      <c r="M299" s="30"/>
      <c r="N299" s="30">
        <f t="shared" si="40"/>
        <v>0</v>
      </c>
      <c r="O299" s="31">
        <f t="shared" si="41"/>
        <v>0</v>
      </c>
      <c r="P299" s="66"/>
      <c r="Q299" s="11"/>
      <c r="R299" s="11"/>
      <c r="S299" s="11"/>
      <c r="T299" s="11"/>
      <c r="U299" s="11"/>
      <c r="V299" s="11"/>
      <c r="W299" s="11"/>
    </row>
    <row r="300" spans="2:23" s="2" customFormat="1" ht="15.75">
      <c r="B300" s="27" t="s">
        <v>641</v>
      </c>
      <c r="C300" s="28" t="s">
        <v>230</v>
      </c>
      <c r="D300" s="29" t="s">
        <v>305</v>
      </c>
      <c r="E300" s="57">
        <v>0</v>
      </c>
      <c r="F300" s="30">
        <v>55.026999999999994</v>
      </c>
      <c r="G300" s="30">
        <f t="shared" si="46"/>
        <v>0</v>
      </c>
      <c r="H300" s="30">
        <v>68.78</v>
      </c>
      <c r="I300" s="30">
        <f t="shared" si="47"/>
        <v>0</v>
      </c>
      <c r="J300" s="30"/>
      <c r="K300" s="30">
        <f t="shared" si="39"/>
        <v>0</v>
      </c>
      <c r="L300" s="32"/>
      <c r="M300" s="30"/>
      <c r="N300" s="30">
        <f t="shared" si="40"/>
        <v>0</v>
      </c>
      <c r="O300" s="31">
        <f t="shared" si="41"/>
        <v>0</v>
      </c>
      <c r="P300" s="66"/>
      <c r="Q300" s="11"/>
      <c r="R300" s="11"/>
      <c r="S300" s="11"/>
      <c r="T300" s="11"/>
      <c r="U300" s="11"/>
      <c r="V300" s="11"/>
      <c r="W300" s="11"/>
    </row>
    <row r="301" spans="2:23" s="2" customFormat="1" ht="15.75">
      <c r="B301" s="27" t="s">
        <v>642</v>
      </c>
      <c r="C301" s="28" t="s">
        <v>231</v>
      </c>
      <c r="D301" s="29" t="s">
        <v>305</v>
      </c>
      <c r="E301" s="57">
        <v>0</v>
      </c>
      <c r="F301" s="30">
        <v>71.483999999999995</v>
      </c>
      <c r="G301" s="30">
        <f t="shared" si="46"/>
        <v>0</v>
      </c>
      <c r="H301" s="30">
        <v>89.36</v>
      </c>
      <c r="I301" s="30">
        <f t="shared" si="47"/>
        <v>0</v>
      </c>
      <c r="J301" s="30"/>
      <c r="K301" s="30">
        <f t="shared" si="39"/>
        <v>0</v>
      </c>
      <c r="L301" s="32"/>
      <c r="M301" s="30"/>
      <c r="N301" s="30">
        <f t="shared" si="40"/>
        <v>0</v>
      </c>
      <c r="O301" s="31">
        <f t="shared" si="41"/>
        <v>0</v>
      </c>
      <c r="P301" s="66"/>
      <c r="Q301" s="11"/>
      <c r="R301" s="11"/>
      <c r="S301" s="11"/>
      <c r="T301" s="11"/>
      <c r="U301" s="11"/>
      <c r="V301" s="11"/>
      <c r="W301" s="11"/>
    </row>
    <row r="302" spans="2:23" ht="15.75">
      <c r="B302" s="27" t="s">
        <v>643</v>
      </c>
      <c r="C302" s="28" t="s">
        <v>232</v>
      </c>
      <c r="D302" s="29" t="s">
        <v>303</v>
      </c>
      <c r="E302" s="56">
        <v>0</v>
      </c>
      <c r="F302" s="30">
        <v>184.69499999999999</v>
      </c>
      <c r="G302" s="30">
        <f t="shared" si="46"/>
        <v>0</v>
      </c>
      <c r="H302" s="30">
        <v>230.87</v>
      </c>
      <c r="I302" s="30">
        <f t="shared" si="47"/>
        <v>0</v>
      </c>
      <c r="J302" s="30"/>
      <c r="K302" s="30">
        <f t="shared" si="39"/>
        <v>0</v>
      </c>
      <c r="L302" s="32"/>
      <c r="M302" s="30"/>
      <c r="N302" s="30">
        <f t="shared" si="40"/>
        <v>0</v>
      </c>
      <c r="O302" s="31">
        <f t="shared" si="41"/>
        <v>0</v>
      </c>
      <c r="P302" s="66"/>
    </row>
    <row r="303" spans="2:23" ht="15.75">
      <c r="B303" s="27" t="s">
        <v>644</v>
      </c>
      <c r="C303" s="28" t="s">
        <v>233</v>
      </c>
      <c r="D303" s="29" t="s">
        <v>303</v>
      </c>
      <c r="E303" s="56">
        <v>0</v>
      </c>
      <c r="F303" s="30">
        <v>171.56299999999999</v>
      </c>
      <c r="G303" s="30">
        <f t="shared" si="46"/>
        <v>0</v>
      </c>
      <c r="H303" s="30">
        <v>214.45</v>
      </c>
      <c r="I303" s="30">
        <f t="shared" si="47"/>
        <v>0</v>
      </c>
      <c r="J303" s="30"/>
      <c r="K303" s="30">
        <f t="shared" si="39"/>
        <v>0</v>
      </c>
      <c r="L303" s="32"/>
      <c r="M303" s="30"/>
      <c r="N303" s="30">
        <f t="shared" si="40"/>
        <v>0</v>
      </c>
      <c r="O303" s="31">
        <f t="shared" si="41"/>
        <v>0</v>
      </c>
      <c r="P303" s="66"/>
    </row>
    <row r="304" spans="2:23" ht="15.75">
      <c r="B304" s="27" t="s">
        <v>645</v>
      </c>
      <c r="C304" s="28" t="s">
        <v>234</v>
      </c>
      <c r="D304" s="29" t="s">
        <v>303</v>
      </c>
      <c r="E304" s="56">
        <v>0</v>
      </c>
      <c r="F304" s="30">
        <v>93.442999999999998</v>
      </c>
      <c r="G304" s="30">
        <f t="shared" si="46"/>
        <v>0</v>
      </c>
      <c r="H304" s="30">
        <v>116.8</v>
      </c>
      <c r="I304" s="30">
        <f t="shared" si="47"/>
        <v>0</v>
      </c>
      <c r="J304" s="30"/>
      <c r="K304" s="30">
        <f t="shared" si="39"/>
        <v>0</v>
      </c>
      <c r="L304" s="32"/>
      <c r="M304" s="30"/>
      <c r="N304" s="30">
        <f t="shared" si="40"/>
        <v>0</v>
      </c>
      <c r="O304" s="31">
        <f t="shared" si="41"/>
        <v>0</v>
      </c>
      <c r="P304" s="66"/>
    </row>
    <row r="305" spans="2:23" ht="15.75">
      <c r="B305" s="27" t="s">
        <v>646</v>
      </c>
      <c r="C305" s="28" t="s">
        <v>235</v>
      </c>
      <c r="D305" s="29" t="s">
        <v>303</v>
      </c>
      <c r="E305" s="56">
        <v>0</v>
      </c>
      <c r="F305" s="30">
        <v>134.113</v>
      </c>
      <c r="G305" s="30">
        <f t="shared" si="46"/>
        <v>0</v>
      </c>
      <c r="H305" s="30">
        <v>167.64</v>
      </c>
      <c r="I305" s="30">
        <f t="shared" si="47"/>
        <v>0</v>
      </c>
      <c r="J305" s="30"/>
      <c r="K305" s="30">
        <f t="shared" si="39"/>
        <v>0</v>
      </c>
      <c r="L305" s="32"/>
      <c r="M305" s="30"/>
      <c r="N305" s="30">
        <f t="shared" si="40"/>
        <v>0</v>
      </c>
      <c r="O305" s="31">
        <f t="shared" si="41"/>
        <v>0</v>
      </c>
      <c r="P305" s="66"/>
    </row>
    <row r="306" spans="2:23" ht="15.75">
      <c r="B306" s="27" t="s">
        <v>647</v>
      </c>
      <c r="C306" s="28" t="s">
        <v>236</v>
      </c>
      <c r="D306" s="29" t="s">
        <v>305</v>
      </c>
      <c r="E306" s="56">
        <v>0</v>
      </c>
      <c r="F306" s="30">
        <v>58.092999999999989</v>
      </c>
      <c r="G306" s="30">
        <f t="shared" si="46"/>
        <v>0</v>
      </c>
      <c r="H306" s="30">
        <v>72.62</v>
      </c>
      <c r="I306" s="30">
        <f t="shared" si="47"/>
        <v>0</v>
      </c>
      <c r="J306" s="30"/>
      <c r="K306" s="30">
        <f t="shared" si="39"/>
        <v>0</v>
      </c>
      <c r="L306" s="32"/>
      <c r="M306" s="30"/>
      <c r="N306" s="30">
        <f t="shared" si="40"/>
        <v>0</v>
      </c>
      <c r="O306" s="31">
        <f t="shared" si="41"/>
        <v>0</v>
      </c>
      <c r="P306" s="66"/>
    </row>
    <row r="307" spans="2:23" ht="15.75">
      <c r="B307" s="27" t="s">
        <v>648</v>
      </c>
      <c r="C307" s="28" t="s">
        <v>237</v>
      </c>
      <c r="D307" s="29" t="s">
        <v>305</v>
      </c>
      <c r="E307" s="56">
        <v>0</v>
      </c>
      <c r="F307" s="30">
        <v>108.038</v>
      </c>
      <c r="G307" s="30">
        <f t="shared" si="46"/>
        <v>0</v>
      </c>
      <c r="H307" s="30">
        <v>135.05000000000001</v>
      </c>
      <c r="I307" s="30">
        <f t="shared" si="47"/>
        <v>0</v>
      </c>
      <c r="J307" s="30"/>
      <c r="K307" s="30">
        <f t="shared" si="39"/>
        <v>0</v>
      </c>
      <c r="L307" s="32"/>
      <c r="M307" s="30"/>
      <c r="N307" s="30">
        <f t="shared" si="40"/>
        <v>0</v>
      </c>
      <c r="O307" s="31">
        <f t="shared" si="41"/>
        <v>0</v>
      </c>
      <c r="P307" s="66"/>
    </row>
    <row r="308" spans="2:23" s="3" customFormat="1" ht="15.75">
      <c r="B308" s="23" t="s">
        <v>649</v>
      </c>
      <c r="C308" s="20" t="s">
        <v>751</v>
      </c>
      <c r="D308" s="19"/>
      <c r="E308" s="55"/>
      <c r="F308" s="30"/>
      <c r="G308" s="30">
        <f t="shared" si="46"/>
        <v>0</v>
      </c>
      <c r="H308" s="30"/>
      <c r="I308" s="30">
        <f t="shared" si="47"/>
        <v>0</v>
      </c>
      <c r="J308" s="18"/>
      <c r="K308" s="30"/>
      <c r="L308" s="18"/>
      <c r="M308" s="30"/>
      <c r="N308" s="30"/>
      <c r="O308" s="31"/>
      <c r="P308" s="66"/>
      <c r="Q308" s="67"/>
      <c r="R308" s="67"/>
      <c r="S308" s="67"/>
      <c r="T308" s="67"/>
      <c r="U308" s="67"/>
      <c r="V308" s="67"/>
      <c r="W308" s="67"/>
    </row>
    <row r="309" spans="2:23" s="3" customFormat="1" ht="15.75">
      <c r="B309" s="23" t="s">
        <v>650</v>
      </c>
      <c r="C309" s="20" t="s">
        <v>329</v>
      </c>
      <c r="D309" s="19"/>
      <c r="E309" s="55"/>
      <c r="F309" s="30"/>
      <c r="G309" s="30">
        <f t="shared" si="46"/>
        <v>0</v>
      </c>
      <c r="H309" s="30"/>
      <c r="I309" s="30">
        <f t="shared" si="47"/>
        <v>0</v>
      </c>
      <c r="J309" s="18"/>
      <c r="K309" s="30"/>
      <c r="L309" s="18"/>
      <c r="M309" s="30"/>
      <c r="N309" s="30"/>
      <c r="O309" s="31"/>
      <c r="P309" s="66"/>
      <c r="Q309" s="67"/>
      <c r="R309" s="67"/>
      <c r="S309" s="67"/>
      <c r="T309" s="67"/>
      <c r="U309" s="67"/>
      <c r="V309" s="67"/>
      <c r="W309" s="67"/>
    </row>
    <row r="310" spans="2:23" s="2" customFormat="1" ht="15.75">
      <c r="B310" s="27" t="s">
        <v>651</v>
      </c>
      <c r="C310" s="28" t="s">
        <v>332</v>
      </c>
      <c r="D310" s="29" t="s">
        <v>304</v>
      </c>
      <c r="E310" s="57">
        <v>0</v>
      </c>
      <c r="F310" s="30">
        <v>286.92299999999994</v>
      </c>
      <c r="G310" s="30">
        <f t="shared" si="46"/>
        <v>0</v>
      </c>
      <c r="H310" s="30">
        <v>358.65</v>
      </c>
      <c r="I310" s="30">
        <f t="shared" si="47"/>
        <v>0</v>
      </c>
      <c r="J310" s="30"/>
      <c r="K310" s="30">
        <f t="shared" si="39"/>
        <v>0</v>
      </c>
      <c r="L310" s="32"/>
      <c r="M310" s="30"/>
      <c r="N310" s="30">
        <f t="shared" si="40"/>
        <v>0</v>
      </c>
      <c r="O310" s="31">
        <f t="shared" si="41"/>
        <v>0</v>
      </c>
      <c r="P310" s="66"/>
      <c r="Q310" s="11"/>
      <c r="R310" s="11"/>
      <c r="S310" s="11"/>
      <c r="T310" s="11"/>
      <c r="U310" s="11"/>
      <c r="V310" s="11"/>
      <c r="W310" s="11"/>
    </row>
    <row r="311" spans="2:23" s="2" customFormat="1" ht="15.75">
      <c r="B311" s="27" t="s">
        <v>652</v>
      </c>
      <c r="C311" s="28" t="s">
        <v>328</v>
      </c>
      <c r="D311" s="29" t="s">
        <v>304</v>
      </c>
      <c r="E311" s="57">
        <v>0</v>
      </c>
      <c r="F311" s="30">
        <v>289.05099999999999</v>
      </c>
      <c r="G311" s="30">
        <f t="shared" si="46"/>
        <v>0</v>
      </c>
      <c r="H311" s="30">
        <v>361.31</v>
      </c>
      <c r="I311" s="30">
        <f t="shared" si="47"/>
        <v>0</v>
      </c>
      <c r="J311" s="30"/>
      <c r="K311" s="30">
        <f t="shared" si="39"/>
        <v>0</v>
      </c>
      <c r="L311" s="32"/>
      <c r="M311" s="30"/>
      <c r="N311" s="30">
        <f t="shared" si="40"/>
        <v>0</v>
      </c>
      <c r="O311" s="31">
        <f t="shared" si="41"/>
        <v>0</v>
      </c>
      <c r="P311" s="66"/>
      <c r="Q311" s="11"/>
      <c r="R311" s="11"/>
      <c r="S311" s="11"/>
      <c r="T311" s="11"/>
      <c r="U311" s="11"/>
      <c r="V311" s="11"/>
      <c r="W311" s="11"/>
    </row>
    <row r="312" spans="2:23" s="3" customFormat="1" ht="15.75">
      <c r="B312" s="23" t="s">
        <v>653</v>
      </c>
      <c r="C312" s="20" t="s">
        <v>330</v>
      </c>
      <c r="D312" s="19"/>
      <c r="E312" s="55"/>
      <c r="F312" s="30"/>
      <c r="G312" s="30">
        <f t="shared" si="46"/>
        <v>0</v>
      </c>
      <c r="H312" s="30"/>
      <c r="I312" s="30">
        <f t="shared" si="47"/>
        <v>0</v>
      </c>
      <c r="J312" s="18"/>
      <c r="K312" s="30">
        <f t="shared" si="39"/>
        <v>0</v>
      </c>
      <c r="L312" s="18"/>
      <c r="M312" s="30"/>
      <c r="N312" s="30">
        <f t="shared" si="40"/>
        <v>0</v>
      </c>
      <c r="O312" s="31">
        <f t="shared" si="41"/>
        <v>0</v>
      </c>
      <c r="P312" s="66"/>
      <c r="Q312" s="67"/>
      <c r="R312" s="67"/>
      <c r="S312" s="67"/>
      <c r="T312" s="67"/>
      <c r="U312" s="67"/>
      <c r="V312" s="67"/>
      <c r="W312" s="67"/>
    </row>
    <row r="313" spans="2:23" s="2" customFormat="1" ht="15.75">
      <c r="B313" s="27" t="s">
        <v>654</v>
      </c>
      <c r="C313" s="28" t="s">
        <v>331</v>
      </c>
      <c r="D313" s="29" t="s">
        <v>304</v>
      </c>
      <c r="E313" s="57">
        <v>0</v>
      </c>
      <c r="F313" s="30">
        <v>304.654</v>
      </c>
      <c r="G313" s="30">
        <f t="shared" si="46"/>
        <v>0</v>
      </c>
      <c r="H313" s="30">
        <v>380.82</v>
      </c>
      <c r="I313" s="30">
        <f t="shared" si="47"/>
        <v>0</v>
      </c>
      <c r="J313" s="30"/>
      <c r="K313" s="30">
        <f t="shared" si="39"/>
        <v>0</v>
      </c>
      <c r="L313" s="32"/>
      <c r="M313" s="30"/>
      <c r="N313" s="30">
        <f t="shared" si="40"/>
        <v>0</v>
      </c>
      <c r="O313" s="31">
        <f t="shared" si="41"/>
        <v>0</v>
      </c>
      <c r="P313" s="66"/>
      <c r="Q313" s="11"/>
      <c r="R313" s="11"/>
      <c r="S313" s="11"/>
      <c r="T313" s="11"/>
      <c r="U313" s="11"/>
      <c r="V313" s="11"/>
      <c r="W313" s="11"/>
    </row>
    <row r="314" spans="2:23" s="3" customFormat="1" ht="31.5">
      <c r="B314" s="24" t="s">
        <v>655</v>
      </c>
      <c r="C314" s="41" t="s">
        <v>362</v>
      </c>
      <c r="D314" s="19"/>
      <c r="E314" s="55"/>
      <c r="F314" s="30"/>
      <c r="G314" s="30">
        <f t="shared" si="46"/>
        <v>0</v>
      </c>
      <c r="H314" s="30"/>
      <c r="I314" s="30">
        <f t="shared" si="47"/>
        <v>0</v>
      </c>
      <c r="J314" s="18"/>
      <c r="K314" s="30"/>
      <c r="L314" s="18"/>
      <c r="M314" s="30"/>
      <c r="N314" s="30"/>
      <c r="O314" s="31"/>
      <c r="P314" s="66"/>
      <c r="Q314" s="67"/>
      <c r="R314" s="67"/>
      <c r="S314" s="67"/>
      <c r="T314" s="67"/>
      <c r="U314" s="67"/>
      <c r="V314" s="67"/>
      <c r="W314" s="67"/>
    </row>
    <row r="315" spans="2:23" s="2" customFormat="1" ht="16.5" thickBot="1">
      <c r="B315" s="118" t="s">
        <v>656</v>
      </c>
      <c r="C315" s="119" t="s">
        <v>363</v>
      </c>
      <c r="D315" s="120" t="s">
        <v>304</v>
      </c>
      <c r="E315" s="140">
        <v>0</v>
      </c>
      <c r="F315" s="107">
        <v>165.94199999999998</v>
      </c>
      <c r="G315" s="30">
        <f t="shared" si="46"/>
        <v>0</v>
      </c>
      <c r="H315" s="107">
        <v>207.43</v>
      </c>
      <c r="I315" s="30">
        <f t="shared" si="47"/>
        <v>0</v>
      </c>
      <c r="J315" s="107"/>
      <c r="K315" s="107">
        <f t="shared" si="39"/>
        <v>0</v>
      </c>
      <c r="L315" s="108"/>
      <c r="M315" s="107"/>
      <c r="N315" s="107">
        <f t="shared" si="40"/>
        <v>0</v>
      </c>
      <c r="O315" s="121">
        <f t="shared" si="41"/>
        <v>0</v>
      </c>
      <c r="P315" s="66"/>
      <c r="Q315" s="11"/>
      <c r="R315" s="11"/>
      <c r="S315" s="11"/>
      <c r="T315" s="11"/>
      <c r="U315" s="11"/>
      <c r="V315" s="11"/>
      <c r="W315" s="11"/>
    </row>
    <row r="316" spans="2:23" s="5" customFormat="1" ht="16.5" thickBot="1">
      <c r="B316" s="129">
        <v>13</v>
      </c>
      <c r="C316" s="130" t="s">
        <v>238</v>
      </c>
      <c r="D316" s="131"/>
      <c r="E316" s="132"/>
      <c r="F316" s="133"/>
      <c r="G316" s="133">
        <f>SUM(G317:G327)</f>
        <v>0</v>
      </c>
      <c r="H316" s="133"/>
      <c r="I316" s="133">
        <f>SUM(I317:I327)</f>
        <v>0</v>
      </c>
      <c r="J316" s="133"/>
      <c r="K316" s="133">
        <f t="shared" ref="K316:O316" si="48">SUM(K317:K327)</f>
        <v>0</v>
      </c>
      <c r="L316" s="133"/>
      <c r="M316" s="133">
        <f t="shared" si="48"/>
        <v>0</v>
      </c>
      <c r="N316" s="133"/>
      <c r="O316" s="134">
        <f t="shared" si="48"/>
        <v>0</v>
      </c>
      <c r="P316" s="66"/>
      <c r="Q316" s="65"/>
      <c r="R316" s="65"/>
      <c r="S316" s="65"/>
      <c r="T316" s="65"/>
      <c r="U316" s="65"/>
      <c r="V316" s="65"/>
      <c r="W316" s="65"/>
    </row>
    <row r="317" spans="2:23" s="1" customFormat="1" ht="15.75">
      <c r="B317" s="122" t="s">
        <v>657</v>
      </c>
      <c r="C317" s="123" t="s">
        <v>239</v>
      </c>
      <c r="D317" s="124"/>
      <c r="E317" s="125"/>
      <c r="F317" s="127"/>
      <c r="G317" s="126"/>
      <c r="H317" s="126"/>
      <c r="I317" s="126"/>
      <c r="J317" s="126"/>
      <c r="K317" s="127"/>
      <c r="L317" s="126"/>
      <c r="M317" s="126"/>
      <c r="N317" s="127"/>
      <c r="O317" s="128"/>
      <c r="P317" s="66"/>
      <c r="Q317" s="71"/>
      <c r="R317" s="71"/>
      <c r="S317" s="71"/>
      <c r="T317" s="71"/>
      <c r="U317" s="71"/>
      <c r="V317" s="71"/>
      <c r="W317" s="71"/>
    </row>
    <row r="318" spans="2:23" s="2" customFormat="1" ht="15.75">
      <c r="B318" s="27" t="s">
        <v>658</v>
      </c>
      <c r="C318" s="28" t="s">
        <v>240</v>
      </c>
      <c r="D318" s="29" t="s">
        <v>304</v>
      </c>
      <c r="E318" s="57"/>
      <c r="F318" s="30">
        <v>3.8009999999999997</v>
      </c>
      <c r="G318" s="30">
        <f t="shared" ref="G318:G327" si="49">E318*F318</f>
        <v>0</v>
      </c>
      <c r="H318" s="30">
        <v>4.75</v>
      </c>
      <c r="I318" s="30">
        <f t="shared" ref="I318:I327" si="50">E318*H318</f>
        <v>0</v>
      </c>
      <c r="J318" s="30"/>
      <c r="K318" s="30">
        <f t="shared" si="39"/>
        <v>0</v>
      </c>
      <c r="L318" s="32"/>
      <c r="M318" s="30"/>
      <c r="N318" s="30">
        <f t="shared" si="40"/>
        <v>0</v>
      </c>
      <c r="O318" s="31">
        <f t="shared" si="41"/>
        <v>0</v>
      </c>
      <c r="P318" s="66"/>
      <c r="Q318" s="11"/>
      <c r="R318" s="11"/>
      <c r="S318" s="11"/>
      <c r="T318" s="11"/>
      <c r="U318" s="11"/>
      <c r="V318" s="11"/>
      <c r="W318" s="11"/>
    </row>
    <row r="319" spans="2:23" s="2" customFormat="1" ht="15.75">
      <c r="B319" s="27" t="s">
        <v>659</v>
      </c>
      <c r="C319" s="28" t="s">
        <v>241</v>
      </c>
      <c r="D319" s="29" t="s">
        <v>304</v>
      </c>
      <c r="E319" s="57"/>
      <c r="F319" s="30">
        <v>13.272</v>
      </c>
      <c r="G319" s="30">
        <f t="shared" si="49"/>
        <v>0</v>
      </c>
      <c r="H319" s="30">
        <v>16.59</v>
      </c>
      <c r="I319" s="30">
        <f t="shared" si="50"/>
        <v>0</v>
      </c>
      <c r="J319" s="30"/>
      <c r="K319" s="30">
        <f t="shared" si="39"/>
        <v>0</v>
      </c>
      <c r="L319" s="32"/>
      <c r="M319" s="30"/>
      <c r="N319" s="30">
        <f t="shared" si="40"/>
        <v>0</v>
      </c>
      <c r="O319" s="31">
        <f t="shared" si="41"/>
        <v>0</v>
      </c>
      <c r="P319" s="66"/>
      <c r="Q319" s="11"/>
      <c r="R319" s="11"/>
      <c r="S319" s="11"/>
      <c r="T319" s="11"/>
      <c r="U319" s="11"/>
      <c r="V319" s="11"/>
      <c r="W319" s="11"/>
    </row>
    <row r="320" spans="2:23" s="2" customFormat="1" ht="15.75">
      <c r="B320" s="27" t="s">
        <v>660</v>
      </c>
      <c r="C320" s="28" t="s">
        <v>242</v>
      </c>
      <c r="D320" s="29" t="s">
        <v>304</v>
      </c>
      <c r="E320" s="57"/>
      <c r="F320" s="30">
        <v>17.100999999999999</v>
      </c>
      <c r="G320" s="30">
        <f t="shared" si="49"/>
        <v>0</v>
      </c>
      <c r="H320" s="30">
        <v>21.38</v>
      </c>
      <c r="I320" s="30">
        <f t="shared" si="50"/>
        <v>0</v>
      </c>
      <c r="J320" s="30"/>
      <c r="K320" s="30">
        <f t="shared" si="39"/>
        <v>0</v>
      </c>
      <c r="L320" s="32"/>
      <c r="M320" s="30"/>
      <c r="N320" s="30">
        <f t="shared" si="40"/>
        <v>0</v>
      </c>
      <c r="O320" s="31">
        <f t="shared" si="41"/>
        <v>0</v>
      </c>
      <c r="P320" s="66"/>
      <c r="Q320" s="11"/>
      <c r="R320" s="11"/>
      <c r="S320" s="11"/>
      <c r="T320" s="11"/>
      <c r="U320" s="11"/>
      <c r="V320" s="11"/>
      <c r="W320" s="11"/>
    </row>
    <row r="321" spans="2:23" s="10" customFormat="1" ht="15.75">
      <c r="B321" s="27" t="s">
        <v>661</v>
      </c>
      <c r="C321" s="33" t="s">
        <v>343</v>
      </c>
      <c r="D321" s="34" t="s">
        <v>304</v>
      </c>
      <c r="E321" s="57">
        <v>0</v>
      </c>
      <c r="F321" s="30">
        <v>6.3069999999999995</v>
      </c>
      <c r="G321" s="30">
        <f t="shared" si="49"/>
        <v>0</v>
      </c>
      <c r="H321" s="30">
        <v>7.88</v>
      </c>
      <c r="I321" s="30">
        <f t="shared" si="50"/>
        <v>0</v>
      </c>
      <c r="J321" s="32"/>
      <c r="K321" s="30">
        <f t="shared" si="39"/>
        <v>0</v>
      </c>
      <c r="L321" s="32"/>
      <c r="M321" s="30"/>
      <c r="N321" s="30">
        <f t="shared" si="40"/>
        <v>0</v>
      </c>
      <c r="O321" s="31">
        <f t="shared" si="41"/>
        <v>0</v>
      </c>
      <c r="P321" s="66"/>
      <c r="Q321" s="12"/>
      <c r="R321" s="12"/>
      <c r="S321" s="12"/>
      <c r="T321" s="12"/>
      <c r="U321" s="12"/>
      <c r="V321" s="12"/>
      <c r="W321" s="12"/>
    </row>
    <row r="322" spans="2:23" s="1" customFormat="1" ht="15.75">
      <c r="B322" s="23" t="s">
        <v>662</v>
      </c>
      <c r="C322" s="20" t="s">
        <v>243</v>
      </c>
      <c r="D322" s="19"/>
      <c r="E322" s="55"/>
      <c r="F322" s="30"/>
      <c r="G322" s="30">
        <f t="shared" si="49"/>
        <v>0</v>
      </c>
      <c r="H322" s="30"/>
      <c r="I322" s="30">
        <f t="shared" si="50"/>
        <v>0</v>
      </c>
      <c r="J322" s="18"/>
      <c r="K322" s="30"/>
      <c r="L322" s="18"/>
      <c r="M322" s="30"/>
      <c r="N322" s="30"/>
      <c r="O322" s="31"/>
      <c r="P322" s="66"/>
      <c r="Q322" s="71"/>
      <c r="R322" s="71"/>
      <c r="S322" s="71"/>
      <c r="T322" s="71"/>
      <c r="U322" s="71"/>
      <c r="V322" s="71"/>
      <c r="W322" s="71"/>
    </row>
    <row r="323" spans="2:23" s="2" customFormat="1" ht="15.75">
      <c r="B323" s="27" t="s">
        <v>663</v>
      </c>
      <c r="C323" s="28" t="s">
        <v>244</v>
      </c>
      <c r="D323" s="29" t="s">
        <v>304</v>
      </c>
      <c r="E323" s="57">
        <v>0</v>
      </c>
      <c r="F323" s="30">
        <v>36.672999999999995</v>
      </c>
      <c r="G323" s="30">
        <f t="shared" si="49"/>
        <v>0</v>
      </c>
      <c r="H323" s="30">
        <v>45.84</v>
      </c>
      <c r="I323" s="30">
        <f t="shared" si="50"/>
        <v>0</v>
      </c>
      <c r="J323" s="30"/>
      <c r="K323" s="30">
        <f t="shared" si="39"/>
        <v>0</v>
      </c>
      <c r="L323" s="32"/>
      <c r="M323" s="30"/>
      <c r="N323" s="30">
        <f t="shared" si="40"/>
        <v>0</v>
      </c>
      <c r="O323" s="31">
        <f t="shared" si="41"/>
        <v>0</v>
      </c>
      <c r="P323" s="66"/>
      <c r="Q323" s="11"/>
      <c r="R323" s="11"/>
      <c r="S323" s="11"/>
      <c r="T323" s="11"/>
      <c r="U323" s="11"/>
      <c r="V323" s="11"/>
      <c r="W323" s="11"/>
    </row>
    <row r="324" spans="2:23" s="1" customFormat="1" ht="15.75">
      <c r="B324" s="23" t="s">
        <v>664</v>
      </c>
      <c r="C324" s="20" t="s">
        <v>245</v>
      </c>
      <c r="D324" s="19"/>
      <c r="E324" s="55"/>
      <c r="F324" s="30"/>
      <c r="G324" s="30">
        <f t="shared" si="49"/>
        <v>0</v>
      </c>
      <c r="H324" s="30"/>
      <c r="I324" s="30">
        <f t="shared" si="50"/>
        <v>0</v>
      </c>
      <c r="J324" s="18"/>
      <c r="K324" s="30"/>
      <c r="L324" s="18"/>
      <c r="M324" s="30"/>
      <c r="N324" s="30"/>
      <c r="O324" s="31"/>
      <c r="P324" s="66"/>
      <c r="Q324" s="71"/>
      <c r="R324" s="71"/>
      <c r="S324" s="71"/>
      <c r="T324" s="71"/>
      <c r="U324" s="71"/>
      <c r="V324" s="71"/>
      <c r="W324" s="71"/>
    </row>
    <row r="325" spans="2:23" s="10" customFormat="1" ht="31.5">
      <c r="B325" s="25" t="s">
        <v>665</v>
      </c>
      <c r="C325" s="36" t="s">
        <v>360</v>
      </c>
      <c r="D325" s="34" t="s">
        <v>304</v>
      </c>
      <c r="E325" s="57">
        <v>0</v>
      </c>
      <c r="F325" s="30">
        <v>200.73899999999998</v>
      </c>
      <c r="G325" s="30">
        <f t="shared" si="49"/>
        <v>0</v>
      </c>
      <c r="H325" s="30">
        <v>250.92</v>
      </c>
      <c r="I325" s="30">
        <f t="shared" si="50"/>
        <v>0</v>
      </c>
      <c r="J325" s="32"/>
      <c r="K325" s="30">
        <f t="shared" si="39"/>
        <v>0</v>
      </c>
      <c r="L325" s="32"/>
      <c r="M325" s="30"/>
      <c r="N325" s="30">
        <f t="shared" si="40"/>
        <v>0</v>
      </c>
      <c r="O325" s="31">
        <f t="shared" si="41"/>
        <v>0</v>
      </c>
      <c r="P325" s="66"/>
      <c r="Q325" s="12"/>
      <c r="R325" s="12"/>
      <c r="S325" s="12"/>
      <c r="T325" s="12"/>
      <c r="U325" s="12"/>
      <c r="V325" s="12"/>
      <c r="W325" s="12"/>
    </row>
    <row r="326" spans="2:23" s="1" customFormat="1" ht="15.75">
      <c r="B326" s="23" t="s">
        <v>666</v>
      </c>
      <c r="C326" s="20" t="s">
        <v>246</v>
      </c>
      <c r="D326" s="19"/>
      <c r="E326" s="55"/>
      <c r="F326" s="30">
        <v>0</v>
      </c>
      <c r="G326" s="30">
        <f t="shared" si="49"/>
        <v>0</v>
      </c>
      <c r="H326" s="30"/>
      <c r="I326" s="30">
        <f t="shared" si="50"/>
        <v>0</v>
      </c>
      <c r="J326" s="18"/>
      <c r="K326" s="30"/>
      <c r="L326" s="18"/>
      <c r="M326" s="30"/>
      <c r="N326" s="30"/>
      <c r="O326" s="31"/>
      <c r="P326" s="66"/>
      <c r="Q326" s="71"/>
      <c r="R326" s="71"/>
      <c r="S326" s="71"/>
      <c r="T326" s="71"/>
      <c r="U326" s="71"/>
      <c r="V326" s="71"/>
      <c r="W326" s="71"/>
    </row>
    <row r="327" spans="2:23" ht="16.5" thickBot="1">
      <c r="B327" s="118" t="s">
        <v>667</v>
      </c>
      <c r="C327" s="119" t="s">
        <v>247</v>
      </c>
      <c r="D327" s="120" t="s">
        <v>304</v>
      </c>
      <c r="E327" s="110">
        <v>0</v>
      </c>
      <c r="F327" s="107">
        <v>107.31</v>
      </c>
      <c r="G327" s="30">
        <f t="shared" si="49"/>
        <v>0</v>
      </c>
      <c r="H327" s="107">
        <v>134.13999999999999</v>
      </c>
      <c r="I327" s="30">
        <f t="shared" si="50"/>
        <v>0</v>
      </c>
      <c r="J327" s="107"/>
      <c r="K327" s="107">
        <f t="shared" si="39"/>
        <v>0</v>
      </c>
      <c r="L327" s="108"/>
      <c r="M327" s="107"/>
      <c r="N327" s="107">
        <f t="shared" si="40"/>
        <v>0</v>
      </c>
      <c r="O327" s="121">
        <f t="shared" si="41"/>
        <v>0</v>
      </c>
      <c r="P327" s="66"/>
    </row>
    <row r="328" spans="2:23" s="7" customFormat="1" ht="16.5" thickBot="1">
      <c r="B328" s="129">
        <v>14</v>
      </c>
      <c r="C328" s="130" t="s">
        <v>248</v>
      </c>
      <c r="D328" s="131"/>
      <c r="E328" s="132"/>
      <c r="F328" s="133"/>
      <c r="G328" s="133">
        <f>SUM(G329:G349)</f>
        <v>0</v>
      </c>
      <c r="H328" s="133"/>
      <c r="I328" s="133">
        <f>SUM(I329:I349)</f>
        <v>0</v>
      </c>
      <c r="J328" s="133"/>
      <c r="K328" s="133">
        <f t="shared" ref="K328:O328" si="51">SUM(K329:K349)</f>
        <v>0</v>
      </c>
      <c r="L328" s="133"/>
      <c r="M328" s="133">
        <f t="shared" si="51"/>
        <v>0</v>
      </c>
      <c r="N328" s="133"/>
      <c r="O328" s="134">
        <f t="shared" si="51"/>
        <v>0</v>
      </c>
      <c r="P328" s="66"/>
      <c r="Q328" s="72"/>
      <c r="R328" s="72"/>
      <c r="S328" s="72"/>
      <c r="T328" s="72"/>
      <c r="U328" s="72"/>
      <c r="V328" s="72"/>
      <c r="W328" s="72"/>
    </row>
    <row r="329" spans="2:23" s="3" customFormat="1" ht="15.75">
      <c r="B329" s="122" t="s">
        <v>668</v>
      </c>
      <c r="C329" s="123" t="s">
        <v>249</v>
      </c>
      <c r="D329" s="124"/>
      <c r="E329" s="125"/>
      <c r="F329" s="127"/>
      <c r="G329" s="126"/>
      <c r="H329" s="126"/>
      <c r="I329" s="126"/>
      <c r="J329" s="126"/>
      <c r="K329" s="127"/>
      <c r="L329" s="126"/>
      <c r="M329" s="126"/>
      <c r="N329" s="127"/>
      <c r="O329" s="128"/>
      <c r="P329" s="66"/>
      <c r="Q329" s="67"/>
      <c r="R329" s="67"/>
      <c r="S329" s="67"/>
      <c r="T329" s="67"/>
      <c r="U329" s="67"/>
      <c r="V329" s="67"/>
      <c r="W329" s="67"/>
    </row>
    <row r="330" spans="2:23" s="2" customFormat="1" ht="15.75">
      <c r="B330" s="27" t="s">
        <v>669</v>
      </c>
      <c r="C330" s="28" t="s">
        <v>250</v>
      </c>
      <c r="D330" s="29" t="s">
        <v>304</v>
      </c>
      <c r="E330" s="57">
        <v>0</v>
      </c>
      <c r="F330" s="30">
        <v>20.376999999999999</v>
      </c>
      <c r="G330" s="30">
        <f t="shared" ref="G330" si="52">E330*F330</f>
        <v>0</v>
      </c>
      <c r="H330" s="30">
        <v>25.47</v>
      </c>
      <c r="I330" s="30">
        <f t="shared" ref="I330:I349" si="53">E330*H330</f>
        <v>0</v>
      </c>
      <c r="J330" s="30"/>
      <c r="K330" s="30">
        <f t="shared" si="39"/>
        <v>0</v>
      </c>
      <c r="L330" s="32"/>
      <c r="M330" s="30"/>
      <c r="N330" s="30">
        <f t="shared" si="40"/>
        <v>0</v>
      </c>
      <c r="O330" s="31">
        <f t="shared" si="41"/>
        <v>0</v>
      </c>
      <c r="P330" s="66"/>
      <c r="Q330" s="11"/>
      <c r="R330" s="11"/>
      <c r="S330" s="11"/>
      <c r="T330" s="11"/>
      <c r="U330" s="11"/>
      <c r="V330" s="11"/>
      <c r="W330" s="11"/>
    </row>
    <row r="331" spans="2:23" s="3" customFormat="1" ht="15.75">
      <c r="B331" s="23" t="s">
        <v>670</v>
      </c>
      <c r="C331" s="20" t="s">
        <v>251</v>
      </c>
      <c r="D331" s="19"/>
      <c r="E331" s="55"/>
      <c r="F331" s="30"/>
      <c r="G331" s="18"/>
      <c r="H331" s="30"/>
      <c r="I331" s="30">
        <f t="shared" si="53"/>
        <v>0</v>
      </c>
      <c r="J331" s="18"/>
      <c r="K331" s="30"/>
      <c r="L331" s="18"/>
      <c r="M331" s="30"/>
      <c r="N331" s="30"/>
      <c r="O331" s="31"/>
      <c r="P331" s="66"/>
      <c r="Q331" s="67"/>
      <c r="R331" s="67"/>
      <c r="S331" s="67"/>
      <c r="T331" s="67"/>
      <c r="U331" s="67"/>
      <c r="V331" s="67"/>
      <c r="W331" s="67"/>
    </row>
    <row r="332" spans="2:23" s="2" customFormat="1" ht="15.75">
      <c r="B332" s="27" t="s">
        <v>671</v>
      </c>
      <c r="C332" s="28" t="s">
        <v>252</v>
      </c>
      <c r="D332" s="29" t="s">
        <v>304</v>
      </c>
      <c r="E332" s="57"/>
      <c r="F332" s="30">
        <v>30.471</v>
      </c>
      <c r="G332" s="30">
        <f t="shared" ref="G332:G342" si="54">E332*F332</f>
        <v>0</v>
      </c>
      <c r="H332" s="30">
        <v>38.090000000000003</v>
      </c>
      <c r="I332" s="30">
        <f t="shared" si="53"/>
        <v>0</v>
      </c>
      <c r="J332" s="30"/>
      <c r="K332" s="30">
        <f t="shared" si="39"/>
        <v>0</v>
      </c>
      <c r="L332" s="32"/>
      <c r="M332" s="30"/>
      <c r="N332" s="30">
        <f t="shared" si="40"/>
        <v>0</v>
      </c>
      <c r="O332" s="31">
        <f t="shared" si="41"/>
        <v>0</v>
      </c>
      <c r="P332" s="66"/>
      <c r="Q332" s="11"/>
      <c r="R332" s="11"/>
      <c r="S332" s="11"/>
      <c r="T332" s="11"/>
      <c r="U332" s="11"/>
      <c r="V332" s="11"/>
      <c r="W332" s="11"/>
    </row>
    <row r="333" spans="2:23" s="1" customFormat="1" ht="15.75">
      <c r="B333" s="23" t="s">
        <v>672</v>
      </c>
      <c r="C333" s="20" t="s">
        <v>253</v>
      </c>
      <c r="D333" s="19"/>
      <c r="E333" s="55"/>
      <c r="F333" s="30"/>
      <c r="G333" s="30">
        <f t="shared" si="54"/>
        <v>0</v>
      </c>
      <c r="H333" s="30"/>
      <c r="I333" s="30">
        <f t="shared" si="53"/>
        <v>0</v>
      </c>
      <c r="J333" s="18"/>
      <c r="K333" s="30"/>
      <c r="L333" s="18"/>
      <c r="M333" s="30"/>
      <c r="N333" s="30"/>
      <c r="O333" s="31"/>
      <c r="P333" s="66"/>
      <c r="Q333" s="71"/>
      <c r="R333" s="71"/>
      <c r="S333" s="71"/>
      <c r="T333" s="71"/>
      <c r="U333" s="71"/>
      <c r="V333" s="71"/>
      <c r="W333" s="71"/>
    </row>
    <row r="334" spans="2:23" s="17" customFormat="1" ht="15.75">
      <c r="B334" s="27" t="s">
        <v>673</v>
      </c>
      <c r="C334" s="28" t="s">
        <v>254</v>
      </c>
      <c r="D334" s="29" t="s">
        <v>304</v>
      </c>
      <c r="E334" s="57"/>
      <c r="F334" s="30">
        <v>47.313000000000002</v>
      </c>
      <c r="G334" s="30">
        <f t="shared" si="54"/>
        <v>0</v>
      </c>
      <c r="H334" s="30">
        <v>59.14</v>
      </c>
      <c r="I334" s="30">
        <f t="shared" si="53"/>
        <v>0</v>
      </c>
      <c r="J334" s="30"/>
      <c r="K334" s="30">
        <f t="shared" si="39"/>
        <v>0</v>
      </c>
      <c r="L334" s="32"/>
      <c r="M334" s="30"/>
      <c r="N334" s="30">
        <f t="shared" si="40"/>
        <v>0</v>
      </c>
      <c r="O334" s="31">
        <f t="shared" si="41"/>
        <v>0</v>
      </c>
      <c r="P334" s="66"/>
      <c r="Q334" s="76"/>
      <c r="R334" s="76"/>
      <c r="S334" s="76"/>
      <c r="T334" s="76"/>
      <c r="U334" s="76"/>
      <c r="V334" s="76"/>
      <c r="W334" s="76"/>
    </row>
    <row r="335" spans="2:23" s="17" customFormat="1" ht="15.75">
      <c r="B335" s="27" t="s">
        <v>674</v>
      </c>
      <c r="C335" s="28" t="s">
        <v>255</v>
      </c>
      <c r="D335" s="29" t="s">
        <v>304</v>
      </c>
      <c r="E335" s="57"/>
      <c r="F335" s="30">
        <v>52.814999999999998</v>
      </c>
      <c r="G335" s="30">
        <f t="shared" si="54"/>
        <v>0</v>
      </c>
      <c r="H335" s="30">
        <v>66.02</v>
      </c>
      <c r="I335" s="30">
        <f t="shared" si="53"/>
        <v>0</v>
      </c>
      <c r="J335" s="30"/>
      <c r="K335" s="30">
        <f t="shared" si="39"/>
        <v>0</v>
      </c>
      <c r="L335" s="32"/>
      <c r="M335" s="30"/>
      <c r="N335" s="30">
        <f t="shared" si="40"/>
        <v>0</v>
      </c>
      <c r="O335" s="31">
        <f t="shared" si="41"/>
        <v>0</v>
      </c>
      <c r="P335" s="66"/>
      <c r="Q335" s="76"/>
      <c r="R335" s="76"/>
      <c r="S335" s="76"/>
      <c r="T335" s="76"/>
      <c r="U335" s="76"/>
      <c r="V335" s="76"/>
      <c r="W335" s="76"/>
    </row>
    <row r="336" spans="2:23" s="17" customFormat="1" ht="15.75">
      <c r="B336" s="27" t="s">
        <v>675</v>
      </c>
      <c r="C336" s="28" t="s">
        <v>256</v>
      </c>
      <c r="D336" s="29" t="s">
        <v>304</v>
      </c>
      <c r="E336" s="57"/>
      <c r="F336" s="30">
        <v>50.980999999999995</v>
      </c>
      <c r="G336" s="30">
        <f t="shared" si="54"/>
        <v>0</v>
      </c>
      <c r="H336" s="30">
        <v>63.73</v>
      </c>
      <c r="I336" s="30">
        <f t="shared" si="53"/>
        <v>0</v>
      </c>
      <c r="J336" s="30"/>
      <c r="K336" s="30">
        <f t="shared" si="39"/>
        <v>0</v>
      </c>
      <c r="L336" s="32"/>
      <c r="M336" s="30"/>
      <c r="N336" s="30">
        <f t="shared" si="40"/>
        <v>0</v>
      </c>
      <c r="O336" s="31">
        <f t="shared" si="41"/>
        <v>0</v>
      </c>
      <c r="P336" s="66"/>
      <c r="Q336" s="76"/>
      <c r="R336" s="76"/>
      <c r="S336" s="76"/>
      <c r="T336" s="76"/>
      <c r="U336" s="76"/>
      <c r="V336" s="76"/>
      <c r="W336" s="76"/>
    </row>
    <row r="337" spans="2:23" s="3" customFormat="1" ht="15.75">
      <c r="B337" s="23" t="s">
        <v>676</v>
      </c>
      <c r="C337" s="20" t="s">
        <v>257</v>
      </c>
      <c r="D337" s="19"/>
      <c r="E337" s="55"/>
      <c r="F337" s="30"/>
      <c r="G337" s="30">
        <f t="shared" si="54"/>
        <v>0</v>
      </c>
      <c r="H337" s="30"/>
      <c r="I337" s="30">
        <f t="shared" si="53"/>
        <v>0</v>
      </c>
      <c r="J337" s="18"/>
      <c r="K337" s="30"/>
      <c r="L337" s="18"/>
      <c r="M337" s="30"/>
      <c r="N337" s="30"/>
      <c r="O337" s="31"/>
      <c r="P337" s="66"/>
      <c r="Q337" s="67"/>
      <c r="R337" s="67"/>
      <c r="S337" s="67"/>
      <c r="T337" s="67"/>
      <c r="U337" s="67"/>
      <c r="V337" s="67"/>
      <c r="W337" s="67"/>
    </row>
    <row r="338" spans="2:23" s="2" customFormat="1" ht="15.75">
      <c r="B338" s="27" t="s">
        <v>677</v>
      </c>
      <c r="C338" s="28" t="s">
        <v>258</v>
      </c>
      <c r="D338" s="29" t="s">
        <v>304</v>
      </c>
      <c r="E338" s="57"/>
      <c r="F338" s="30">
        <v>57.903999999999996</v>
      </c>
      <c r="G338" s="30">
        <f t="shared" si="54"/>
        <v>0</v>
      </c>
      <c r="H338" s="30">
        <v>72.38</v>
      </c>
      <c r="I338" s="30">
        <f t="shared" si="53"/>
        <v>0</v>
      </c>
      <c r="J338" s="30"/>
      <c r="K338" s="30">
        <f t="shared" ref="K338:K388" si="55">J338*H338</f>
        <v>0</v>
      </c>
      <c r="L338" s="32"/>
      <c r="M338" s="30"/>
      <c r="N338" s="30">
        <f t="shared" ref="N338:N388" si="56">E338-J338</f>
        <v>0</v>
      </c>
      <c r="O338" s="31">
        <f t="shared" ref="O338:O388" si="57">I338-K338</f>
        <v>0</v>
      </c>
      <c r="P338" s="66"/>
      <c r="Q338" s="11"/>
      <c r="R338" s="11"/>
      <c r="S338" s="11"/>
      <c r="T338" s="11"/>
      <c r="U338" s="11"/>
      <c r="V338" s="11"/>
      <c r="W338" s="11"/>
    </row>
    <row r="339" spans="2:23" s="1" customFormat="1" ht="15.75">
      <c r="B339" s="23" t="s">
        <v>678</v>
      </c>
      <c r="C339" s="20" t="s">
        <v>259</v>
      </c>
      <c r="D339" s="19"/>
      <c r="E339" s="55"/>
      <c r="F339" s="30"/>
      <c r="G339" s="30">
        <f t="shared" si="54"/>
        <v>0</v>
      </c>
      <c r="H339" s="30"/>
      <c r="I339" s="30">
        <f t="shared" si="53"/>
        <v>0</v>
      </c>
      <c r="J339" s="18"/>
      <c r="K339" s="30"/>
      <c r="L339" s="18"/>
      <c r="M339" s="30"/>
      <c r="N339" s="30"/>
      <c r="O339" s="31"/>
      <c r="P339" s="66"/>
      <c r="Q339" s="71"/>
      <c r="R339" s="71"/>
      <c r="S339" s="71"/>
      <c r="T339" s="71"/>
      <c r="U339" s="71"/>
      <c r="V339" s="71"/>
      <c r="W339" s="71"/>
    </row>
    <row r="340" spans="2:23" s="2" customFormat="1" ht="15.75">
      <c r="B340" s="27" t="s">
        <v>679</v>
      </c>
      <c r="C340" s="28" t="s">
        <v>252</v>
      </c>
      <c r="D340" s="29" t="s">
        <v>304</v>
      </c>
      <c r="E340" s="57"/>
      <c r="F340" s="30">
        <v>30.471</v>
      </c>
      <c r="G340" s="30">
        <f t="shared" si="54"/>
        <v>0</v>
      </c>
      <c r="H340" s="30">
        <v>38.090000000000003</v>
      </c>
      <c r="I340" s="30">
        <f t="shared" si="53"/>
        <v>0</v>
      </c>
      <c r="J340" s="30"/>
      <c r="K340" s="30">
        <f t="shared" si="55"/>
        <v>0</v>
      </c>
      <c r="L340" s="32"/>
      <c r="M340" s="30"/>
      <c r="N340" s="30">
        <f t="shared" si="56"/>
        <v>0</v>
      </c>
      <c r="O340" s="31">
        <f t="shared" si="57"/>
        <v>0</v>
      </c>
      <c r="P340" s="66"/>
      <c r="Q340" s="11"/>
      <c r="R340" s="11"/>
      <c r="S340" s="11"/>
      <c r="T340" s="11"/>
      <c r="U340" s="11"/>
      <c r="V340" s="11"/>
      <c r="W340" s="11"/>
    </row>
    <row r="341" spans="2:23" s="2" customFormat="1" ht="15.75">
      <c r="B341" s="27" t="s">
        <v>680</v>
      </c>
      <c r="C341" s="28" t="s">
        <v>260</v>
      </c>
      <c r="D341" s="29" t="s">
        <v>304</v>
      </c>
      <c r="E341" s="57"/>
      <c r="F341" s="30">
        <v>3.2689999999999997</v>
      </c>
      <c r="G341" s="30">
        <f t="shared" si="54"/>
        <v>0</v>
      </c>
      <c r="H341" s="30">
        <v>4.09</v>
      </c>
      <c r="I341" s="30">
        <f t="shared" si="53"/>
        <v>0</v>
      </c>
      <c r="J341" s="30"/>
      <c r="K341" s="30">
        <f t="shared" si="55"/>
        <v>0</v>
      </c>
      <c r="L341" s="32"/>
      <c r="M341" s="30"/>
      <c r="N341" s="30">
        <f t="shared" si="56"/>
        <v>0</v>
      </c>
      <c r="O341" s="31">
        <f t="shared" si="57"/>
        <v>0</v>
      </c>
      <c r="P341" s="66"/>
      <c r="Q341" s="11"/>
      <c r="R341" s="11"/>
      <c r="S341" s="11"/>
      <c r="T341" s="11"/>
      <c r="U341" s="11"/>
      <c r="V341" s="11"/>
      <c r="W341" s="11"/>
    </row>
    <row r="342" spans="2:23" s="4" customFormat="1" ht="15.75">
      <c r="B342" s="27" t="s">
        <v>730</v>
      </c>
      <c r="C342" s="28" t="s">
        <v>731</v>
      </c>
      <c r="D342" s="29" t="s">
        <v>309</v>
      </c>
      <c r="E342" s="57"/>
      <c r="F342" s="30">
        <v>55.957999999999998</v>
      </c>
      <c r="G342" s="30">
        <f t="shared" si="54"/>
        <v>0</v>
      </c>
      <c r="H342" s="30">
        <v>69.95</v>
      </c>
      <c r="I342" s="30">
        <f t="shared" si="53"/>
        <v>0</v>
      </c>
      <c r="J342" s="30"/>
      <c r="K342" s="30">
        <f t="shared" si="55"/>
        <v>0</v>
      </c>
      <c r="L342" s="32"/>
      <c r="M342" s="30"/>
      <c r="N342" s="30">
        <f t="shared" si="56"/>
        <v>0</v>
      </c>
      <c r="O342" s="31">
        <f t="shared" si="57"/>
        <v>0</v>
      </c>
      <c r="P342" s="62"/>
      <c r="Q342" s="8"/>
      <c r="R342" s="8"/>
      <c r="S342" s="8"/>
      <c r="T342" s="8"/>
      <c r="U342" s="8"/>
      <c r="V342" s="8"/>
      <c r="W342" s="8"/>
    </row>
    <row r="343" spans="2:23" s="3" customFormat="1" ht="15.75">
      <c r="B343" s="23" t="s">
        <v>681</v>
      </c>
      <c r="C343" s="20" t="s">
        <v>261</v>
      </c>
      <c r="D343" s="19"/>
      <c r="E343" s="55"/>
      <c r="F343" s="30"/>
      <c r="G343" s="18"/>
      <c r="H343" s="30"/>
      <c r="I343" s="30">
        <f t="shared" si="53"/>
        <v>0</v>
      </c>
      <c r="J343" s="18"/>
      <c r="K343" s="30"/>
      <c r="L343" s="18"/>
      <c r="M343" s="18"/>
      <c r="N343" s="30"/>
      <c r="O343" s="31"/>
      <c r="P343" s="66"/>
      <c r="Q343" s="67"/>
      <c r="R343" s="67"/>
      <c r="S343" s="67"/>
      <c r="T343" s="67"/>
      <c r="U343" s="67"/>
      <c r="V343" s="67"/>
      <c r="W343" s="67"/>
    </row>
    <row r="344" spans="2:23" s="2" customFormat="1" ht="15.75">
      <c r="B344" s="27" t="s">
        <v>682</v>
      </c>
      <c r="C344" s="28" t="s">
        <v>262</v>
      </c>
      <c r="D344" s="29" t="s">
        <v>305</v>
      </c>
      <c r="E344" s="57">
        <v>0</v>
      </c>
      <c r="F344" s="30">
        <v>28.657999999999998</v>
      </c>
      <c r="G344" s="30">
        <f t="shared" ref="G344:G349" si="58">E344*F344</f>
        <v>0</v>
      </c>
      <c r="H344" s="30">
        <v>35.82</v>
      </c>
      <c r="I344" s="30">
        <f t="shared" si="53"/>
        <v>0</v>
      </c>
      <c r="J344" s="30"/>
      <c r="K344" s="30">
        <f t="shared" si="55"/>
        <v>0</v>
      </c>
      <c r="L344" s="32"/>
      <c r="M344" s="30"/>
      <c r="N344" s="30">
        <f t="shared" si="56"/>
        <v>0</v>
      </c>
      <c r="O344" s="31">
        <f t="shared" si="57"/>
        <v>0</v>
      </c>
      <c r="P344" s="66"/>
      <c r="Q344" s="11"/>
      <c r="R344" s="11"/>
      <c r="S344" s="11"/>
      <c r="T344" s="11"/>
      <c r="U344" s="11"/>
      <c r="V344" s="11"/>
      <c r="W344" s="11"/>
    </row>
    <row r="345" spans="2:23" s="1" customFormat="1" ht="15.75">
      <c r="B345" s="23" t="s">
        <v>683</v>
      </c>
      <c r="C345" s="20" t="s">
        <v>375</v>
      </c>
      <c r="D345" s="19"/>
      <c r="E345" s="55"/>
      <c r="F345" s="30"/>
      <c r="G345" s="30">
        <f t="shared" si="58"/>
        <v>0</v>
      </c>
      <c r="H345" s="30"/>
      <c r="I345" s="30">
        <f t="shared" si="53"/>
        <v>0</v>
      </c>
      <c r="J345" s="18"/>
      <c r="K345" s="30"/>
      <c r="L345" s="18"/>
      <c r="M345" s="30"/>
      <c r="N345" s="30"/>
      <c r="O345" s="31"/>
      <c r="P345" s="66"/>
      <c r="Q345" s="71"/>
      <c r="R345" s="71"/>
      <c r="S345" s="71"/>
      <c r="T345" s="71"/>
      <c r="U345" s="71"/>
      <c r="V345" s="71"/>
      <c r="W345" s="71"/>
    </row>
    <row r="346" spans="2:23" s="10" customFormat="1" ht="15.75">
      <c r="B346" s="25" t="s">
        <v>684</v>
      </c>
      <c r="C346" s="33" t="s">
        <v>361</v>
      </c>
      <c r="D346" s="34" t="s">
        <v>304</v>
      </c>
      <c r="E346" s="57">
        <v>0</v>
      </c>
      <c r="F346" s="30">
        <v>205.541</v>
      </c>
      <c r="G346" s="30">
        <f t="shared" si="58"/>
        <v>0</v>
      </c>
      <c r="H346" s="30">
        <v>256.93</v>
      </c>
      <c r="I346" s="30">
        <f t="shared" si="53"/>
        <v>0</v>
      </c>
      <c r="J346" s="32"/>
      <c r="K346" s="30">
        <f t="shared" si="55"/>
        <v>0</v>
      </c>
      <c r="L346" s="32"/>
      <c r="M346" s="30"/>
      <c r="N346" s="30">
        <f t="shared" si="56"/>
        <v>0</v>
      </c>
      <c r="O346" s="31">
        <f t="shared" si="57"/>
        <v>0</v>
      </c>
      <c r="P346" s="66"/>
      <c r="Q346" s="12"/>
      <c r="R346" s="12"/>
      <c r="S346" s="12"/>
      <c r="T346" s="12"/>
      <c r="U346" s="12"/>
      <c r="V346" s="12"/>
      <c r="W346" s="12"/>
    </row>
    <row r="347" spans="2:23" s="2" customFormat="1" ht="15.75">
      <c r="B347" s="23" t="s">
        <v>685</v>
      </c>
      <c r="C347" s="20" t="s">
        <v>358</v>
      </c>
      <c r="D347" s="29"/>
      <c r="E347" s="56"/>
      <c r="F347" s="30"/>
      <c r="G347" s="30">
        <f t="shared" si="58"/>
        <v>0</v>
      </c>
      <c r="H347" s="30"/>
      <c r="I347" s="30">
        <f t="shared" si="53"/>
        <v>0</v>
      </c>
      <c r="J347" s="30"/>
      <c r="K347" s="30"/>
      <c r="L347" s="30"/>
      <c r="M347" s="30"/>
      <c r="N347" s="30"/>
      <c r="O347" s="31"/>
      <c r="P347" s="66"/>
      <c r="Q347" s="11"/>
      <c r="R347" s="11"/>
      <c r="S347" s="11"/>
      <c r="T347" s="11"/>
      <c r="U347" s="11"/>
      <c r="V347" s="11"/>
      <c r="W347" s="11"/>
    </row>
    <row r="348" spans="2:23" s="2" customFormat="1" ht="15.75">
      <c r="B348" s="27" t="s">
        <v>686</v>
      </c>
      <c r="C348" s="28" t="s">
        <v>357</v>
      </c>
      <c r="D348" s="29" t="s">
        <v>304</v>
      </c>
      <c r="E348" s="57">
        <v>0</v>
      </c>
      <c r="F348" s="30">
        <v>54.201000000000001</v>
      </c>
      <c r="G348" s="30">
        <f t="shared" si="58"/>
        <v>0</v>
      </c>
      <c r="H348" s="30">
        <v>67.75</v>
      </c>
      <c r="I348" s="30">
        <f t="shared" si="53"/>
        <v>0</v>
      </c>
      <c r="J348" s="30"/>
      <c r="K348" s="30">
        <f t="shared" si="55"/>
        <v>0</v>
      </c>
      <c r="L348" s="32"/>
      <c r="M348" s="30"/>
      <c r="N348" s="30">
        <f t="shared" si="56"/>
        <v>0</v>
      </c>
      <c r="O348" s="31">
        <f t="shared" si="57"/>
        <v>0</v>
      </c>
      <c r="P348" s="66"/>
      <c r="Q348" s="11"/>
      <c r="R348" s="11"/>
      <c r="S348" s="11"/>
      <c r="T348" s="11"/>
      <c r="U348" s="11"/>
      <c r="V348" s="11"/>
      <c r="W348" s="11"/>
    </row>
    <row r="349" spans="2:23" s="2" customFormat="1" ht="16.5" thickBot="1">
      <c r="B349" s="118" t="s">
        <v>687</v>
      </c>
      <c r="C349" s="119" t="s">
        <v>359</v>
      </c>
      <c r="D349" s="120" t="s">
        <v>305</v>
      </c>
      <c r="E349" s="140">
        <v>0</v>
      </c>
      <c r="F349" s="107">
        <v>6.0269999999999992</v>
      </c>
      <c r="G349" s="30">
        <f t="shared" si="58"/>
        <v>0</v>
      </c>
      <c r="H349" s="107">
        <v>7.53</v>
      </c>
      <c r="I349" s="30">
        <f t="shared" si="53"/>
        <v>0</v>
      </c>
      <c r="J349" s="107"/>
      <c r="K349" s="107">
        <f t="shared" si="55"/>
        <v>0</v>
      </c>
      <c r="L349" s="108"/>
      <c r="M349" s="107"/>
      <c r="N349" s="107">
        <f t="shared" si="56"/>
        <v>0</v>
      </c>
      <c r="O349" s="121">
        <f t="shared" si="57"/>
        <v>0</v>
      </c>
      <c r="P349" s="66"/>
      <c r="Q349" s="11"/>
      <c r="R349" s="11"/>
      <c r="S349" s="11"/>
      <c r="T349" s="11"/>
      <c r="U349" s="11"/>
      <c r="V349" s="11"/>
      <c r="W349" s="11"/>
    </row>
    <row r="350" spans="2:23" s="5" customFormat="1" ht="16.5" thickBot="1">
      <c r="B350" s="129">
        <v>15</v>
      </c>
      <c r="C350" s="130" t="s">
        <v>263</v>
      </c>
      <c r="D350" s="131"/>
      <c r="E350" s="132"/>
      <c r="F350" s="133"/>
      <c r="G350" s="133">
        <f>SUM(G351:G354)</f>
        <v>0</v>
      </c>
      <c r="H350" s="133"/>
      <c r="I350" s="133">
        <f>SUM(I351:I354)</f>
        <v>0</v>
      </c>
      <c r="J350" s="133"/>
      <c r="K350" s="133">
        <f t="shared" ref="K350:O350" si="59">SUM(K351:K354)</f>
        <v>0</v>
      </c>
      <c r="L350" s="133"/>
      <c r="M350" s="133">
        <f t="shared" si="59"/>
        <v>0</v>
      </c>
      <c r="N350" s="133"/>
      <c r="O350" s="134">
        <f t="shared" si="59"/>
        <v>0</v>
      </c>
      <c r="P350" s="66"/>
      <c r="Q350" s="65"/>
      <c r="R350" s="65"/>
      <c r="S350" s="65"/>
      <c r="T350" s="65"/>
      <c r="U350" s="65"/>
      <c r="V350" s="65"/>
      <c r="W350" s="65"/>
    </row>
    <row r="351" spans="2:23" s="3" customFormat="1" ht="15.75">
      <c r="B351" s="122" t="s">
        <v>688</v>
      </c>
      <c r="C351" s="123" t="s">
        <v>264</v>
      </c>
      <c r="D351" s="124"/>
      <c r="E351" s="125"/>
      <c r="F351" s="127"/>
      <c r="G351" s="126"/>
      <c r="H351" s="126"/>
      <c r="I351" s="126"/>
      <c r="J351" s="126"/>
      <c r="K351" s="127"/>
      <c r="L351" s="126"/>
      <c r="M351" s="126"/>
      <c r="N351" s="127"/>
      <c r="O351" s="128"/>
      <c r="P351" s="66"/>
      <c r="Q351" s="67"/>
      <c r="R351" s="67"/>
      <c r="S351" s="67"/>
      <c r="T351" s="67"/>
      <c r="U351" s="67"/>
      <c r="V351" s="67"/>
      <c r="W351" s="67"/>
    </row>
    <row r="352" spans="2:23" s="2" customFormat="1" ht="15.75">
      <c r="B352" s="27" t="s">
        <v>689</v>
      </c>
      <c r="C352" s="28" t="s">
        <v>265</v>
      </c>
      <c r="D352" s="29" t="s">
        <v>304</v>
      </c>
      <c r="E352" s="57">
        <v>0</v>
      </c>
      <c r="F352" s="30">
        <v>48.992999999999995</v>
      </c>
      <c r="G352" s="30">
        <f t="shared" ref="G352:G354" si="60">E352*F352</f>
        <v>0</v>
      </c>
      <c r="H352" s="30">
        <v>61.24</v>
      </c>
      <c r="I352" s="30">
        <f t="shared" ref="I352:I354" si="61">E352*H352</f>
        <v>0</v>
      </c>
      <c r="J352" s="30"/>
      <c r="K352" s="30">
        <f t="shared" si="55"/>
        <v>0</v>
      </c>
      <c r="L352" s="32"/>
      <c r="M352" s="30"/>
      <c r="N352" s="30">
        <f t="shared" si="56"/>
        <v>0</v>
      </c>
      <c r="O352" s="31">
        <f t="shared" si="57"/>
        <v>0</v>
      </c>
      <c r="P352" s="66"/>
      <c r="Q352" s="11"/>
      <c r="R352" s="11"/>
      <c r="S352" s="11"/>
      <c r="T352" s="11"/>
      <c r="U352" s="11"/>
      <c r="V352" s="11"/>
      <c r="W352" s="11"/>
    </row>
    <row r="353" spans="2:23" s="3" customFormat="1" ht="15.75">
      <c r="B353" s="23" t="s">
        <v>690</v>
      </c>
      <c r="C353" s="20" t="s">
        <v>266</v>
      </c>
      <c r="D353" s="19"/>
      <c r="E353" s="55"/>
      <c r="F353" s="30"/>
      <c r="G353" s="30">
        <f t="shared" si="60"/>
        <v>0</v>
      </c>
      <c r="H353" s="30"/>
      <c r="I353" s="30">
        <f t="shared" si="61"/>
        <v>0</v>
      </c>
      <c r="J353" s="18"/>
      <c r="K353" s="30"/>
      <c r="L353" s="18"/>
      <c r="M353" s="30"/>
      <c r="N353" s="30"/>
      <c r="O353" s="31"/>
      <c r="P353" s="66"/>
      <c r="Q353" s="67"/>
      <c r="R353" s="67"/>
      <c r="S353" s="67"/>
      <c r="T353" s="67"/>
      <c r="U353" s="67"/>
      <c r="V353" s="67"/>
      <c r="W353" s="67"/>
    </row>
    <row r="354" spans="2:23" s="2" customFormat="1" ht="16.5" thickBot="1">
      <c r="B354" s="118" t="s">
        <v>691</v>
      </c>
      <c r="C354" s="119" t="s">
        <v>267</v>
      </c>
      <c r="D354" s="120" t="s">
        <v>304</v>
      </c>
      <c r="E354" s="140">
        <v>0</v>
      </c>
      <c r="F354" s="107">
        <v>141.11999999999998</v>
      </c>
      <c r="G354" s="30">
        <f t="shared" si="60"/>
        <v>0</v>
      </c>
      <c r="H354" s="107">
        <v>176.4</v>
      </c>
      <c r="I354" s="30">
        <f t="shared" si="61"/>
        <v>0</v>
      </c>
      <c r="J354" s="107"/>
      <c r="K354" s="107">
        <f t="shared" si="55"/>
        <v>0</v>
      </c>
      <c r="L354" s="108"/>
      <c r="M354" s="107"/>
      <c r="N354" s="107">
        <f t="shared" si="56"/>
        <v>0</v>
      </c>
      <c r="O354" s="121">
        <f t="shared" si="57"/>
        <v>0</v>
      </c>
      <c r="P354" s="66"/>
      <c r="Q354" s="11"/>
      <c r="R354" s="11"/>
      <c r="S354" s="11"/>
      <c r="T354" s="11"/>
      <c r="U354" s="11"/>
      <c r="V354" s="11"/>
      <c r="W354" s="11"/>
    </row>
    <row r="355" spans="2:23" s="5" customFormat="1" ht="16.5" thickBot="1">
      <c r="B355" s="129">
        <v>16</v>
      </c>
      <c r="C355" s="130" t="s">
        <v>268</v>
      </c>
      <c r="D355" s="131"/>
      <c r="E355" s="132"/>
      <c r="F355" s="133"/>
      <c r="G355" s="133">
        <f>SUM(G356:G366)</f>
        <v>0</v>
      </c>
      <c r="H355" s="133"/>
      <c r="I355" s="133">
        <f>SUM(I356:I366)</f>
        <v>0</v>
      </c>
      <c r="J355" s="133"/>
      <c r="K355" s="133">
        <f t="shared" ref="K355:O355" si="62">SUM(K356:K366)</f>
        <v>0</v>
      </c>
      <c r="L355" s="133"/>
      <c r="M355" s="133">
        <f t="shared" si="62"/>
        <v>0</v>
      </c>
      <c r="N355" s="133"/>
      <c r="O355" s="134">
        <f t="shared" si="62"/>
        <v>0</v>
      </c>
      <c r="P355" s="66"/>
      <c r="Q355" s="65"/>
      <c r="R355" s="65"/>
      <c r="S355" s="65"/>
      <c r="T355" s="65"/>
      <c r="U355" s="65"/>
      <c r="V355" s="65"/>
      <c r="W355" s="65"/>
    </row>
    <row r="356" spans="2:23" s="3" customFormat="1" ht="15.75">
      <c r="B356" s="122" t="s">
        <v>692</v>
      </c>
      <c r="C356" s="123" t="s">
        <v>269</v>
      </c>
      <c r="D356" s="124"/>
      <c r="E356" s="125"/>
      <c r="F356" s="127"/>
      <c r="G356" s="126"/>
      <c r="H356" s="126"/>
      <c r="I356" s="126"/>
      <c r="J356" s="126"/>
      <c r="K356" s="127"/>
      <c r="L356" s="126"/>
      <c r="M356" s="126"/>
      <c r="N356" s="127"/>
      <c r="O356" s="128"/>
      <c r="P356" s="66"/>
      <c r="Q356" s="67"/>
      <c r="R356" s="67"/>
      <c r="S356" s="67"/>
      <c r="T356" s="67"/>
      <c r="U356" s="67"/>
      <c r="V356" s="67"/>
      <c r="W356" s="67"/>
    </row>
    <row r="357" spans="2:23" s="2" customFormat="1" ht="15.75">
      <c r="B357" s="27" t="s">
        <v>693</v>
      </c>
      <c r="C357" s="28" t="s">
        <v>270</v>
      </c>
      <c r="D357" s="29" t="s">
        <v>304</v>
      </c>
      <c r="E357" s="57">
        <v>0</v>
      </c>
      <c r="F357" s="30">
        <v>6.8949999999999996</v>
      </c>
      <c r="G357" s="30">
        <f t="shared" ref="G357:G364" si="63">E357*F357</f>
        <v>0</v>
      </c>
      <c r="H357" s="30">
        <v>8.6199999999999992</v>
      </c>
      <c r="I357" s="30">
        <f t="shared" ref="I357:I366" si="64">E357*H357</f>
        <v>0</v>
      </c>
      <c r="J357" s="30"/>
      <c r="K357" s="30">
        <f t="shared" si="55"/>
        <v>0</v>
      </c>
      <c r="L357" s="32"/>
      <c r="M357" s="30"/>
      <c r="N357" s="30">
        <f t="shared" si="56"/>
        <v>0</v>
      </c>
      <c r="O357" s="31">
        <f t="shared" si="57"/>
        <v>0</v>
      </c>
      <c r="P357" s="66"/>
      <c r="Q357" s="11"/>
      <c r="R357" s="11"/>
      <c r="S357" s="11"/>
      <c r="T357" s="11"/>
      <c r="U357" s="11"/>
      <c r="V357" s="11"/>
      <c r="W357" s="11"/>
    </row>
    <row r="358" spans="2:23" s="1" customFormat="1" ht="15.75">
      <c r="B358" s="23" t="s">
        <v>694</v>
      </c>
      <c r="C358" s="20" t="s">
        <v>271</v>
      </c>
      <c r="D358" s="19"/>
      <c r="E358" s="55"/>
      <c r="F358" s="30"/>
      <c r="G358" s="30">
        <f t="shared" si="63"/>
        <v>0</v>
      </c>
      <c r="H358" s="30"/>
      <c r="I358" s="30">
        <f t="shared" si="64"/>
        <v>0</v>
      </c>
      <c r="J358" s="18"/>
      <c r="K358" s="30"/>
      <c r="L358" s="18"/>
      <c r="M358" s="30"/>
      <c r="N358" s="30"/>
      <c r="O358" s="31"/>
      <c r="P358" s="66"/>
      <c r="Q358" s="71"/>
      <c r="R358" s="71"/>
      <c r="S358" s="71"/>
      <c r="T358" s="71"/>
      <c r="U358" s="71"/>
      <c r="V358" s="71"/>
      <c r="W358" s="71"/>
    </row>
    <row r="359" spans="2:23" s="2" customFormat="1" ht="15.75">
      <c r="B359" s="27" t="s">
        <v>695</v>
      </c>
      <c r="C359" s="28" t="s">
        <v>272</v>
      </c>
      <c r="D359" s="29" t="s">
        <v>304</v>
      </c>
      <c r="E359" s="57">
        <v>0</v>
      </c>
      <c r="F359" s="30">
        <v>7.3079999999999989</v>
      </c>
      <c r="G359" s="30">
        <f t="shared" si="63"/>
        <v>0</v>
      </c>
      <c r="H359" s="30">
        <v>9.14</v>
      </c>
      <c r="I359" s="30">
        <f t="shared" si="64"/>
        <v>0</v>
      </c>
      <c r="J359" s="30"/>
      <c r="K359" s="30">
        <f t="shared" si="55"/>
        <v>0</v>
      </c>
      <c r="L359" s="32"/>
      <c r="M359" s="30"/>
      <c r="N359" s="30">
        <f t="shared" si="56"/>
        <v>0</v>
      </c>
      <c r="O359" s="31">
        <f t="shared" si="57"/>
        <v>0</v>
      </c>
      <c r="P359" s="66"/>
      <c r="Q359" s="11"/>
      <c r="R359" s="11"/>
      <c r="S359" s="11"/>
      <c r="T359" s="11"/>
      <c r="U359" s="11"/>
      <c r="V359" s="11"/>
      <c r="W359" s="11"/>
    </row>
    <row r="360" spans="2:23" s="2" customFormat="1" ht="15.75">
      <c r="B360" s="27" t="s">
        <v>696</v>
      </c>
      <c r="C360" s="28" t="s">
        <v>273</v>
      </c>
      <c r="D360" s="29" t="s">
        <v>304</v>
      </c>
      <c r="E360" s="57">
        <v>0</v>
      </c>
      <c r="F360" s="30">
        <v>7.3289999999999997</v>
      </c>
      <c r="G360" s="30">
        <f t="shared" si="63"/>
        <v>0</v>
      </c>
      <c r="H360" s="30">
        <v>9.16</v>
      </c>
      <c r="I360" s="30">
        <f t="shared" si="64"/>
        <v>0</v>
      </c>
      <c r="J360" s="30"/>
      <c r="K360" s="30">
        <f t="shared" si="55"/>
        <v>0</v>
      </c>
      <c r="L360" s="32"/>
      <c r="M360" s="30"/>
      <c r="N360" s="30">
        <f t="shared" si="56"/>
        <v>0</v>
      </c>
      <c r="O360" s="31">
        <f t="shared" si="57"/>
        <v>0</v>
      </c>
      <c r="P360" s="66"/>
      <c r="Q360" s="11"/>
      <c r="R360" s="11"/>
      <c r="S360" s="11"/>
      <c r="T360" s="11"/>
      <c r="U360" s="11"/>
      <c r="V360" s="11"/>
      <c r="W360" s="11"/>
    </row>
    <row r="361" spans="2:23" s="1" customFormat="1" ht="15.75">
      <c r="B361" s="23" t="s">
        <v>697</v>
      </c>
      <c r="C361" s="20" t="s">
        <v>274</v>
      </c>
      <c r="D361" s="19"/>
      <c r="E361" s="55"/>
      <c r="F361" s="30"/>
      <c r="G361" s="30">
        <f t="shared" si="63"/>
        <v>0</v>
      </c>
      <c r="H361" s="30"/>
      <c r="I361" s="30">
        <f t="shared" si="64"/>
        <v>0</v>
      </c>
      <c r="J361" s="18"/>
      <c r="K361" s="30"/>
      <c r="L361" s="18"/>
      <c r="M361" s="30"/>
      <c r="N361" s="30"/>
      <c r="O361" s="31"/>
      <c r="P361" s="66"/>
      <c r="Q361" s="71"/>
      <c r="R361" s="71"/>
      <c r="S361" s="71"/>
      <c r="T361" s="71"/>
      <c r="U361" s="71"/>
      <c r="V361" s="71"/>
      <c r="W361" s="71"/>
    </row>
    <row r="362" spans="2:23" s="2" customFormat="1" ht="15.75">
      <c r="B362" s="27" t="s">
        <v>698</v>
      </c>
      <c r="C362" s="28" t="s">
        <v>275</v>
      </c>
      <c r="D362" s="29" t="s">
        <v>304</v>
      </c>
      <c r="E362" s="57">
        <v>0</v>
      </c>
      <c r="F362" s="30">
        <v>12.222</v>
      </c>
      <c r="G362" s="30">
        <f t="shared" si="63"/>
        <v>0</v>
      </c>
      <c r="H362" s="30">
        <v>15.28</v>
      </c>
      <c r="I362" s="30">
        <f t="shared" si="64"/>
        <v>0</v>
      </c>
      <c r="J362" s="30"/>
      <c r="K362" s="30">
        <f t="shared" si="55"/>
        <v>0</v>
      </c>
      <c r="L362" s="32"/>
      <c r="M362" s="30"/>
      <c r="N362" s="30">
        <f t="shared" si="56"/>
        <v>0</v>
      </c>
      <c r="O362" s="31">
        <f t="shared" si="57"/>
        <v>0</v>
      </c>
      <c r="P362" s="66"/>
      <c r="Q362" s="11"/>
      <c r="R362" s="11"/>
      <c r="S362" s="11"/>
      <c r="T362" s="11"/>
      <c r="U362" s="11"/>
      <c r="V362" s="11"/>
      <c r="W362" s="11"/>
    </row>
    <row r="363" spans="2:23" s="2" customFormat="1" ht="15.75">
      <c r="B363" s="27" t="s">
        <v>699</v>
      </c>
      <c r="C363" s="28" t="s">
        <v>276</v>
      </c>
      <c r="D363" s="29" t="s">
        <v>304</v>
      </c>
      <c r="E363" s="57">
        <v>0</v>
      </c>
      <c r="F363" s="30">
        <v>14.916999999999998</v>
      </c>
      <c r="G363" s="30">
        <f t="shared" si="63"/>
        <v>0</v>
      </c>
      <c r="H363" s="30">
        <v>18.649999999999999</v>
      </c>
      <c r="I363" s="30">
        <f t="shared" si="64"/>
        <v>0</v>
      </c>
      <c r="J363" s="30"/>
      <c r="K363" s="30">
        <f t="shared" si="55"/>
        <v>0</v>
      </c>
      <c r="L363" s="32"/>
      <c r="M363" s="30"/>
      <c r="N363" s="30">
        <f t="shared" si="56"/>
        <v>0</v>
      </c>
      <c r="O363" s="31">
        <f t="shared" si="57"/>
        <v>0</v>
      </c>
      <c r="P363" s="66"/>
      <c r="Q363" s="11"/>
      <c r="R363" s="11"/>
      <c r="S363" s="11"/>
      <c r="T363" s="11"/>
      <c r="U363" s="11"/>
      <c r="V363" s="11"/>
      <c r="W363" s="11"/>
    </row>
    <row r="364" spans="2:23" s="1" customFormat="1" ht="15.75">
      <c r="B364" s="23" t="s">
        <v>700</v>
      </c>
      <c r="C364" s="20" t="s">
        <v>277</v>
      </c>
      <c r="D364" s="19"/>
      <c r="E364" s="55"/>
      <c r="F364" s="30"/>
      <c r="G364" s="30">
        <f t="shared" si="63"/>
        <v>0</v>
      </c>
      <c r="H364" s="30"/>
      <c r="I364" s="30">
        <f t="shared" si="64"/>
        <v>0</v>
      </c>
      <c r="J364" s="18"/>
      <c r="K364" s="30"/>
      <c r="L364" s="18"/>
      <c r="M364" s="30"/>
      <c r="N364" s="30"/>
      <c r="O364" s="31"/>
      <c r="P364" s="66"/>
      <c r="Q364" s="71"/>
      <c r="R364" s="71"/>
      <c r="S364" s="71"/>
      <c r="T364" s="71"/>
      <c r="U364" s="71"/>
      <c r="V364" s="71"/>
      <c r="W364" s="71"/>
    </row>
    <row r="365" spans="2:23" s="2" customFormat="1" ht="15.75">
      <c r="B365" s="27" t="s">
        <v>701</v>
      </c>
      <c r="C365" s="28" t="s">
        <v>278</v>
      </c>
      <c r="D365" s="29" t="s">
        <v>305</v>
      </c>
      <c r="E365" s="57"/>
      <c r="F365" s="30">
        <v>2.73</v>
      </c>
      <c r="G365" s="30">
        <f t="shared" ref="G365:G366" si="65">E365*F365</f>
        <v>0</v>
      </c>
      <c r="H365" s="30">
        <v>3.41</v>
      </c>
      <c r="I365" s="30">
        <f t="shared" si="64"/>
        <v>0</v>
      </c>
      <c r="J365" s="30"/>
      <c r="K365" s="30">
        <f t="shared" si="55"/>
        <v>0</v>
      </c>
      <c r="L365" s="32"/>
      <c r="M365" s="30"/>
      <c r="N365" s="30">
        <f t="shared" si="56"/>
        <v>0</v>
      </c>
      <c r="O365" s="31">
        <f t="shared" si="57"/>
        <v>0</v>
      </c>
      <c r="P365" s="66"/>
      <c r="Q365" s="11"/>
      <c r="R365" s="11"/>
      <c r="S365" s="11"/>
      <c r="T365" s="11"/>
      <c r="U365" s="11"/>
      <c r="V365" s="11"/>
      <c r="W365" s="11"/>
    </row>
    <row r="366" spans="2:23" ht="16.5" thickBot="1">
      <c r="B366" s="118" t="s">
        <v>702</v>
      </c>
      <c r="C366" s="119" t="s">
        <v>279</v>
      </c>
      <c r="D366" s="120" t="s">
        <v>304</v>
      </c>
      <c r="E366" s="110"/>
      <c r="F366" s="107">
        <v>40.753999999999998</v>
      </c>
      <c r="G366" s="30">
        <f t="shared" si="65"/>
        <v>0</v>
      </c>
      <c r="H366" s="107">
        <v>50.94</v>
      </c>
      <c r="I366" s="30">
        <f t="shared" si="64"/>
        <v>0</v>
      </c>
      <c r="J366" s="107"/>
      <c r="K366" s="107">
        <f t="shared" si="55"/>
        <v>0</v>
      </c>
      <c r="L366" s="108"/>
      <c r="M366" s="107"/>
      <c r="N366" s="107">
        <f t="shared" si="56"/>
        <v>0</v>
      </c>
      <c r="O366" s="121">
        <f t="shared" si="57"/>
        <v>0</v>
      </c>
      <c r="P366" s="66"/>
    </row>
    <row r="367" spans="2:23" ht="16.5" thickBot="1">
      <c r="B367" s="129">
        <v>17</v>
      </c>
      <c r="C367" s="130" t="s">
        <v>280</v>
      </c>
      <c r="D367" s="131"/>
      <c r="E367" s="132"/>
      <c r="F367" s="133"/>
      <c r="G367" s="133">
        <f>SUM(G368:G370)</f>
        <v>0</v>
      </c>
      <c r="H367" s="133"/>
      <c r="I367" s="133">
        <f t="shared" ref="I367:O367" si="66">SUM(I368:I370)</f>
        <v>0</v>
      </c>
      <c r="J367" s="133"/>
      <c r="K367" s="133">
        <f t="shared" si="66"/>
        <v>0</v>
      </c>
      <c r="L367" s="133"/>
      <c r="M367" s="133">
        <f t="shared" si="66"/>
        <v>0</v>
      </c>
      <c r="N367" s="133"/>
      <c r="O367" s="134">
        <f t="shared" si="66"/>
        <v>0</v>
      </c>
      <c r="P367" s="66"/>
    </row>
    <row r="368" spans="2:23" s="1" customFormat="1" ht="15.75">
      <c r="B368" s="122" t="s">
        <v>703</v>
      </c>
      <c r="C368" s="123" t="s">
        <v>281</v>
      </c>
      <c r="D368" s="124"/>
      <c r="E368" s="125"/>
      <c r="F368" s="127"/>
      <c r="G368" s="126"/>
      <c r="H368" s="126"/>
      <c r="I368" s="126"/>
      <c r="J368" s="126"/>
      <c r="K368" s="127"/>
      <c r="L368" s="126"/>
      <c r="M368" s="126"/>
      <c r="N368" s="127"/>
      <c r="O368" s="128"/>
      <c r="P368" s="66"/>
      <c r="Q368" s="71"/>
      <c r="R368" s="71"/>
      <c r="S368" s="71"/>
      <c r="T368" s="71"/>
      <c r="U368" s="71"/>
      <c r="V368" s="71"/>
      <c r="W368" s="71"/>
    </row>
    <row r="369" spans="2:23" s="2" customFormat="1" ht="15.75">
      <c r="B369" s="27" t="s">
        <v>704</v>
      </c>
      <c r="C369" s="28" t="s">
        <v>282</v>
      </c>
      <c r="D369" s="29" t="s">
        <v>304</v>
      </c>
      <c r="E369" s="57">
        <v>0</v>
      </c>
      <c r="F369" s="30">
        <v>131.488</v>
      </c>
      <c r="G369" s="30">
        <f t="shared" ref="G369:G370" si="67">E369*F369</f>
        <v>0</v>
      </c>
      <c r="H369" s="30">
        <v>164.36</v>
      </c>
      <c r="I369" s="30">
        <f t="shared" ref="I369:I370" si="68">E369*H369</f>
        <v>0</v>
      </c>
      <c r="J369" s="30"/>
      <c r="K369" s="30">
        <f t="shared" si="55"/>
        <v>0</v>
      </c>
      <c r="L369" s="32"/>
      <c r="M369" s="30"/>
      <c r="N369" s="30">
        <f t="shared" si="56"/>
        <v>0</v>
      </c>
      <c r="O369" s="31">
        <f t="shared" si="57"/>
        <v>0</v>
      </c>
      <c r="P369" s="66"/>
      <c r="Q369" s="11"/>
      <c r="R369" s="11"/>
      <c r="S369" s="11"/>
      <c r="T369" s="11"/>
      <c r="U369" s="11"/>
      <c r="V369" s="11"/>
      <c r="W369" s="11"/>
    </row>
    <row r="370" spans="2:23" s="2" customFormat="1" ht="16.5" thickBot="1">
      <c r="B370" s="118" t="s">
        <v>705</v>
      </c>
      <c r="C370" s="119" t="s">
        <v>283</v>
      </c>
      <c r="D370" s="120" t="s">
        <v>305</v>
      </c>
      <c r="E370" s="140">
        <v>0</v>
      </c>
      <c r="F370" s="107">
        <v>19.018999999999998</v>
      </c>
      <c r="G370" s="30">
        <f t="shared" si="67"/>
        <v>0</v>
      </c>
      <c r="H370" s="107">
        <v>23.77</v>
      </c>
      <c r="I370" s="30">
        <f t="shared" si="68"/>
        <v>0</v>
      </c>
      <c r="J370" s="107"/>
      <c r="K370" s="107">
        <f t="shared" si="55"/>
        <v>0</v>
      </c>
      <c r="L370" s="108"/>
      <c r="M370" s="107"/>
      <c r="N370" s="107">
        <f t="shared" si="56"/>
        <v>0</v>
      </c>
      <c r="O370" s="121">
        <f t="shared" si="57"/>
        <v>0</v>
      </c>
      <c r="P370" s="66"/>
      <c r="Q370" s="11"/>
      <c r="R370" s="11"/>
      <c r="S370" s="11"/>
      <c r="T370" s="11"/>
      <c r="U370" s="11"/>
      <c r="V370" s="11"/>
      <c r="W370" s="11"/>
    </row>
    <row r="371" spans="2:23" ht="16.5" thickBot="1">
      <c r="B371" s="129">
        <v>18</v>
      </c>
      <c r="C371" s="130" t="s">
        <v>284</v>
      </c>
      <c r="D371" s="131"/>
      <c r="E371" s="132"/>
      <c r="F371" s="133"/>
      <c r="G371" s="133">
        <f>SUM(G372:G377)</f>
        <v>0</v>
      </c>
      <c r="H371" s="133"/>
      <c r="I371" s="133">
        <f>SUM(I372:I377)</f>
        <v>0</v>
      </c>
      <c r="J371" s="133"/>
      <c r="K371" s="133">
        <f t="shared" ref="K371:O371" si="69">SUM(K372:K377)</f>
        <v>0</v>
      </c>
      <c r="L371" s="133"/>
      <c r="M371" s="133">
        <f t="shared" si="69"/>
        <v>0</v>
      </c>
      <c r="N371" s="133"/>
      <c r="O371" s="134">
        <f t="shared" si="69"/>
        <v>0</v>
      </c>
      <c r="P371" s="66"/>
    </row>
    <row r="372" spans="2:23" s="3" customFormat="1" ht="15.75">
      <c r="B372" s="122" t="s">
        <v>706</v>
      </c>
      <c r="C372" s="123" t="s">
        <v>285</v>
      </c>
      <c r="D372" s="124"/>
      <c r="E372" s="125"/>
      <c r="F372" s="127"/>
      <c r="G372" s="126"/>
      <c r="H372" s="126"/>
      <c r="I372" s="126"/>
      <c r="J372" s="126"/>
      <c r="K372" s="127"/>
      <c r="L372" s="126"/>
      <c r="M372" s="126"/>
      <c r="N372" s="127">
        <f t="shared" si="56"/>
        <v>0</v>
      </c>
      <c r="O372" s="128">
        <f t="shared" si="57"/>
        <v>0</v>
      </c>
      <c r="P372" s="66"/>
      <c r="Q372" s="67"/>
      <c r="R372" s="67"/>
      <c r="S372" s="67"/>
      <c r="T372" s="67"/>
      <c r="U372" s="67"/>
      <c r="V372" s="67"/>
      <c r="W372" s="67"/>
    </row>
    <row r="373" spans="2:23" s="2" customFormat="1" ht="15.75">
      <c r="B373" s="27" t="s">
        <v>707</v>
      </c>
      <c r="C373" s="28" t="s">
        <v>286</v>
      </c>
      <c r="D373" s="29" t="s">
        <v>305</v>
      </c>
      <c r="E373" s="57"/>
      <c r="F373" s="30">
        <v>61.963999999999992</v>
      </c>
      <c r="G373" s="30">
        <f t="shared" ref="G373:G377" si="70">E373*F373</f>
        <v>0</v>
      </c>
      <c r="H373" s="30">
        <v>77.459999999999994</v>
      </c>
      <c r="I373" s="30">
        <f t="shared" ref="I373:I377" si="71">E373*H373</f>
        <v>0</v>
      </c>
      <c r="J373" s="30"/>
      <c r="K373" s="30">
        <f t="shared" si="55"/>
        <v>0</v>
      </c>
      <c r="L373" s="32"/>
      <c r="M373" s="30"/>
      <c r="N373" s="30">
        <f t="shared" si="56"/>
        <v>0</v>
      </c>
      <c r="O373" s="31">
        <f t="shared" si="57"/>
        <v>0</v>
      </c>
      <c r="P373" s="66"/>
      <c r="Q373" s="11"/>
      <c r="R373" s="11"/>
      <c r="S373" s="11"/>
      <c r="T373" s="11"/>
      <c r="U373" s="11"/>
      <c r="V373" s="11"/>
      <c r="W373" s="11"/>
    </row>
    <row r="374" spans="2:23" s="1" customFormat="1" ht="15.75">
      <c r="B374" s="23" t="s">
        <v>708</v>
      </c>
      <c r="C374" s="20" t="s">
        <v>287</v>
      </c>
      <c r="D374" s="19"/>
      <c r="E374" s="55"/>
      <c r="F374" s="30"/>
      <c r="G374" s="30">
        <f t="shared" si="70"/>
        <v>0</v>
      </c>
      <c r="H374" s="30"/>
      <c r="I374" s="30">
        <f t="shared" si="71"/>
        <v>0</v>
      </c>
      <c r="J374" s="18"/>
      <c r="K374" s="30"/>
      <c r="L374" s="18"/>
      <c r="M374" s="30"/>
      <c r="N374" s="30"/>
      <c r="O374" s="31"/>
      <c r="P374" s="66"/>
      <c r="Q374" s="71"/>
      <c r="R374" s="71"/>
      <c r="S374" s="71"/>
      <c r="T374" s="71"/>
      <c r="U374" s="71"/>
      <c r="V374" s="71"/>
      <c r="W374" s="71"/>
    </row>
    <row r="375" spans="2:23" s="2" customFormat="1" ht="15.75">
      <c r="B375" s="27" t="s">
        <v>709</v>
      </c>
      <c r="C375" s="28" t="s">
        <v>288</v>
      </c>
      <c r="D375" s="29" t="s">
        <v>309</v>
      </c>
      <c r="E375" s="57"/>
      <c r="F375" s="30">
        <v>236.50199999999998</v>
      </c>
      <c r="G375" s="30">
        <f t="shared" si="70"/>
        <v>0</v>
      </c>
      <c r="H375" s="30">
        <v>295.63</v>
      </c>
      <c r="I375" s="30">
        <f t="shared" si="71"/>
        <v>0</v>
      </c>
      <c r="J375" s="30"/>
      <c r="K375" s="30">
        <f t="shared" si="55"/>
        <v>0</v>
      </c>
      <c r="L375" s="32"/>
      <c r="M375" s="30"/>
      <c r="N375" s="30">
        <f t="shared" si="56"/>
        <v>0</v>
      </c>
      <c r="O375" s="31">
        <f t="shared" si="57"/>
        <v>0</v>
      </c>
      <c r="P375" s="66"/>
      <c r="Q375" s="11"/>
      <c r="R375" s="11"/>
      <c r="S375" s="11"/>
      <c r="T375" s="11"/>
      <c r="U375" s="11"/>
      <c r="V375" s="11"/>
      <c r="W375" s="11"/>
    </row>
    <row r="376" spans="2:23" s="3" customFormat="1" ht="15.75">
      <c r="B376" s="23" t="s">
        <v>710</v>
      </c>
      <c r="C376" s="20" t="s">
        <v>289</v>
      </c>
      <c r="D376" s="19"/>
      <c r="E376" s="55"/>
      <c r="F376" s="30"/>
      <c r="G376" s="30">
        <f t="shared" si="70"/>
        <v>0</v>
      </c>
      <c r="H376" s="30"/>
      <c r="I376" s="30">
        <f t="shared" si="71"/>
        <v>0</v>
      </c>
      <c r="J376" s="18"/>
      <c r="K376" s="30"/>
      <c r="L376" s="18"/>
      <c r="M376" s="30"/>
      <c r="N376" s="30">
        <f t="shared" si="56"/>
        <v>0</v>
      </c>
      <c r="O376" s="31">
        <f t="shared" si="57"/>
        <v>0</v>
      </c>
      <c r="P376" s="66"/>
      <c r="Q376" s="67"/>
      <c r="R376" s="67"/>
      <c r="S376" s="67"/>
      <c r="T376" s="67"/>
      <c r="U376" s="67"/>
      <c r="V376" s="67"/>
      <c r="W376" s="67"/>
    </row>
    <row r="377" spans="2:23" s="2" customFormat="1" ht="16.5" thickBot="1">
      <c r="B377" s="118" t="s">
        <v>711</v>
      </c>
      <c r="C377" s="119" t="s">
        <v>290</v>
      </c>
      <c r="D377" s="120" t="s">
        <v>305</v>
      </c>
      <c r="E377" s="140"/>
      <c r="F377" s="107">
        <v>39.332999999999998</v>
      </c>
      <c r="G377" s="30">
        <f t="shared" si="70"/>
        <v>0</v>
      </c>
      <c r="H377" s="107">
        <v>49.17</v>
      </c>
      <c r="I377" s="30">
        <f t="shared" si="71"/>
        <v>0</v>
      </c>
      <c r="J377" s="107"/>
      <c r="K377" s="107">
        <f t="shared" si="55"/>
        <v>0</v>
      </c>
      <c r="L377" s="108"/>
      <c r="M377" s="107"/>
      <c r="N377" s="107">
        <f t="shared" si="56"/>
        <v>0</v>
      </c>
      <c r="O377" s="121">
        <f t="shared" si="57"/>
        <v>0</v>
      </c>
      <c r="P377" s="66"/>
      <c r="Q377" s="11"/>
      <c r="R377" s="11"/>
      <c r="S377" s="11"/>
      <c r="T377" s="11"/>
      <c r="U377" s="11"/>
      <c r="V377" s="11"/>
      <c r="W377" s="11"/>
    </row>
    <row r="378" spans="2:23" ht="16.5" thickBot="1">
      <c r="B378" s="129">
        <v>19</v>
      </c>
      <c r="C378" s="130" t="s">
        <v>291</v>
      </c>
      <c r="D378" s="131"/>
      <c r="E378" s="132"/>
      <c r="F378" s="133"/>
      <c r="G378" s="133">
        <f>SUM(G379:G380)</f>
        <v>0</v>
      </c>
      <c r="H378" s="133"/>
      <c r="I378" s="133">
        <f>SUM(I379:I380)</f>
        <v>0</v>
      </c>
      <c r="J378" s="133"/>
      <c r="K378" s="133">
        <f t="shared" ref="K378:O378" si="72">SUM(K379:K380)</f>
        <v>0</v>
      </c>
      <c r="L378" s="133"/>
      <c r="M378" s="133">
        <f t="shared" si="72"/>
        <v>0</v>
      </c>
      <c r="N378" s="133"/>
      <c r="O378" s="134">
        <f t="shared" si="72"/>
        <v>0</v>
      </c>
      <c r="P378" s="66"/>
    </row>
    <row r="379" spans="2:23" s="3" customFormat="1" ht="15.75">
      <c r="B379" s="122" t="s">
        <v>712</v>
      </c>
      <c r="C379" s="123" t="s">
        <v>292</v>
      </c>
      <c r="D379" s="124"/>
      <c r="E379" s="125"/>
      <c r="F379" s="127"/>
      <c r="G379" s="126"/>
      <c r="H379" s="126"/>
      <c r="I379" s="126"/>
      <c r="J379" s="126"/>
      <c r="K379" s="127"/>
      <c r="L379" s="126"/>
      <c r="M379" s="126"/>
      <c r="N379" s="127"/>
      <c r="O379" s="128"/>
      <c r="P379" s="66"/>
      <c r="Q379" s="67"/>
      <c r="R379" s="67"/>
      <c r="S379" s="67"/>
      <c r="T379" s="67"/>
      <c r="U379" s="67"/>
      <c r="V379" s="67"/>
      <c r="W379" s="67"/>
    </row>
    <row r="380" spans="2:23" s="2" customFormat="1" ht="16.5" thickBot="1">
      <c r="B380" s="118" t="s">
        <v>713</v>
      </c>
      <c r="C380" s="119" t="s">
        <v>293</v>
      </c>
      <c r="D380" s="120" t="s">
        <v>305</v>
      </c>
      <c r="E380" s="140"/>
      <c r="F380" s="107">
        <v>24.135999999999996</v>
      </c>
      <c r="G380" s="30">
        <f t="shared" ref="G380" si="73">E380*F380</f>
        <v>0</v>
      </c>
      <c r="H380" s="107">
        <v>30.17</v>
      </c>
      <c r="I380" s="30">
        <f t="shared" ref="I380" si="74">E380*H380</f>
        <v>0</v>
      </c>
      <c r="J380" s="107"/>
      <c r="K380" s="107">
        <f t="shared" si="55"/>
        <v>0</v>
      </c>
      <c r="L380" s="108"/>
      <c r="M380" s="107"/>
      <c r="N380" s="107">
        <f t="shared" si="56"/>
        <v>0</v>
      </c>
      <c r="O380" s="121">
        <f t="shared" si="57"/>
        <v>0</v>
      </c>
      <c r="P380" s="66"/>
      <c r="Q380" s="11"/>
      <c r="R380" s="11"/>
      <c r="S380" s="11"/>
      <c r="T380" s="11"/>
      <c r="U380" s="11"/>
      <c r="V380" s="11"/>
      <c r="W380" s="11"/>
    </row>
    <row r="381" spans="2:23" ht="16.5" thickBot="1">
      <c r="B381" s="129">
        <v>20</v>
      </c>
      <c r="C381" s="130" t="s">
        <v>295</v>
      </c>
      <c r="D381" s="131"/>
      <c r="E381" s="132"/>
      <c r="F381" s="133"/>
      <c r="G381" s="133">
        <f>SUM(G382:G388)</f>
        <v>0</v>
      </c>
      <c r="H381" s="133"/>
      <c r="I381" s="133">
        <f>SUM(I382:I388)</f>
        <v>0</v>
      </c>
      <c r="J381" s="133"/>
      <c r="K381" s="133">
        <f t="shared" ref="K381:O381" si="75">SUM(K382:K388)</f>
        <v>0</v>
      </c>
      <c r="L381" s="133"/>
      <c r="M381" s="133">
        <f t="shared" si="75"/>
        <v>0</v>
      </c>
      <c r="N381" s="133"/>
      <c r="O381" s="134">
        <f t="shared" si="75"/>
        <v>0</v>
      </c>
      <c r="P381" s="66"/>
    </row>
    <row r="382" spans="2:23" s="1" customFormat="1" ht="15.75">
      <c r="B382" s="122" t="s">
        <v>714</v>
      </c>
      <c r="C382" s="123" t="s">
        <v>296</v>
      </c>
      <c r="D382" s="124"/>
      <c r="E382" s="125"/>
      <c r="F382" s="127"/>
      <c r="G382" s="126"/>
      <c r="H382" s="126"/>
      <c r="I382" s="126"/>
      <c r="J382" s="126"/>
      <c r="K382" s="127">
        <f t="shared" si="55"/>
        <v>0</v>
      </c>
      <c r="L382" s="126"/>
      <c r="M382" s="126"/>
      <c r="N382" s="127"/>
      <c r="O382" s="128"/>
      <c r="P382" s="66"/>
      <c r="Q382" s="71"/>
      <c r="R382" s="71"/>
      <c r="S382" s="71"/>
      <c r="T382" s="71"/>
      <c r="U382" s="71"/>
      <c r="V382" s="71"/>
      <c r="W382" s="71"/>
    </row>
    <row r="383" spans="2:23" ht="15.75">
      <c r="B383" s="27" t="s">
        <v>715</v>
      </c>
      <c r="C383" s="28" t="s">
        <v>297</v>
      </c>
      <c r="D383" s="29" t="s">
        <v>306</v>
      </c>
      <c r="E383" s="56"/>
      <c r="F383" s="30">
        <v>12400.08</v>
      </c>
      <c r="G383" s="30">
        <f t="shared" ref="G383:G388" si="76">E383*F383</f>
        <v>0</v>
      </c>
      <c r="H383" s="30">
        <v>15500.1</v>
      </c>
      <c r="I383" s="30">
        <f t="shared" ref="I383:I388" si="77">E383*H383</f>
        <v>0</v>
      </c>
      <c r="J383" s="30"/>
      <c r="K383" s="30">
        <f t="shared" si="55"/>
        <v>0</v>
      </c>
      <c r="L383" s="32"/>
      <c r="M383" s="30"/>
      <c r="N383" s="30">
        <f t="shared" si="56"/>
        <v>0</v>
      </c>
      <c r="O383" s="31">
        <f t="shared" si="57"/>
        <v>0</v>
      </c>
      <c r="P383" s="66"/>
    </row>
    <row r="384" spans="2:23" ht="15.75">
      <c r="B384" s="27" t="s">
        <v>716</v>
      </c>
      <c r="C384" s="28" t="s">
        <v>298</v>
      </c>
      <c r="D384" s="29" t="s">
        <v>306</v>
      </c>
      <c r="E384" s="56"/>
      <c r="F384" s="30">
        <v>3433.0450000000001</v>
      </c>
      <c r="G384" s="30">
        <f t="shared" si="76"/>
        <v>0</v>
      </c>
      <c r="H384" s="30">
        <v>4291.3100000000004</v>
      </c>
      <c r="I384" s="30">
        <f t="shared" si="77"/>
        <v>0</v>
      </c>
      <c r="J384" s="30"/>
      <c r="K384" s="30">
        <f t="shared" si="55"/>
        <v>0</v>
      </c>
      <c r="L384" s="32"/>
      <c r="M384" s="30"/>
      <c r="N384" s="30">
        <f t="shared" si="56"/>
        <v>0</v>
      </c>
      <c r="O384" s="31">
        <f t="shared" si="57"/>
        <v>0</v>
      </c>
      <c r="P384" s="66"/>
    </row>
    <row r="385" spans="2:23" ht="15.75">
      <c r="B385" s="27" t="s">
        <v>717</v>
      </c>
      <c r="C385" s="28" t="s">
        <v>299</v>
      </c>
      <c r="D385" s="29" t="s">
        <v>306</v>
      </c>
      <c r="E385" s="56"/>
      <c r="F385" s="30">
        <v>6102.04</v>
      </c>
      <c r="G385" s="30">
        <f t="shared" si="76"/>
        <v>0</v>
      </c>
      <c r="H385" s="30">
        <v>7627.55</v>
      </c>
      <c r="I385" s="30">
        <f t="shared" si="77"/>
        <v>0</v>
      </c>
      <c r="J385" s="30"/>
      <c r="K385" s="30">
        <f t="shared" si="55"/>
        <v>0</v>
      </c>
      <c r="L385" s="32"/>
      <c r="M385" s="30"/>
      <c r="N385" s="30">
        <f t="shared" si="56"/>
        <v>0</v>
      </c>
      <c r="O385" s="31">
        <f t="shared" si="57"/>
        <v>0</v>
      </c>
      <c r="P385" s="66"/>
    </row>
    <row r="386" spans="2:23" ht="15.75">
      <c r="B386" s="27" t="s">
        <v>718</v>
      </c>
      <c r="C386" s="28" t="s">
        <v>300</v>
      </c>
      <c r="D386" s="29" t="s">
        <v>306</v>
      </c>
      <c r="E386" s="56"/>
      <c r="F386" s="30">
        <v>1695.155</v>
      </c>
      <c r="G386" s="30">
        <f t="shared" si="76"/>
        <v>0</v>
      </c>
      <c r="H386" s="30">
        <v>2118.94</v>
      </c>
      <c r="I386" s="30">
        <f t="shared" si="77"/>
        <v>0</v>
      </c>
      <c r="J386" s="30"/>
      <c r="K386" s="30">
        <f t="shared" si="55"/>
        <v>0</v>
      </c>
      <c r="L386" s="32"/>
      <c r="M386" s="30"/>
      <c r="N386" s="30">
        <f t="shared" si="56"/>
        <v>0</v>
      </c>
      <c r="O386" s="31">
        <f t="shared" si="57"/>
        <v>0</v>
      </c>
      <c r="P386" s="66"/>
    </row>
    <row r="387" spans="2:23" s="1" customFormat="1" ht="15.75">
      <c r="B387" s="23" t="s">
        <v>719</v>
      </c>
      <c r="C387" s="20" t="s">
        <v>301</v>
      </c>
      <c r="D387" s="19"/>
      <c r="E387" s="55"/>
      <c r="F387" s="30"/>
      <c r="G387" s="30">
        <f t="shared" si="76"/>
        <v>0</v>
      </c>
      <c r="H387" s="30"/>
      <c r="I387" s="30">
        <f t="shared" si="77"/>
        <v>0</v>
      </c>
      <c r="J387" s="18"/>
      <c r="K387" s="30"/>
      <c r="L387" s="18"/>
      <c r="M387" s="18"/>
      <c r="N387" s="30"/>
      <c r="O387" s="31"/>
      <c r="P387" s="66"/>
      <c r="Q387" s="71"/>
      <c r="R387" s="71"/>
      <c r="S387" s="71"/>
      <c r="T387" s="71"/>
      <c r="U387" s="71"/>
      <c r="V387" s="71"/>
      <c r="W387" s="71"/>
    </row>
    <row r="388" spans="2:23" ht="16.5" thickBot="1">
      <c r="B388" s="43" t="s">
        <v>720</v>
      </c>
      <c r="C388" s="44" t="s">
        <v>302</v>
      </c>
      <c r="D388" s="45" t="s">
        <v>306</v>
      </c>
      <c r="E388" s="59"/>
      <c r="F388" s="30">
        <v>2552.13</v>
      </c>
      <c r="G388" s="30">
        <f t="shared" si="76"/>
        <v>0</v>
      </c>
      <c r="H388" s="30">
        <v>3190.16</v>
      </c>
      <c r="I388" s="30">
        <f t="shared" si="77"/>
        <v>0</v>
      </c>
      <c r="J388" s="46"/>
      <c r="K388" s="30">
        <f t="shared" si="55"/>
        <v>0</v>
      </c>
      <c r="L388" s="32"/>
      <c r="M388" s="30"/>
      <c r="N388" s="30">
        <f t="shared" si="56"/>
        <v>0</v>
      </c>
      <c r="O388" s="31">
        <f t="shared" si="57"/>
        <v>0</v>
      </c>
      <c r="P388" s="66"/>
    </row>
    <row r="389" spans="2:23" s="6" customFormat="1" ht="19.5" thickBot="1">
      <c r="B389" s="226" t="s">
        <v>315</v>
      </c>
      <c r="C389" s="227"/>
      <c r="D389" s="227"/>
      <c r="E389" s="227"/>
      <c r="F389" s="154"/>
      <c r="G389" s="96">
        <f>SUM(G15:G388)/2</f>
        <v>0</v>
      </c>
      <c r="H389" s="21"/>
      <c r="I389" s="95">
        <f>SUM(I15:I388)/2</f>
        <v>0</v>
      </c>
      <c r="J389" s="95"/>
      <c r="K389" s="149">
        <f>SUM(K15:K388)/2</f>
        <v>0</v>
      </c>
      <c r="L389" s="21"/>
      <c r="M389" s="95">
        <f>SUM(M15:M388)/2</f>
        <v>0</v>
      </c>
      <c r="N389" s="21"/>
      <c r="O389" s="150">
        <f>SUM(O15:O388)/2</f>
        <v>0</v>
      </c>
      <c r="P389" s="78"/>
      <c r="Q389" s="77"/>
      <c r="R389" s="77"/>
      <c r="S389" s="77"/>
      <c r="T389" s="77"/>
      <c r="U389" s="77"/>
      <c r="V389" s="77"/>
      <c r="W389" s="77"/>
    </row>
    <row r="390" spans="2:23" ht="32.25" customHeight="1">
      <c r="B390" s="228"/>
      <c r="C390" s="229"/>
      <c r="D390" s="229"/>
      <c r="E390" s="229"/>
      <c r="F390" s="229"/>
      <c r="G390" s="229"/>
      <c r="H390" s="229"/>
      <c r="I390" s="229"/>
      <c r="J390" s="229"/>
      <c r="K390" s="229"/>
      <c r="L390" s="229"/>
      <c r="M390" s="229"/>
      <c r="N390" s="229"/>
      <c r="O390" s="230"/>
    </row>
    <row r="391" spans="2:23">
      <c r="B391" s="144"/>
      <c r="C391" s="145"/>
      <c r="D391" s="145"/>
      <c r="E391" s="145"/>
      <c r="F391" s="145"/>
      <c r="G391" s="145"/>
      <c r="H391" s="145"/>
      <c r="I391" s="145"/>
      <c r="J391" s="145"/>
      <c r="K391" s="145"/>
      <c r="L391" s="145"/>
      <c r="M391" s="145"/>
      <c r="N391" s="145"/>
      <c r="O391" s="151"/>
    </row>
    <row r="392" spans="2:23" ht="18">
      <c r="B392" s="142"/>
      <c r="C392" s="163"/>
      <c r="D392" s="231" t="s">
        <v>786</v>
      </c>
      <c r="E392" s="231"/>
      <c r="F392" s="231"/>
      <c r="G392" s="231"/>
      <c r="H392" s="231"/>
      <c r="I392" s="231"/>
      <c r="J392" s="231"/>
      <c r="K392" s="231"/>
      <c r="L392" s="143"/>
      <c r="M392" s="143"/>
      <c r="N392" s="143"/>
      <c r="O392" s="152"/>
    </row>
    <row r="393" spans="2:23">
      <c r="B393" s="142"/>
      <c r="C393" s="153"/>
      <c r="D393" s="233" t="s">
        <v>0</v>
      </c>
      <c r="E393" s="233"/>
      <c r="F393" s="233"/>
      <c r="G393" s="233"/>
      <c r="H393" s="233"/>
      <c r="I393" s="233"/>
      <c r="J393" s="233"/>
      <c r="K393" s="233"/>
      <c r="L393" s="143"/>
      <c r="M393" s="143"/>
      <c r="N393" s="143"/>
      <c r="O393" s="152"/>
    </row>
    <row r="394" spans="2:23" ht="15.75">
      <c r="B394" s="235"/>
      <c r="C394" s="236"/>
      <c r="D394" s="236"/>
      <c r="E394" s="236"/>
      <c r="F394" s="155"/>
      <c r="G394" s="99"/>
      <c r="H394" s="99"/>
      <c r="I394" s="99"/>
      <c r="J394" s="99"/>
      <c r="K394" s="111"/>
      <c r="L394" s="99"/>
      <c r="M394" s="99"/>
      <c r="N394" s="99"/>
      <c r="O394" s="100"/>
    </row>
    <row r="395" spans="2:23" ht="15.75">
      <c r="B395" s="237"/>
      <c r="C395" s="238"/>
      <c r="D395" s="238"/>
      <c r="E395" s="238"/>
      <c r="F395" s="98"/>
      <c r="G395" s="99"/>
      <c r="H395" s="99"/>
      <c r="I395" s="99"/>
      <c r="J395" s="99"/>
      <c r="K395" s="99"/>
      <c r="L395" s="99"/>
      <c r="M395" s="99"/>
      <c r="N395" s="99"/>
      <c r="O395" s="100"/>
    </row>
    <row r="396" spans="2:23" ht="16.5" thickBot="1">
      <c r="B396" s="223"/>
      <c r="C396" s="224"/>
      <c r="D396" s="224"/>
      <c r="E396" s="224"/>
      <c r="F396" s="224"/>
      <c r="G396" s="224"/>
      <c r="H396" s="224"/>
      <c r="I396" s="224"/>
      <c r="J396" s="224"/>
      <c r="K396" s="224"/>
      <c r="L396" s="224"/>
      <c r="M396" s="224"/>
      <c r="N396" s="224"/>
      <c r="O396" s="225"/>
    </row>
    <row r="398" spans="2:23">
      <c r="I398" s="54"/>
      <c r="J398" s="54"/>
      <c r="M398" s="54"/>
      <c r="O398" s="54"/>
    </row>
  </sheetData>
  <mergeCells count="20">
    <mergeCell ref="B2:O5"/>
    <mergeCell ref="B6:O6"/>
    <mergeCell ref="B7:O7"/>
    <mergeCell ref="N8:O8"/>
    <mergeCell ref="B394:E394"/>
    <mergeCell ref="B395:E395"/>
    <mergeCell ref="B396:O396"/>
    <mergeCell ref="B8:L8"/>
    <mergeCell ref="D392:K392"/>
    <mergeCell ref="D393:K393"/>
    <mergeCell ref="B11:I11"/>
    <mergeCell ref="C12:O12"/>
    <mergeCell ref="B14:H14"/>
    <mergeCell ref="B389:E389"/>
    <mergeCell ref="B390:O390"/>
    <mergeCell ref="B9:K9"/>
    <mergeCell ref="N9:O9"/>
    <mergeCell ref="B10:K10"/>
    <mergeCell ref="N10:O10"/>
    <mergeCell ref="J11:K11"/>
  </mergeCells>
  <pageMargins left="0.23622047244094491" right="0.23622047244094491" top="0.74803149606299213" bottom="0.74803149606299213" header="0.31496062992125984" footer="0.31496062992125984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W399"/>
  <sheetViews>
    <sheetView view="pageBreakPreview" zoomScale="60" zoomScaleNormal="100" workbookViewId="0">
      <selection activeCell="I14" sqref="I14"/>
    </sheetView>
  </sheetViews>
  <sheetFormatPr defaultRowHeight="15"/>
  <cols>
    <col min="1" max="1" width="2" customWidth="1"/>
    <col min="2" max="2" width="10.42578125" style="22" customWidth="1"/>
    <col min="3" max="3" width="96.85546875" style="8" customWidth="1"/>
    <col min="4" max="4" width="8.28515625" style="8" bestFit="1" customWidth="1"/>
    <col min="5" max="5" width="12" style="8" customWidth="1"/>
    <col min="6" max="6" width="15.140625" style="8" hidden="1" customWidth="1"/>
    <col min="7" max="7" width="19.5703125" style="8" hidden="1" customWidth="1"/>
    <col min="8" max="8" width="18.42578125" style="8" customWidth="1"/>
    <col min="9" max="9" width="18.7109375" style="8" customWidth="1"/>
    <col min="10" max="10" width="16.42578125" style="8" customWidth="1"/>
    <col min="11" max="11" width="24.140625" style="8" customWidth="1"/>
    <col min="12" max="12" width="17.28515625" style="8" customWidth="1"/>
    <col min="13" max="13" width="20.42578125" style="8" customWidth="1"/>
    <col min="14" max="14" width="16.5703125" style="8" customWidth="1"/>
    <col min="15" max="15" width="22" style="8" customWidth="1"/>
    <col min="16" max="16" width="24.85546875" style="63" customWidth="1"/>
    <col min="17" max="23" width="9.140625" style="63"/>
  </cols>
  <sheetData>
    <row r="1" spans="2:23" ht="15.75" thickBot="1"/>
    <row r="2" spans="2:23">
      <c r="B2" s="250" t="s">
        <v>0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2"/>
    </row>
    <row r="3" spans="2:23">
      <c r="B3" s="253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5"/>
    </row>
    <row r="4" spans="2:23">
      <c r="B4" s="253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5"/>
    </row>
    <row r="5" spans="2:23">
      <c r="B5" s="253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5"/>
    </row>
    <row r="6" spans="2:23" ht="23.25">
      <c r="B6" s="256" t="s">
        <v>1</v>
      </c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8"/>
    </row>
    <row r="7" spans="2:23" ht="24.75" customHeight="1">
      <c r="B7" s="259" t="s">
        <v>759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1"/>
    </row>
    <row r="8" spans="2:23" ht="36" customHeight="1">
      <c r="B8" s="273" t="s">
        <v>760</v>
      </c>
      <c r="C8" s="274"/>
      <c r="D8" s="274"/>
      <c r="E8" s="274"/>
      <c r="F8" s="274"/>
      <c r="G8" s="274"/>
      <c r="H8" s="272" t="s">
        <v>784</v>
      </c>
      <c r="I8" s="272"/>
      <c r="J8" s="272"/>
      <c r="K8" s="272"/>
      <c r="L8" s="272"/>
      <c r="M8" s="162" t="s">
        <v>773</v>
      </c>
      <c r="N8" s="263" t="s">
        <v>774</v>
      </c>
      <c r="O8" s="271"/>
    </row>
    <row r="9" spans="2:23" ht="49.5" customHeight="1">
      <c r="B9" s="243" t="s">
        <v>768</v>
      </c>
      <c r="C9" s="244"/>
      <c r="D9" s="244"/>
      <c r="E9" s="244"/>
      <c r="F9" s="244"/>
      <c r="G9" s="244"/>
      <c r="H9" s="244"/>
      <c r="I9" s="244"/>
      <c r="J9" s="244"/>
      <c r="K9" s="265"/>
      <c r="L9" s="114" t="s">
        <v>763</v>
      </c>
      <c r="M9" s="115" t="s">
        <v>764</v>
      </c>
      <c r="N9" s="278" t="s">
        <v>771</v>
      </c>
      <c r="O9" s="279"/>
    </row>
    <row r="10" spans="2:23" ht="24.75" customHeight="1">
      <c r="B10" s="240" t="s">
        <v>765</v>
      </c>
      <c r="C10" s="241"/>
      <c r="D10" s="241"/>
      <c r="E10" s="241"/>
      <c r="F10" s="241"/>
      <c r="G10" s="241"/>
      <c r="H10" s="241"/>
      <c r="I10" s="241"/>
      <c r="J10" s="241"/>
      <c r="K10" s="264"/>
      <c r="L10" s="114" t="s">
        <v>761</v>
      </c>
      <c r="M10" s="116" t="s">
        <v>762</v>
      </c>
      <c r="N10" s="280" t="s">
        <v>772</v>
      </c>
      <c r="O10" s="281"/>
    </row>
    <row r="11" spans="2:23" ht="41.25" customHeight="1">
      <c r="B11" s="243" t="s">
        <v>767</v>
      </c>
      <c r="C11" s="265"/>
      <c r="D11" s="283" t="s">
        <v>785</v>
      </c>
      <c r="E11" s="263"/>
      <c r="F11" s="263"/>
      <c r="G11" s="263"/>
      <c r="H11" s="263"/>
      <c r="I11" s="284"/>
      <c r="J11" s="270" t="s">
        <v>775</v>
      </c>
      <c r="K11" s="265"/>
      <c r="L11" s="114" t="s">
        <v>770</v>
      </c>
      <c r="M11" s="116" t="s">
        <v>769</v>
      </c>
      <c r="N11" s="148" t="s">
        <v>783</v>
      </c>
      <c r="O11" s="147">
        <v>43711</v>
      </c>
    </row>
    <row r="12" spans="2:23" ht="5.25" customHeight="1">
      <c r="B12" s="117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7"/>
    </row>
    <row r="13" spans="2:23" ht="58.5" customHeight="1" thickBot="1">
      <c r="B13" s="48" t="s">
        <v>2</v>
      </c>
      <c r="C13" s="49" t="s">
        <v>3</v>
      </c>
      <c r="D13" s="49" t="s">
        <v>4</v>
      </c>
      <c r="E13" s="49" t="s">
        <v>753</v>
      </c>
      <c r="F13" s="49" t="s">
        <v>779</v>
      </c>
      <c r="G13" s="49" t="s">
        <v>776</v>
      </c>
      <c r="H13" s="49" t="s">
        <v>777</v>
      </c>
      <c r="I13" s="49" t="s">
        <v>778</v>
      </c>
      <c r="J13" s="49" t="s">
        <v>781</v>
      </c>
      <c r="K13" s="49" t="s">
        <v>780</v>
      </c>
      <c r="L13" s="49" t="s">
        <v>756</v>
      </c>
      <c r="M13" s="49" t="s">
        <v>757</v>
      </c>
      <c r="N13" s="49" t="s">
        <v>755</v>
      </c>
      <c r="O13" s="50" t="s">
        <v>758</v>
      </c>
    </row>
    <row r="14" spans="2:23" ht="16.5" thickBot="1">
      <c r="B14" s="248" t="s">
        <v>729</v>
      </c>
      <c r="C14" s="249"/>
      <c r="D14" s="249"/>
      <c r="E14" s="249"/>
      <c r="F14" s="249"/>
      <c r="G14" s="249"/>
      <c r="H14" s="249"/>
      <c r="I14" s="92">
        <f>I389</f>
        <v>1915714.9400000002</v>
      </c>
      <c r="J14" s="92"/>
      <c r="K14" s="92">
        <f t="shared" ref="K14:O14" si="0">K389</f>
        <v>380663.46</v>
      </c>
      <c r="L14" s="92"/>
      <c r="M14" s="92">
        <f t="shared" si="0"/>
        <v>0</v>
      </c>
      <c r="N14" s="92"/>
      <c r="O14" s="112">
        <f t="shared" si="0"/>
        <v>1535051.4800000007</v>
      </c>
    </row>
    <row r="15" spans="2:23" s="5" customFormat="1" ht="15.75">
      <c r="B15" s="80">
        <v>1</v>
      </c>
      <c r="C15" s="81" t="s">
        <v>8</v>
      </c>
      <c r="D15" s="82"/>
      <c r="E15" s="83"/>
      <c r="F15" s="83"/>
      <c r="G15" s="83">
        <f>SUM(G16:G33)</f>
        <v>29520.2</v>
      </c>
      <c r="H15" s="83"/>
      <c r="I15" s="83">
        <f>SUM(I16:I33)</f>
        <v>36917.700000000004</v>
      </c>
      <c r="J15" s="83"/>
      <c r="K15" s="83">
        <f>SUM(K16:K33)</f>
        <v>16670.9588</v>
      </c>
      <c r="L15" s="83"/>
      <c r="M15" s="83">
        <f>SUM(M16:M33)</f>
        <v>0</v>
      </c>
      <c r="N15" s="83"/>
      <c r="O15" s="84">
        <f>SUM(O16:O33)</f>
        <v>20246.7412</v>
      </c>
      <c r="P15" s="66"/>
      <c r="Q15" s="65"/>
      <c r="R15" s="65"/>
      <c r="S15" s="65"/>
      <c r="T15" s="65"/>
      <c r="U15" s="65"/>
      <c r="V15" s="65"/>
      <c r="W15" s="65"/>
    </row>
    <row r="16" spans="2:23" ht="15.75">
      <c r="B16" s="23" t="s">
        <v>378</v>
      </c>
      <c r="C16" s="20" t="s">
        <v>734</v>
      </c>
      <c r="D16" s="19"/>
      <c r="E16" s="55"/>
      <c r="F16" s="18"/>
      <c r="G16" s="18"/>
      <c r="H16" s="18"/>
      <c r="I16" s="18"/>
      <c r="J16" s="18"/>
      <c r="K16" s="18"/>
      <c r="L16" s="18"/>
      <c r="M16" s="18"/>
      <c r="N16" s="18"/>
      <c r="O16" s="13"/>
      <c r="P16" s="66"/>
    </row>
    <row r="17" spans="2:23" ht="15.75">
      <c r="B17" s="27" t="s">
        <v>379</v>
      </c>
      <c r="C17" s="28" t="s">
        <v>9</v>
      </c>
      <c r="D17" s="29" t="s">
        <v>304</v>
      </c>
      <c r="E17" s="56">
        <v>6</v>
      </c>
      <c r="F17" s="30">
        <v>142.98199999999997</v>
      </c>
      <c r="G17" s="30">
        <v>857.89</v>
      </c>
      <c r="H17" s="30">
        <v>178.73</v>
      </c>
      <c r="I17" s="30">
        <v>1072.3800000000001</v>
      </c>
      <c r="J17" s="30">
        <v>6</v>
      </c>
      <c r="K17" s="30">
        <f>J17*H17</f>
        <v>1072.3799999999999</v>
      </c>
      <c r="L17" s="30"/>
      <c r="M17" s="30"/>
      <c r="N17" s="30">
        <f>E17-J17</f>
        <v>0</v>
      </c>
      <c r="O17" s="31">
        <f>I17-K17</f>
        <v>0</v>
      </c>
      <c r="P17" s="66"/>
    </row>
    <row r="18" spans="2:23" ht="15.75">
      <c r="B18" s="27" t="s">
        <v>380</v>
      </c>
      <c r="C18" s="28" t="s">
        <v>10</v>
      </c>
      <c r="D18" s="29" t="s">
        <v>305</v>
      </c>
      <c r="E18" s="56">
        <v>200</v>
      </c>
      <c r="F18" s="30">
        <v>3.5209999999999999</v>
      </c>
      <c r="G18" s="30">
        <v>704.2</v>
      </c>
      <c r="H18" s="30">
        <v>4.4000000000000004</v>
      </c>
      <c r="I18" s="30">
        <v>880</v>
      </c>
      <c r="J18" s="30">
        <v>200</v>
      </c>
      <c r="K18" s="30">
        <f t="shared" ref="K18:K78" si="1">J18*H18</f>
        <v>880.00000000000011</v>
      </c>
      <c r="L18" s="30"/>
      <c r="M18" s="30"/>
      <c r="N18" s="30">
        <f t="shared" ref="N18:N80" si="2">E18-J18</f>
        <v>0</v>
      </c>
      <c r="O18" s="31">
        <f t="shared" ref="O18:O80" si="3">I18-K18</f>
        <v>0</v>
      </c>
      <c r="P18" s="66"/>
    </row>
    <row r="19" spans="2:23" ht="15.75">
      <c r="B19" s="27" t="s">
        <v>381</v>
      </c>
      <c r="C19" s="28" t="s">
        <v>11</v>
      </c>
      <c r="D19" s="29" t="s">
        <v>305</v>
      </c>
      <c r="E19" s="56">
        <v>300</v>
      </c>
      <c r="F19" s="30">
        <v>3.7939999999999996</v>
      </c>
      <c r="G19" s="30">
        <v>1138.2</v>
      </c>
      <c r="H19" s="30">
        <v>4.74</v>
      </c>
      <c r="I19" s="30">
        <v>1422</v>
      </c>
      <c r="J19" s="30">
        <v>150</v>
      </c>
      <c r="K19" s="30">
        <f t="shared" si="1"/>
        <v>711</v>
      </c>
      <c r="L19" s="30"/>
      <c r="M19" s="30"/>
      <c r="N19" s="30">
        <f t="shared" si="2"/>
        <v>150</v>
      </c>
      <c r="O19" s="31">
        <f t="shared" si="3"/>
        <v>711</v>
      </c>
      <c r="P19" s="66"/>
    </row>
    <row r="20" spans="2:23" ht="15.75">
      <c r="B20" s="27" t="s">
        <v>382</v>
      </c>
      <c r="C20" s="28" t="s">
        <v>12</v>
      </c>
      <c r="D20" s="29" t="s">
        <v>305</v>
      </c>
      <c r="E20" s="56">
        <v>1200</v>
      </c>
      <c r="F20" s="30">
        <v>1.8129999999999997</v>
      </c>
      <c r="G20" s="30">
        <v>2175.6</v>
      </c>
      <c r="H20" s="30">
        <v>2.27</v>
      </c>
      <c r="I20" s="30">
        <v>2724</v>
      </c>
      <c r="J20" s="30">
        <v>600</v>
      </c>
      <c r="K20" s="30">
        <f t="shared" si="1"/>
        <v>1362</v>
      </c>
      <c r="L20" s="30"/>
      <c r="M20" s="30"/>
      <c r="N20" s="30">
        <f t="shared" si="2"/>
        <v>600</v>
      </c>
      <c r="O20" s="31">
        <f t="shared" si="3"/>
        <v>1362</v>
      </c>
      <c r="P20" s="66"/>
    </row>
    <row r="21" spans="2:23" ht="15.75">
      <c r="B21" s="27" t="s">
        <v>383</v>
      </c>
      <c r="C21" s="28" t="s">
        <v>13</v>
      </c>
      <c r="D21" s="29" t="s">
        <v>305</v>
      </c>
      <c r="E21" s="56">
        <v>132</v>
      </c>
      <c r="F21" s="30">
        <v>4.6199999999999992</v>
      </c>
      <c r="G21" s="30">
        <v>609.84</v>
      </c>
      <c r="H21" s="30">
        <v>5.78</v>
      </c>
      <c r="I21" s="30">
        <v>762.96</v>
      </c>
      <c r="J21" s="30">
        <v>60</v>
      </c>
      <c r="K21" s="30">
        <f t="shared" si="1"/>
        <v>346.8</v>
      </c>
      <c r="L21" s="30"/>
      <c r="M21" s="30"/>
      <c r="N21" s="30">
        <f t="shared" si="2"/>
        <v>72</v>
      </c>
      <c r="O21" s="31">
        <f t="shared" si="3"/>
        <v>416.16</v>
      </c>
      <c r="P21" s="66"/>
    </row>
    <row r="22" spans="2:23" s="4" customFormat="1" ht="15.75">
      <c r="B22" s="27" t="s">
        <v>732</v>
      </c>
      <c r="C22" s="28" t="s">
        <v>733</v>
      </c>
      <c r="D22" s="29" t="s">
        <v>305</v>
      </c>
      <c r="E22" s="56">
        <v>66</v>
      </c>
      <c r="F22" s="30">
        <v>45.094000000000001</v>
      </c>
      <c r="G22" s="30">
        <v>2976.2</v>
      </c>
      <c r="H22" s="30">
        <v>56.37</v>
      </c>
      <c r="I22" s="30">
        <v>3720.42</v>
      </c>
      <c r="J22" s="30">
        <v>30</v>
      </c>
      <c r="K22" s="30">
        <f t="shared" si="1"/>
        <v>1691.1</v>
      </c>
      <c r="L22" s="30"/>
      <c r="M22" s="30"/>
      <c r="N22" s="30">
        <f t="shared" si="2"/>
        <v>36</v>
      </c>
      <c r="O22" s="31">
        <f t="shared" si="3"/>
        <v>2029.3200000000002</v>
      </c>
      <c r="P22" s="62"/>
      <c r="Q22" s="8"/>
      <c r="R22" s="8"/>
      <c r="S22" s="8"/>
      <c r="T22" s="8"/>
      <c r="U22" s="8"/>
      <c r="V22" s="8"/>
      <c r="W22" s="8"/>
    </row>
    <row r="23" spans="2:23" ht="15.75">
      <c r="B23" s="23" t="s">
        <v>386</v>
      </c>
      <c r="C23" s="20" t="s">
        <v>14</v>
      </c>
      <c r="D23" s="19"/>
      <c r="E23" s="55"/>
      <c r="F23" s="30"/>
      <c r="G23" s="18"/>
      <c r="H23" s="30"/>
      <c r="I23" s="30"/>
      <c r="J23" s="18"/>
      <c r="K23" s="30"/>
      <c r="L23" s="18"/>
      <c r="M23" s="30"/>
      <c r="N23" s="30"/>
      <c r="O23" s="31"/>
      <c r="P23" s="66"/>
    </row>
    <row r="24" spans="2:23" ht="15.75">
      <c r="B24" s="27" t="s">
        <v>387</v>
      </c>
      <c r="C24" s="28" t="s">
        <v>15</v>
      </c>
      <c r="D24" s="29" t="s">
        <v>303</v>
      </c>
      <c r="E24" s="56">
        <v>18</v>
      </c>
      <c r="F24" s="30">
        <v>42.216999999999999</v>
      </c>
      <c r="G24" s="30">
        <v>759.91</v>
      </c>
      <c r="H24" s="30">
        <v>52.77</v>
      </c>
      <c r="I24" s="30">
        <v>949.86</v>
      </c>
      <c r="J24" s="30">
        <v>8</v>
      </c>
      <c r="K24" s="30">
        <f t="shared" si="1"/>
        <v>422.16</v>
      </c>
      <c r="L24" s="30"/>
      <c r="M24" s="30"/>
      <c r="N24" s="30">
        <f t="shared" si="2"/>
        <v>10</v>
      </c>
      <c r="O24" s="31">
        <f t="shared" si="3"/>
        <v>527.70000000000005</v>
      </c>
      <c r="P24" s="66"/>
    </row>
    <row r="25" spans="2:23" ht="15.75">
      <c r="B25" s="23" t="s">
        <v>388</v>
      </c>
      <c r="C25" s="20" t="s">
        <v>16</v>
      </c>
      <c r="D25" s="19"/>
      <c r="E25" s="55"/>
      <c r="F25" s="30"/>
      <c r="G25" s="18"/>
      <c r="H25" s="30"/>
      <c r="I25" s="30"/>
      <c r="J25" s="18"/>
      <c r="K25" s="30"/>
      <c r="L25" s="18"/>
      <c r="M25" s="30"/>
      <c r="N25" s="30"/>
      <c r="O25" s="31"/>
      <c r="P25" s="66"/>
    </row>
    <row r="26" spans="2:23" ht="15.75">
      <c r="B26" s="27" t="s">
        <v>389</v>
      </c>
      <c r="C26" s="28" t="s">
        <v>17</v>
      </c>
      <c r="D26" s="29" t="s">
        <v>305</v>
      </c>
      <c r="E26" s="56">
        <v>74.3</v>
      </c>
      <c r="F26" s="30">
        <v>11.508000000000001</v>
      </c>
      <c r="G26" s="30">
        <v>855.04</v>
      </c>
      <c r="H26" s="30">
        <v>14.39</v>
      </c>
      <c r="I26" s="30">
        <v>1069.18</v>
      </c>
      <c r="J26" s="30"/>
      <c r="K26" s="30">
        <f t="shared" si="1"/>
        <v>0</v>
      </c>
      <c r="L26" s="30"/>
      <c r="M26" s="30"/>
      <c r="N26" s="30">
        <f t="shared" si="2"/>
        <v>74.3</v>
      </c>
      <c r="O26" s="31">
        <f t="shared" si="3"/>
        <v>1069.18</v>
      </c>
      <c r="P26" s="66"/>
    </row>
    <row r="27" spans="2:23" ht="15.75">
      <c r="B27" s="23" t="s">
        <v>390</v>
      </c>
      <c r="C27" s="20" t="s">
        <v>18</v>
      </c>
      <c r="D27" s="19"/>
      <c r="E27" s="55"/>
      <c r="F27" s="30"/>
      <c r="G27" s="18"/>
      <c r="H27" s="30"/>
      <c r="I27" s="30"/>
      <c r="J27" s="18"/>
      <c r="K27" s="30"/>
      <c r="L27" s="18"/>
      <c r="M27" s="30"/>
      <c r="N27" s="30"/>
      <c r="O27" s="31"/>
      <c r="P27" s="66"/>
    </row>
    <row r="28" spans="2:23" ht="15.75">
      <c r="B28" s="27" t="s">
        <v>391</v>
      </c>
      <c r="C28" s="28" t="s">
        <v>19</v>
      </c>
      <c r="D28" s="29" t="s">
        <v>307</v>
      </c>
      <c r="E28" s="56">
        <v>2784</v>
      </c>
      <c r="F28" s="30">
        <v>4.9559999999999995</v>
      </c>
      <c r="G28" s="30">
        <v>13797.5</v>
      </c>
      <c r="H28" s="30">
        <v>6.2</v>
      </c>
      <c r="I28" s="30">
        <v>17260.8</v>
      </c>
      <c r="J28" s="113">
        <f>E28*0.33</f>
        <v>918.72</v>
      </c>
      <c r="K28" s="30">
        <f t="shared" si="1"/>
        <v>5696.0640000000003</v>
      </c>
      <c r="L28" s="30"/>
      <c r="M28" s="30"/>
      <c r="N28" s="30">
        <f t="shared" si="2"/>
        <v>1865.28</v>
      </c>
      <c r="O28" s="31">
        <f t="shared" si="3"/>
        <v>11564.735999999999</v>
      </c>
      <c r="P28" s="66"/>
    </row>
    <row r="29" spans="2:23" ht="15.75">
      <c r="B29" s="27" t="s">
        <v>392</v>
      </c>
      <c r="C29" s="28" t="s">
        <v>20</v>
      </c>
      <c r="D29" s="29" t="s">
        <v>304</v>
      </c>
      <c r="E29" s="56">
        <v>139.19999999999999</v>
      </c>
      <c r="F29" s="30">
        <v>2.2889999999999997</v>
      </c>
      <c r="G29" s="30">
        <v>318.63</v>
      </c>
      <c r="H29" s="30">
        <v>2.86</v>
      </c>
      <c r="I29" s="30">
        <v>398.11</v>
      </c>
      <c r="J29" s="113">
        <v>58.8</v>
      </c>
      <c r="K29" s="30">
        <f t="shared" si="1"/>
        <v>168.16799999999998</v>
      </c>
      <c r="L29" s="30"/>
      <c r="M29" s="30"/>
      <c r="N29" s="30">
        <f t="shared" si="2"/>
        <v>80.399999999999991</v>
      </c>
      <c r="O29" s="31">
        <f t="shared" si="3"/>
        <v>229.94200000000004</v>
      </c>
      <c r="P29" s="66"/>
    </row>
    <row r="30" spans="2:23" ht="15.75">
      <c r="B30" s="27" t="s">
        <v>393</v>
      </c>
      <c r="C30" s="28" t="s">
        <v>374</v>
      </c>
      <c r="D30" s="29" t="s">
        <v>304</v>
      </c>
      <c r="E30" s="56">
        <v>1113.5999999999999</v>
      </c>
      <c r="F30" s="30">
        <v>2.3519999999999999</v>
      </c>
      <c r="G30" s="30">
        <v>2619.19</v>
      </c>
      <c r="H30" s="30">
        <v>2.94</v>
      </c>
      <c r="I30" s="30">
        <v>3273.98</v>
      </c>
      <c r="J30" s="113">
        <v>918.72</v>
      </c>
      <c r="K30" s="30">
        <f t="shared" si="1"/>
        <v>2701.0367999999999</v>
      </c>
      <c r="L30" s="30"/>
      <c r="M30" s="30"/>
      <c r="N30" s="30">
        <f t="shared" si="2"/>
        <v>194.87999999999988</v>
      </c>
      <c r="O30" s="31">
        <f t="shared" si="3"/>
        <v>572.94320000000016</v>
      </c>
      <c r="P30" s="66"/>
    </row>
    <row r="31" spans="2:23" ht="15.75">
      <c r="B31" s="23" t="s">
        <v>394</v>
      </c>
      <c r="C31" s="20" t="s">
        <v>21</v>
      </c>
      <c r="D31" s="19"/>
      <c r="E31" s="55"/>
      <c r="F31" s="30"/>
      <c r="G31" s="18"/>
      <c r="H31" s="30"/>
      <c r="I31" s="30"/>
      <c r="J31" s="18"/>
      <c r="K31" s="30"/>
      <c r="L31" s="18"/>
      <c r="M31" s="30"/>
      <c r="N31" s="30"/>
      <c r="O31" s="31"/>
      <c r="P31" s="66"/>
    </row>
    <row r="32" spans="2:23" ht="15.75">
      <c r="B32" s="27" t="s">
        <v>395</v>
      </c>
      <c r="C32" s="28" t="s">
        <v>22</v>
      </c>
      <c r="D32" s="29" t="s">
        <v>304</v>
      </c>
      <c r="E32" s="56">
        <v>105.9</v>
      </c>
      <c r="F32" s="30">
        <v>8.3230000000000004</v>
      </c>
      <c r="G32" s="30">
        <v>881.41</v>
      </c>
      <c r="H32" s="30">
        <v>10.4</v>
      </c>
      <c r="I32" s="30">
        <v>1101.3599999999999</v>
      </c>
      <c r="J32" s="30">
        <v>50</v>
      </c>
      <c r="K32" s="30">
        <f t="shared" si="1"/>
        <v>520</v>
      </c>
      <c r="L32" s="30"/>
      <c r="M32" s="30"/>
      <c r="N32" s="30">
        <f t="shared" si="2"/>
        <v>55.900000000000006</v>
      </c>
      <c r="O32" s="31">
        <f t="shared" si="3"/>
        <v>581.3599999999999</v>
      </c>
      <c r="P32" s="66"/>
    </row>
    <row r="33" spans="2:23" ht="16.5" thickBot="1">
      <c r="B33" s="118" t="s">
        <v>396</v>
      </c>
      <c r="C33" s="119" t="s">
        <v>23</v>
      </c>
      <c r="D33" s="120" t="s">
        <v>304</v>
      </c>
      <c r="E33" s="110">
        <v>233.4</v>
      </c>
      <c r="F33" s="107">
        <v>7.8259999999999996</v>
      </c>
      <c r="G33" s="107">
        <v>1826.59</v>
      </c>
      <c r="H33" s="107">
        <v>9.7799999999999994</v>
      </c>
      <c r="I33" s="107">
        <v>2282.65</v>
      </c>
      <c r="J33" s="107">
        <v>112.5</v>
      </c>
      <c r="K33" s="107">
        <f t="shared" si="1"/>
        <v>1100.25</v>
      </c>
      <c r="L33" s="107"/>
      <c r="M33" s="107"/>
      <c r="N33" s="107">
        <f t="shared" si="2"/>
        <v>120.9</v>
      </c>
      <c r="O33" s="121">
        <f t="shared" si="3"/>
        <v>1182.4000000000001</v>
      </c>
      <c r="P33" s="66"/>
    </row>
    <row r="34" spans="2:23" s="5" customFormat="1" ht="16.5" thickBot="1">
      <c r="B34" s="129">
        <v>2</v>
      </c>
      <c r="C34" s="130" t="s">
        <v>24</v>
      </c>
      <c r="D34" s="131"/>
      <c r="E34" s="132"/>
      <c r="F34" s="133"/>
      <c r="G34" s="133">
        <f>SUM(G35:G90)</f>
        <v>40131.22</v>
      </c>
      <c r="H34" s="133"/>
      <c r="I34" s="133">
        <f>SUM(I35:I90)</f>
        <v>50175.78</v>
      </c>
      <c r="J34" s="133"/>
      <c r="K34" s="133">
        <f>SUM(K35:K90)</f>
        <v>27191.550499999998</v>
      </c>
      <c r="L34" s="133"/>
      <c r="M34" s="133">
        <f>SUM(M35:M90)</f>
        <v>0</v>
      </c>
      <c r="N34" s="133"/>
      <c r="O34" s="134">
        <f>SUM(O35:O90)</f>
        <v>22984.229500000001</v>
      </c>
      <c r="P34" s="66"/>
      <c r="Q34" s="65"/>
      <c r="R34" s="65"/>
      <c r="S34" s="65"/>
      <c r="T34" s="65"/>
      <c r="U34" s="65"/>
      <c r="V34" s="65"/>
      <c r="W34" s="65"/>
    </row>
    <row r="35" spans="2:23" s="2" customFormat="1" ht="15.75">
      <c r="B35" s="122" t="s">
        <v>384</v>
      </c>
      <c r="C35" s="123" t="s">
        <v>25</v>
      </c>
      <c r="D35" s="124"/>
      <c r="E35" s="125"/>
      <c r="F35" s="126"/>
      <c r="G35" s="126"/>
      <c r="H35" s="126"/>
      <c r="I35" s="126"/>
      <c r="J35" s="126"/>
      <c r="K35" s="127"/>
      <c r="L35" s="126"/>
      <c r="M35" s="126"/>
      <c r="N35" s="127"/>
      <c r="O35" s="128"/>
      <c r="P35" s="66"/>
      <c r="Q35" s="11"/>
      <c r="R35" s="11"/>
      <c r="S35" s="11"/>
      <c r="T35" s="11"/>
      <c r="U35" s="11"/>
      <c r="V35" s="11"/>
      <c r="W35" s="11"/>
    </row>
    <row r="36" spans="2:23" s="2" customFormat="1" ht="15.75">
      <c r="B36" s="27" t="s">
        <v>397</v>
      </c>
      <c r="C36" s="28" t="s">
        <v>26</v>
      </c>
      <c r="D36" s="29" t="s">
        <v>304</v>
      </c>
      <c r="E36" s="57">
        <v>1323.0000000000002</v>
      </c>
      <c r="F36" s="30">
        <v>2.6040000000000001</v>
      </c>
      <c r="G36" s="30">
        <v>3445.09</v>
      </c>
      <c r="H36" s="30">
        <v>3.26</v>
      </c>
      <c r="I36" s="30">
        <v>4312.9799999999996</v>
      </c>
      <c r="J36" s="113">
        <v>1318.55</v>
      </c>
      <c r="K36" s="30">
        <f t="shared" si="1"/>
        <v>4298.473</v>
      </c>
      <c r="L36" s="30"/>
      <c r="M36" s="30"/>
      <c r="N36" s="30">
        <f t="shared" si="2"/>
        <v>4.4500000000002728</v>
      </c>
      <c r="O36" s="31">
        <f t="shared" si="3"/>
        <v>14.506999999999607</v>
      </c>
      <c r="P36" s="66"/>
      <c r="Q36" s="11"/>
      <c r="R36" s="11"/>
      <c r="S36" s="11"/>
      <c r="T36" s="11"/>
      <c r="U36" s="11"/>
      <c r="V36" s="11"/>
      <c r="W36" s="11"/>
    </row>
    <row r="37" spans="2:23" s="2" customFormat="1" ht="15.75" hidden="1">
      <c r="B37" s="27" t="s">
        <v>398</v>
      </c>
      <c r="C37" s="28" t="s">
        <v>27</v>
      </c>
      <c r="D37" s="29" t="s">
        <v>304</v>
      </c>
      <c r="E37" s="57">
        <v>35.700000000000003</v>
      </c>
      <c r="F37" s="30">
        <v>5.2149999999999999</v>
      </c>
      <c r="G37" s="30">
        <v>186.18</v>
      </c>
      <c r="H37" s="30">
        <v>6.52</v>
      </c>
      <c r="I37" s="30">
        <v>232.76</v>
      </c>
      <c r="J37" s="30"/>
      <c r="K37" s="30">
        <f t="shared" si="1"/>
        <v>0</v>
      </c>
      <c r="L37" s="30"/>
      <c r="M37" s="30"/>
      <c r="N37" s="30">
        <f t="shared" si="2"/>
        <v>35.700000000000003</v>
      </c>
      <c r="O37" s="31">
        <f t="shared" si="3"/>
        <v>232.76</v>
      </c>
      <c r="P37" s="66"/>
      <c r="Q37" s="11"/>
      <c r="R37" s="11"/>
      <c r="S37" s="11"/>
      <c r="T37" s="11"/>
      <c r="U37" s="11"/>
      <c r="V37" s="11"/>
      <c r="W37" s="11"/>
    </row>
    <row r="38" spans="2:23" ht="15.75" hidden="1">
      <c r="B38" s="27" t="s">
        <v>399</v>
      </c>
      <c r="C38" s="28" t="s">
        <v>28</v>
      </c>
      <c r="D38" s="29" t="s">
        <v>304</v>
      </c>
      <c r="E38" s="56">
        <v>112.2</v>
      </c>
      <c r="F38" s="30">
        <v>6.2509999999999994</v>
      </c>
      <c r="G38" s="30">
        <v>701.36</v>
      </c>
      <c r="H38" s="30">
        <v>7.81</v>
      </c>
      <c r="I38" s="30">
        <v>876.28</v>
      </c>
      <c r="J38" s="30"/>
      <c r="K38" s="30">
        <f t="shared" si="1"/>
        <v>0</v>
      </c>
      <c r="L38" s="30"/>
      <c r="M38" s="30"/>
      <c r="N38" s="30">
        <f t="shared" si="2"/>
        <v>112.2</v>
      </c>
      <c r="O38" s="31">
        <f t="shared" si="3"/>
        <v>876.28</v>
      </c>
      <c r="P38" s="66"/>
    </row>
    <row r="39" spans="2:23" ht="15.75">
      <c r="B39" s="23" t="s">
        <v>400</v>
      </c>
      <c r="C39" s="20" t="s">
        <v>29</v>
      </c>
      <c r="D39" s="19"/>
      <c r="E39" s="55"/>
      <c r="F39" s="30"/>
      <c r="G39" s="18"/>
      <c r="H39" s="30"/>
      <c r="I39" s="30"/>
      <c r="J39" s="18"/>
      <c r="K39" s="30"/>
      <c r="L39" s="18"/>
      <c r="M39" s="30"/>
      <c r="N39" s="30"/>
      <c r="O39" s="31"/>
      <c r="P39" s="66"/>
    </row>
    <row r="40" spans="2:23" s="2" customFormat="1" ht="15.75">
      <c r="B40" s="27" t="s">
        <v>401</v>
      </c>
      <c r="C40" s="28" t="s">
        <v>30</v>
      </c>
      <c r="D40" s="29" t="s">
        <v>305</v>
      </c>
      <c r="E40" s="57">
        <v>43.4</v>
      </c>
      <c r="F40" s="30">
        <v>3.1289999999999996</v>
      </c>
      <c r="G40" s="30">
        <v>135.80000000000001</v>
      </c>
      <c r="H40" s="30">
        <v>3.91</v>
      </c>
      <c r="I40" s="30">
        <v>169.69</v>
      </c>
      <c r="J40" s="30">
        <v>40</v>
      </c>
      <c r="K40" s="30">
        <f t="shared" si="1"/>
        <v>156.4</v>
      </c>
      <c r="L40" s="30"/>
      <c r="M40" s="30"/>
      <c r="N40" s="30">
        <f t="shared" si="2"/>
        <v>3.3999999999999986</v>
      </c>
      <c r="O40" s="31">
        <f t="shared" si="3"/>
        <v>13.289999999999992</v>
      </c>
      <c r="P40" s="66"/>
      <c r="Q40" s="11"/>
      <c r="R40" s="11"/>
      <c r="S40" s="11"/>
      <c r="T40" s="11"/>
      <c r="U40" s="11"/>
      <c r="V40" s="11"/>
      <c r="W40" s="11"/>
    </row>
    <row r="41" spans="2:23" s="2" customFormat="1" ht="15.75">
      <c r="B41" s="27" t="s">
        <v>402</v>
      </c>
      <c r="C41" s="28" t="s">
        <v>31</v>
      </c>
      <c r="D41" s="29" t="s">
        <v>305</v>
      </c>
      <c r="E41" s="57">
        <v>85</v>
      </c>
      <c r="F41" s="30">
        <v>2.0859999999999999</v>
      </c>
      <c r="G41" s="30">
        <v>177.31</v>
      </c>
      <c r="H41" s="30">
        <v>2.61</v>
      </c>
      <c r="I41" s="30">
        <v>221.85</v>
      </c>
      <c r="J41" s="30">
        <v>74</v>
      </c>
      <c r="K41" s="30">
        <f t="shared" si="1"/>
        <v>193.14</v>
      </c>
      <c r="L41" s="30"/>
      <c r="M41" s="30"/>
      <c r="N41" s="30">
        <f t="shared" si="2"/>
        <v>11</v>
      </c>
      <c r="O41" s="31">
        <f t="shared" si="3"/>
        <v>28.710000000000008</v>
      </c>
      <c r="P41" s="66"/>
      <c r="Q41" s="11"/>
      <c r="R41" s="11"/>
      <c r="S41" s="11"/>
      <c r="T41" s="11"/>
      <c r="U41" s="11"/>
      <c r="V41" s="11"/>
      <c r="W41" s="11"/>
    </row>
    <row r="42" spans="2:23" ht="15.75">
      <c r="B42" s="27" t="s">
        <v>403</v>
      </c>
      <c r="C42" s="28" t="s">
        <v>32</v>
      </c>
      <c r="D42" s="29" t="s">
        <v>305</v>
      </c>
      <c r="E42" s="56">
        <v>52.8</v>
      </c>
      <c r="F42" s="30">
        <v>2.0859999999999999</v>
      </c>
      <c r="G42" s="30">
        <v>110.14</v>
      </c>
      <c r="H42" s="30">
        <v>2.61</v>
      </c>
      <c r="I42" s="30">
        <v>137.81</v>
      </c>
      <c r="J42" s="30">
        <v>52.8</v>
      </c>
      <c r="K42" s="30">
        <f t="shared" si="1"/>
        <v>137.80799999999999</v>
      </c>
      <c r="L42" s="30"/>
      <c r="M42" s="30"/>
      <c r="N42" s="30">
        <f t="shared" si="2"/>
        <v>0</v>
      </c>
      <c r="O42" s="31">
        <f t="shared" si="3"/>
        <v>2.0000000000095497E-3</v>
      </c>
      <c r="P42" s="66"/>
    </row>
    <row r="43" spans="2:23" ht="15.75" hidden="1">
      <c r="B43" s="23" t="s">
        <v>404</v>
      </c>
      <c r="C43" s="20" t="s">
        <v>33</v>
      </c>
      <c r="D43" s="19"/>
      <c r="E43" s="55"/>
      <c r="F43" s="30"/>
      <c r="G43" s="18"/>
      <c r="H43" s="30"/>
      <c r="I43" s="30"/>
      <c r="J43" s="18"/>
      <c r="K43" s="30"/>
      <c r="L43" s="18"/>
      <c r="M43" s="30"/>
      <c r="N43" s="30"/>
      <c r="O43" s="31"/>
      <c r="P43" s="66"/>
    </row>
    <row r="44" spans="2:23" ht="15.75" hidden="1">
      <c r="B44" s="27" t="s">
        <v>405</v>
      </c>
      <c r="C44" s="28" t="s">
        <v>34</v>
      </c>
      <c r="D44" s="29" t="s">
        <v>304</v>
      </c>
      <c r="E44" s="56">
        <v>28.56</v>
      </c>
      <c r="F44" s="30">
        <v>3.5069999999999997</v>
      </c>
      <c r="G44" s="30">
        <v>100.16</v>
      </c>
      <c r="H44" s="30">
        <v>4.38</v>
      </c>
      <c r="I44" s="30">
        <v>125.09</v>
      </c>
      <c r="J44" s="30"/>
      <c r="K44" s="30">
        <f t="shared" si="1"/>
        <v>0</v>
      </c>
      <c r="L44" s="30"/>
      <c r="M44" s="30"/>
      <c r="N44" s="30">
        <f t="shared" si="2"/>
        <v>28.56</v>
      </c>
      <c r="O44" s="31">
        <f t="shared" si="3"/>
        <v>125.09</v>
      </c>
      <c r="P44" s="66"/>
    </row>
    <row r="45" spans="2:23" ht="15.75" hidden="1">
      <c r="B45" s="27" t="s">
        <v>406</v>
      </c>
      <c r="C45" s="28" t="s">
        <v>35</v>
      </c>
      <c r="D45" s="29" t="s">
        <v>304</v>
      </c>
      <c r="E45" s="56">
        <v>37.949999999999996</v>
      </c>
      <c r="F45" s="30">
        <v>3.5069999999999997</v>
      </c>
      <c r="G45" s="30">
        <v>133.09</v>
      </c>
      <c r="H45" s="30">
        <v>4.38</v>
      </c>
      <c r="I45" s="30">
        <v>166.22</v>
      </c>
      <c r="J45" s="30"/>
      <c r="K45" s="30">
        <f t="shared" si="1"/>
        <v>0</v>
      </c>
      <c r="L45" s="30"/>
      <c r="M45" s="30"/>
      <c r="N45" s="30">
        <f t="shared" si="2"/>
        <v>37.949999999999996</v>
      </c>
      <c r="O45" s="31">
        <f t="shared" si="3"/>
        <v>166.22</v>
      </c>
      <c r="P45" s="66"/>
    </row>
    <row r="46" spans="2:23" ht="15.75" hidden="1">
      <c r="B46" s="27" t="s">
        <v>407</v>
      </c>
      <c r="C46" s="28" t="s">
        <v>36</v>
      </c>
      <c r="D46" s="29" t="s">
        <v>304</v>
      </c>
      <c r="E46" s="56">
        <v>112.2</v>
      </c>
      <c r="F46" s="30">
        <v>4.9349999999999996</v>
      </c>
      <c r="G46" s="30">
        <v>553.71</v>
      </c>
      <c r="H46" s="30">
        <v>6.17</v>
      </c>
      <c r="I46" s="30">
        <v>692.27</v>
      </c>
      <c r="J46" s="30"/>
      <c r="K46" s="30">
        <f t="shared" si="1"/>
        <v>0</v>
      </c>
      <c r="L46" s="30"/>
      <c r="M46" s="30"/>
      <c r="N46" s="30">
        <f t="shared" si="2"/>
        <v>112.2</v>
      </c>
      <c r="O46" s="31">
        <f t="shared" si="3"/>
        <v>692.27</v>
      </c>
      <c r="P46" s="66"/>
    </row>
    <row r="47" spans="2:23" ht="15.75">
      <c r="B47" s="23" t="s">
        <v>408</v>
      </c>
      <c r="C47" s="20" t="s">
        <v>37</v>
      </c>
      <c r="D47" s="19"/>
      <c r="E47" s="55"/>
      <c r="F47" s="30"/>
      <c r="G47" s="18"/>
      <c r="H47" s="30"/>
      <c r="I47" s="30"/>
      <c r="J47" s="18"/>
      <c r="K47" s="30"/>
      <c r="L47" s="18"/>
      <c r="M47" s="30"/>
      <c r="N47" s="30"/>
      <c r="O47" s="31"/>
      <c r="P47" s="66"/>
    </row>
    <row r="48" spans="2:23" s="2" customFormat="1" ht="15.75">
      <c r="B48" s="27" t="s">
        <v>409</v>
      </c>
      <c r="C48" s="28" t="s">
        <v>365</v>
      </c>
      <c r="D48" s="29" t="s">
        <v>304</v>
      </c>
      <c r="E48" s="56">
        <v>840</v>
      </c>
      <c r="F48" s="30">
        <v>9.8139999999999983</v>
      </c>
      <c r="G48" s="30">
        <v>8243.76</v>
      </c>
      <c r="H48" s="30">
        <v>12.27</v>
      </c>
      <c r="I48" s="30">
        <v>10306.799999999999</v>
      </c>
      <c r="J48" s="30">
        <v>840</v>
      </c>
      <c r="K48" s="30">
        <f t="shared" si="1"/>
        <v>10306.799999999999</v>
      </c>
      <c r="L48" s="30"/>
      <c r="M48" s="30"/>
      <c r="N48" s="30">
        <f t="shared" si="2"/>
        <v>0</v>
      </c>
      <c r="O48" s="31">
        <f t="shared" si="3"/>
        <v>0</v>
      </c>
      <c r="P48" s="66"/>
      <c r="Q48" s="11"/>
      <c r="R48" s="11"/>
      <c r="S48" s="11"/>
      <c r="T48" s="11"/>
      <c r="U48" s="11"/>
      <c r="V48" s="11"/>
      <c r="W48" s="11"/>
    </row>
    <row r="49" spans="2:23" ht="15.75">
      <c r="B49" s="23" t="s">
        <v>410</v>
      </c>
      <c r="C49" s="20" t="s">
        <v>38</v>
      </c>
      <c r="D49" s="19"/>
      <c r="E49" s="55"/>
      <c r="F49" s="30"/>
      <c r="G49" s="18"/>
      <c r="H49" s="30"/>
      <c r="I49" s="30"/>
      <c r="J49" s="18"/>
      <c r="K49" s="30"/>
      <c r="L49" s="18"/>
      <c r="M49" s="30"/>
      <c r="N49" s="30"/>
      <c r="O49" s="31"/>
      <c r="P49" s="66"/>
    </row>
    <row r="50" spans="2:23" ht="15.75">
      <c r="B50" s="27" t="s">
        <v>411</v>
      </c>
      <c r="C50" s="28" t="s">
        <v>39</v>
      </c>
      <c r="D50" s="29" t="s">
        <v>304</v>
      </c>
      <c r="E50" s="56">
        <v>6.3000000000000007</v>
      </c>
      <c r="F50" s="30">
        <v>6.1949999999999994</v>
      </c>
      <c r="G50" s="30">
        <v>39.03</v>
      </c>
      <c r="H50" s="30">
        <v>7.74</v>
      </c>
      <c r="I50" s="30">
        <v>48.76</v>
      </c>
      <c r="J50" s="30">
        <v>6.3</v>
      </c>
      <c r="K50" s="30">
        <f t="shared" si="1"/>
        <v>48.762</v>
      </c>
      <c r="L50" s="30"/>
      <c r="M50" s="30"/>
      <c r="N50" s="30">
        <f t="shared" si="2"/>
        <v>0</v>
      </c>
      <c r="O50" s="31">
        <f t="shared" si="3"/>
        <v>-2.0000000000024443E-3</v>
      </c>
      <c r="P50" s="66"/>
    </row>
    <row r="51" spans="2:23" ht="15.75">
      <c r="B51" s="27" t="s">
        <v>412</v>
      </c>
      <c r="C51" s="28" t="s">
        <v>40</v>
      </c>
      <c r="D51" s="29" t="s">
        <v>304</v>
      </c>
      <c r="E51" s="56">
        <v>2.52</v>
      </c>
      <c r="F51" s="30">
        <v>3.1009999999999995</v>
      </c>
      <c r="G51" s="30">
        <v>7.81</v>
      </c>
      <c r="H51" s="30">
        <v>3.88</v>
      </c>
      <c r="I51" s="30">
        <v>9.7799999999999994</v>
      </c>
      <c r="J51" s="30">
        <v>2.52</v>
      </c>
      <c r="K51" s="30">
        <f t="shared" si="1"/>
        <v>9.7775999999999996</v>
      </c>
      <c r="L51" s="30"/>
      <c r="M51" s="30"/>
      <c r="N51" s="30">
        <f t="shared" si="2"/>
        <v>0</v>
      </c>
      <c r="O51" s="31">
        <f t="shared" si="3"/>
        <v>2.3999999999997357E-3</v>
      </c>
      <c r="P51" s="66"/>
    </row>
    <row r="52" spans="2:23" s="2" customFormat="1" ht="15.75">
      <c r="B52" s="23" t="s">
        <v>413</v>
      </c>
      <c r="C52" s="20" t="s">
        <v>41</v>
      </c>
      <c r="D52" s="19"/>
      <c r="E52" s="55"/>
      <c r="F52" s="30"/>
      <c r="G52" s="18"/>
      <c r="H52" s="30"/>
      <c r="I52" s="30"/>
      <c r="J52" s="18"/>
      <c r="K52" s="30"/>
      <c r="L52" s="18"/>
      <c r="M52" s="30"/>
      <c r="N52" s="30"/>
      <c r="O52" s="31"/>
      <c r="P52" s="66"/>
      <c r="Q52" s="11"/>
      <c r="R52" s="11"/>
      <c r="S52" s="11"/>
      <c r="T52" s="11"/>
      <c r="U52" s="11"/>
      <c r="V52" s="11"/>
      <c r="W52" s="11"/>
    </row>
    <row r="53" spans="2:23" s="2" customFormat="1" ht="15.75">
      <c r="B53" s="27" t="s">
        <v>414</v>
      </c>
      <c r="C53" s="28" t="s">
        <v>42</v>
      </c>
      <c r="D53" s="29" t="s">
        <v>304</v>
      </c>
      <c r="E53" s="56">
        <v>179.39999999999998</v>
      </c>
      <c r="F53" s="30">
        <v>7.7489999999999997</v>
      </c>
      <c r="G53" s="30">
        <v>1390.17</v>
      </c>
      <c r="H53" s="30">
        <v>9.69</v>
      </c>
      <c r="I53" s="30">
        <v>1738.39</v>
      </c>
      <c r="J53" s="30">
        <v>23.33</v>
      </c>
      <c r="K53" s="30">
        <f t="shared" si="1"/>
        <v>226.06769999999997</v>
      </c>
      <c r="L53" s="30"/>
      <c r="M53" s="30"/>
      <c r="N53" s="30">
        <f t="shared" si="2"/>
        <v>156.07</v>
      </c>
      <c r="O53" s="31">
        <f t="shared" si="3"/>
        <v>1512.3223</v>
      </c>
      <c r="P53" s="66"/>
      <c r="Q53" s="11"/>
      <c r="R53" s="11"/>
      <c r="S53" s="11"/>
      <c r="T53" s="11"/>
      <c r="U53" s="11"/>
      <c r="V53" s="11"/>
      <c r="W53" s="11"/>
    </row>
    <row r="54" spans="2:23" s="2" customFormat="1" ht="15.75">
      <c r="B54" s="23" t="s">
        <v>415</v>
      </c>
      <c r="C54" s="20" t="s">
        <v>43</v>
      </c>
      <c r="D54" s="19"/>
      <c r="E54" s="55"/>
      <c r="F54" s="30"/>
      <c r="G54" s="18"/>
      <c r="H54" s="30"/>
      <c r="I54" s="30"/>
      <c r="J54" s="18"/>
      <c r="K54" s="30"/>
      <c r="L54" s="18"/>
      <c r="M54" s="30"/>
      <c r="N54" s="30"/>
      <c r="O54" s="31"/>
      <c r="P54" s="66"/>
      <c r="Q54" s="11"/>
      <c r="R54" s="11"/>
      <c r="S54" s="11"/>
      <c r="T54" s="11"/>
      <c r="U54" s="11"/>
      <c r="V54" s="11"/>
      <c r="W54" s="11"/>
    </row>
    <row r="55" spans="2:23" s="2" customFormat="1" ht="15.75">
      <c r="B55" s="27" t="s">
        <v>416</v>
      </c>
      <c r="C55" s="28" t="s">
        <v>44</v>
      </c>
      <c r="D55" s="29" t="s">
        <v>304</v>
      </c>
      <c r="E55" s="56">
        <v>593.55000000000007</v>
      </c>
      <c r="F55" s="30">
        <v>7.3289999999999997</v>
      </c>
      <c r="G55" s="30">
        <v>4350.13</v>
      </c>
      <c r="H55" s="30">
        <v>9.16</v>
      </c>
      <c r="I55" s="30">
        <v>5436.92</v>
      </c>
      <c r="J55" s="30">
        <f>10*0.88*2.1</f>
        <v>18.480000000000004</v>
      </c>
      <c r="K55" s="30">
        <f t="shared" si="1"/>
        <v>169.27680000000004</v>
      </c>
      <c r="L55" s="30"/>
      <c r="M55" s="30"/>
      <c r="N55" s="30">
        <f t="shared" si="2"/>
        <v>575.07000000000005</v>
      </c>
      <c r="O55" s="31">
        <f t="shared" si="3"/>
        <v>5267.6432000000004</v>
      </c>
      <c r="P55" s="66"/>
      <c r="Q55" s="11"/>
      <c r="R55" s="11"/>
      <c r="S55" s="11"/>
      <c r="T55" s="11"/>
      <c r="U55" s="11"/>
      <c r="V55" s="11"/>
      <c r="W55" s="11"/>
    </row>
    <row r="56" spans="2:23" s="2" customFormat="1" ht="15.75">
      <c r="B56" s="23" t="s">
        <v>417</v>
      </c>
      <c r="C56" s="20" t="s">
        <v>45</v>
      </c>
      <c r="D56" s="19"/>
      <c r="E56" s="55"/>
      <c r="F56" s="30"/>
      <c r="G56" s="18"/>
      <c r="H56" s="30"/>
      <c r="I56" s="30"/>
      <c r="J56" s="18"/>
      <c r="K56" s="30"/>
      <c r="L56" s="18"/>
      <c r="M56" s="30"/>
      <c r="N56" s="30"/>
      <c r="O56" s="31"/>
      <c r="P56" s="66"/>
      <c r="Q56" s="11"/>
      <c r="R56" s="11"/>
      <c r="S56" s="11"/>
      <c r="T56" s="11"/>
      <c r="U56" s="11"/>
      <c r="V56" s="11"/>
      <c r="W56" s="11"/>
    </row>
    <row r="57" spans="2:23" s="4" customFormat="1" ht="15.75" hidden="1">
      <c r="B57" s="27" t="s">
        <v>418</v>
      </c>
      <c r="C57" s="28" t="s">
        <v>736</v>
      </c>
      <c r="D57" s="29" t="s">
        <v>304</v>
      </c>
      <c r="E57" s="56">
        <v>75</v>
      </c>
      <c r="F57" s="30">
        <v>3.6679999999999997</v>
      </c>
      <c r="G57" s="30">
        <v>275.10000000000002</v>
      </c>
      <c r="H57" s="30">
        <v>4.59</v>
      </c>
      <c r="I57" s="30">
        <v>344.25</v>
      </c>
      <c r="J57" s="30"/>
      <c r="K57" s="30">
        <f t="shared" si="1"/>
        <v>0</v>
      </c>
      <c r="L57" s="30"/>
      <c r="M57" s="30"/>
      <c r="N57" s="30">
        <f t="shared" si="2"/>
        <v>75</v>
      </c>
      <c r="O57" s="31">
        <f t="shared" si="3"/>
        <v>344.25</v>
      </c>
      <c r="P57" s="62"/>
      <c r="Q57" s="8"/>
      <c r="R57" s="8"/>
      <c r="S57" s="8"/>
      <c r="T57" s="8"/>
      <c r="U57" s="8"/>
      <c r="V57" s="8"/>
      <c r="W57" s="8"/>
    </row>
    <row r="58" spans="2:23" s="2" customFormat="1" ht="15.75">
      <c r="B58" s="27" t="s">
        <v>419</v>
      </c>
      <c r="C58" s="28" t="s">
        <v>46</v>
      </c>
      <c r="D58" s="29" t="s">
        <v>304</v>
      </c>
      <c r="E58" s="56">
        <v>145.1</v>
      </c>
      <c r="F58" s="30">
        <v>8.5959999999999983</v>
      </c>
      <c r="G58" s="30">
        <v>1247.28</v>
      </c>
      <c r="H58" s="30">
        <v>10.75</v>
      </c>
      <c r="I58" s="30">
        <v>1559.83</v>
      </c>
      <c r="J58" s="30">
        <v>125.63</v>
      </c>
      <c r="K58" s="30">
        <f t="shared" si="1"/>
        <v>1350.5225</v>
      </c>
      <c r="L58" s="30"/>
      <c r="M58" s="30"/>
      <c r="N58" s="30">
        <f t="shared" si="2"/>
        <v>19.47</v>
      </c>
      <c r="O58" s="31">
        <f t="shared" si="3"/>
        <v>209.30749999999989</v>
      </c>
      <c r="P58" s="66"/>
      <c r="Q58" s="11"/>
      <c r="R58" s="11"/>
      <c r="S58" s="11"/>
      <c r="T58" s="11"/>
      <c r="U58" s="11"/>
      <c r="V58" s="11"/>
      <c r="W58" s="11"/>
    </row>
    <row r="59" spans="2:23" ht="15.75">
      <c r="B59" s="27" t="s">
        <v>735</v>
      </c>
      <c r="C59" s="28" t="s">
        <v>47</v>
      </c>
      <c r="D59" s="29" t="s">
        <v>304</v>
      </c>
      <c r="E59" s="56">
        <v>13.2</v>
      </c>
      <c r="F59" s="30">
        <v>14.223999999999998</v>
      </c>
      <c r="G59" s="30">
        <v>187.76</v>
      </c>
      <c r="H59" s="30">
        <v>17.78</v>
      </c>
      <c r="I59" s="30">
        <v>234.7</v>
      </c>
      <c r="J59" s="30"/>
      <c r="K59" s="30">
        <f t="shared" si="1"/>
        <v>0</v>
      </c>
      <c r="L59" s="30"/>
      <c r="M59" s="30"/>
      <c r="N59" s="30">
        <f t="shared" si="2"/>
        <v>13.2</v>
      </c>
      <c r="O59" s="31">
        <f t="shared" si="3"/>
        <v>234.7</v>
      </c>
      <c r="P59" s="66"/>
    </row>
    <row r="60" spans="2:23" s="3" customFormat="1" ht="15.75" hidden="1">
      <c r="B60" s="23" t="s">
        <v>420</v>
      </c>
      <c r="C60" s="20" t="s">
        <v>48</v>
      </c>
      <c r="D60" s="19"/>
      <c r="E60" s="55"/>
      <c r="F60" s="30"/>
      <c r="G60" s="18"/>
      <c r="H60" s="30"/>
      <c r="I60" s="30"/>
      <c r="J60" s="18"/>
      <c r="K60" s="30"/>
      <c r="L60" s="18"/>
      <c r="M60" s="30"/>
      <c r="N60" s="30"/>
      <c r="O60" s="31"/>
      <c r="P60" s="66"/>
      <c r="Q60" s="67"/>
      <c r="R60" s="67"/>
      <c r="S60" s="67"/>
      <c r="T60" s="67"/>
      <c r="U60" s="67"/>
      <c r="V60" s="67"/>
      <c r="W60" s="67"/>
    </row>
    <row r="61" spans="2:23" s="2" customFormat="1" ht="15.75" hidden="1">
      <c r="B61" s="27" t="s">
        <v>421</v>
      </c>
      <c r="C61" s="28" t="s">
        <v>49</v>
      </c>
      <c r="D61" s="29" t="s">
        <v>304</v>
      </c>
      <c r="E61" s="56">
        <v>773.97</v>
      </c>
      <c r="F61" s="30">
        <v>3.7169999999999996</v>
      </c>
      <c r="G61" s="30">
        <v>2876.85</v>
      </c>
      <c r="H61" s="30">
        <v>4.6500000000000004</v>
      </c>
      <c r="I61" s="30">
        <v>3598.96</v>
      </c>
      <c r="J61" s="30"/>
      <c r="K61" s="30">
        <f t="shared" si="1"/>
        <v>0</v>
      </c>
      <c r="L61" s="30"/>
      <c r="M61" s="30"/>
      <c r="N61" s="30">
        <f t="shared" si="2"/>
        <v>773.97</v>
      </c>
      <c r="O61" s="31">
        <f t="shared" si="3"/>
        <v>3598.96</v>
      </c>
      <c r="P61" s="66"/>
      <c r="Q61" s="11"/>
      <c r="R61" s="11"/>
      <c r="S61" s="11"/>
      <c r="T61" s="11"/>
      <c r="U61" s="11"/>
      <c r="V61" s="11"/>
      <c r="W61" s="11"/>
    </row>
    <row r="62" spans="2:23" ht="15.75" hidden="1">
      <c r="B62" s="23" t="s">
        <v>422</v>
      </c>
      <c r="C62" s="20" t="s">
        <v>50</v>
      </c>
      <c r="D62" s="19"/>
      <c r="E62" s="55"/>
      <c r="F62" s="30"/>
      <c r="G62" s="18"/>
      <c r="H62" s="30"/>
      <c r="I62" s="30"/>
      <c r="J62" s="18"/>
      <c r="K62" s="30"/>
      <c r="L62" s="18"/>
      <c r="M62" s="30"/>
      <c r="N62" s="30"/>
      <c r="O62" s="31"/>
      <c r="P62" s="66"/>
    </row>
    <row r="63" spans="2:23" s="2" customFormat="1" ht="15.75" hidden="1">
      <c r="B63" s="27" t="s">
        <v>423</v>
      </c>
      <c r="C63" s="28" t="s">
        <v>51</v>
      </c>
      <c r="D63" s="29" t="s">
        <v>309</v>
      </c>
      <c r="E63" s="56">
        <v>46.58</v>
      </c>
      <c r="F63" s="30">
        <v>50.644999999999996</v>
      </c>
      <c r="G63" s="30">
        <v>2359.04</v>
      </c>
      <c r="H63" s="30">
        <v>63.31</v>
      </c>
      <c r="I63" s="30">
        <v>2948.98</v>
      </c>
      <c r="J63" s="30"/>
      <c r="K63" s="30">
        <f t="shared" si="1"/>
        <v>0</v>
      </c>
      <c r="L63" s="30"/>
      <c r="M63" s="30"/>
      <c r="N63" s="30">
        <f t="shared" si="2"/>
        <v>46.58</v>
      </c>
      <c r="O63" s="31">
        <f t="shared" si="3"/>
        <v>2948.98</v>
      </c>
      <c r="P63" s="66"/>
      <c r="Q63" s="11"/>
      <c r="R63" s="11"/>
      <c r="S63" s="11"/>
      <c r="T63" s="11"/>
      <c r="U63" s="11"/>
      <c r="V63" s="11"/>
      <c r="W63" s="11"/>
    </row>
    <row r="64" spans="2:23" ht="15.75" hidden="1">
      <c r="B64" s="27" t="s">
        <v>424</v>
      </c>
      <c r="C64" s="28" t="s">
        <v>52</v>
      </c>
      <c r="D64" s="29" t="s">
        <v>309</v>
      </c>
      <c r="E64" s="56">
        <v>5.7600000000000007</v>
      </c>
      <c r="F64" s="30">
        <v>80.310999999999993</v>
      </c>
      <c r="G64" s="30">
        <v>462.59</v>
      </c>
      <c r="H64" s="30">
        <v>100.39</v>
      </c>
      <c r="I64" s="30">
        <v>578.25</v>
      </c>
      <c r="J64" s="30"/>
      <c r="K64" s="30">
        <f t="shared" si="1"/>
        <v>0</v>
      </c>
      <c r="L64" s="30"/>
      <c r="M64" s="30"/>
      <c r="N64" s="30">
        <f t="shared" si="2"/>
        <v>5.7600000000000007</v>
      </c>
      <c r="O64" s="31">
        <f t="shared" si="3"/>
        <v>578.25</v>
      </c>
      <c r="P64" s="66"/>
    </row>
    <row r="65" spans="2:23" s="3" customFormat="1" ht="15.75">
      <c r="B65" s="23" t="s">
        <v>425</v>
      </c>
      <c r="C65" s="20" t="s">
        <v>53</v>
      </c>
      <c r="D65" s="19"/>
      <c r="E65" s="55"/>
      <c r="F65" s="30"/>
      <c r="G65" s="18"/>
      <c r="H65" s="30"/>
      <c r="I65" s="30"/>
      <c r="J65" s="18"/>
      <c r="K65" s="30"/>
      <c r="L65" s="18"/>
      <c r="M65" s="30"/>
      <c r="N65" s="30"/>
      <c r="O65" s="31"/>
      <c r="P65" s="66"/>
      <c r="Q65" s="67"/>
      <c r="R65" s="67"/>
      <c r="S65" s="67"/>
      <c r="T65" s="67"/>
      <c r="U65" s="67"/>
      <c r="V65" s="67"/>
      <c r="W65" s="67"/>
    </row>
    <row r="66" spans="2:23" s="2" customFormat="1" ht="15.75">
      <c r="B66" s="27" t="s">
        <v>426</v>
      </c>
      <c r="C66" s="28" t="s">
        <v>54</v>
      </c>
      <c r="D66" s="29" t="s">
        <v>309</v>
      </c>
      <c r="E66" s="56">
        <v>4.4400000000000004</v>
      </c>
      <c r="F66" s="30">
        <v>58.463999999999992</v>
      </c>
      <c r="G66" s="30">
        <v>259.58</v>
      </c>
      <c r="H66" s="30">
        <v>73.08</v>
      </c>
      <c r="I66" s="30">
        <v>324.48</v>
      </c>
      <c r="J66" s="30">
        <v>4.4400000000000004</v>
      </c>
      <c r="K66" s="30">
        <f t="shared" si="1"/>
        <v>324.47520000000003</v>
      </c>
      <c r="L66" s="30"/>
      <c r="M66" s="30"/>
      <c r="N66" s="30">
        <f t="shared" si="2"/>
        <v>0</v>
      </c>
      <c r="O66" s="31">
        <f t="shared" si="3"/>
        <v>4.7999999999888132E-3</v>
      </c>
      <c r="P66" s="66"/>
      <c r="Q66" s="11"/>
      <c r="R66" s="11"/>
      <c r="S66" s="11"/>
      <c r="T66" s="11"/>
      <c r="U66" s="11"/>
      <c r="V66" s="11"/>
      <c r="W66" s="11"/>
    </row>
    <row r="67" spans="2:23" s="2" customFormat="1" ht="15.75" hidden="1">
      <c r="B67" s="23" t="s">
        <v>427</v>
      </c>
      <c r="C67" s="20" t="s">
        <v>55</v>
      </c>
      <c r="D67" s="19"/>
      <c r="E67" s="55"/>
      <c r="F67" s="30"/>
      <c r="G67" s="18"/>
      <c r="H67" s="30"/>
      <c r="I67" s="30"/>
      <c r="J67" s="18"/>
      <c r="K67" s="30"/>
      <c r="L67" s="18"/>
      <c r="M67" s="30"/>
      <c r="N67" s="30"/>
      <c r="O67" s="31"/>
      <c r="P67" s="66"/>
      <c r="Q67" s="11"/>
      <c r="R67" s="11"/>
      <c r="S67" s="11"/>
      <c r="T67" s="11"/>
      <c r="U67" s="11"/>
      <c r="V67" s="11"/>
      <c r="W67" s="11"/>
    </row>
    <row r="68" spans="2:23" s="2" customFormat="1" ht="15.75" hidden="1">
      <c r="B68" s="27" t="s">
        <v>428</v>
      </c>
      <c r="C68" s="28" t="s">
        <v>56</v>
      </c>
      <c r="D68" s="29" t="s">
        <v>304</v>
      </c>
      <c r="E68" s="56">
        <v>4</v>
      </c>
      <c r="F68" s="30">
        <v>3.3669999999999995</v>
      </c>
      <c r="G68" s="30">
        <v>13.47</v>
      </c>
      <c r="H68" s="30">
        <v>4.21</v>
      </c>
      <c r="I68" s="30">
        <v>16.84</v>
      </c>
      <c r="J68" s="30"/>
      <c r="K68" s="30">
        <f t="shared" si="1"/>
        <v>0</v>
      </c>
      <c r="L68" s="30"/>
      <c r="M68" s="30"/>
      <c r="N68" s="30">
        <f t="shared" si="2"/>
        <v>4</v>
      </c>
      <c r="O68" s="31">
        <f t="shared" si="3"/>
        <v>16.84</v>
      </c>
      <c r="P68" s="66"/>
      <c r="Q68" s="11"/>
      <c r="R68" s="11"/>
      <c r="S68" s="11"/>
      <c r="T68" s="11"/>
      <c r="U68" s="11"/>
      <c r="V68" s="11"/>
      <c r="W68" s="11"/>
    </row>
    <row r="69" spans="2:23" s="2" customFormat="1" ht="15.75" hidden="1">
      <c r="B69" s="27" t="s">
        <v>429</v>
      </c>
      <c r="C69" s="28" t="s">
        <v>333</v>
      </c>
      <c r="D69" s="29" t="s">
        <v>304</v>
      </c>
      <c r="E69" s="56">
        <v>140</v>
      </c>
      <c r="F69" s="30">
        <v>1.3439999999999999</v>
      </c>
      <c r="G69" s="30">
        <v>188.16</v>
      </c>
      <c r="H69" s="30">
        <v>1.68</v>
      </c>
      <c r="I69" s="30">
        <v>235.2</v>
      </c>
      <c r="J69" s="30"/>
      <c r="K69" s="30">
        <f t="shared" si="1"/>
        <v>0</v>
      </c>
      <c r="L69" s="30"/>
      <c r="M69" s="30"/>
      <c r="N69" s="30">
        <f t="shared" si="2"/>
        <v>140</v>
      </c>
      <c r="O69" s="31">
        <f t="shared" si="3"/>
        <v>235.2</v>
      </c>
      <c r="P69" s="66"/>
      <c r="Q69" s="11"/>
      <c r="R69" s="11"/>
      <c r="S69" s="11"/>
      <c r="T69" s="11"/>
      <c r="U69" s="11"/>
      <c r="V69" s="11"/>
      <c r="W69" s="11"/>
    </row>
    <row r="70" spans="2:23" s="4" customFormat="1" ht="15.75" hidden="1">
      <c r="B70" s="23" t="s">
        <v>430</v>
      </c>
      <c r="C70" s="20" t="s">
        <v>737</v>
      </c>
      <c r="D70" s="29"/>
      <c r="E70" s="56"/>
      <c r="F70" s="30"/>
      <c r="G70" s="30"/>
      <c r="H70" s="30"/>
      <c r="I70" s="30"/>
      <c r="J70" s="30"/>
      <c r="K70" s="30"/>
      <c r="L70" s="30"/>
      <c r="M70" s="30"/>
      <c r="N70" s="30"/>
      <c r="O70" s="31"/>
      <c r="P70" s="62"/>
      <c r="Q70" s="8"/>
      <c r="R70" s="8"/>
      <c r="S70" s="8"/>
      <c r="T70" s="8"/>
      <c r="U70" s="8"/>
      <c r="V70" s="8"/>
      <c r="W70" s="8"/>
    </row>
    <row r="71" spans="2:23" s="4" customFormat="1" ht="15.75" hidden="1">
      <c r="B71" s="27" t="s">
        <v>738</v>
      </c>
      <c r="C71" s="28" t="s">
        <v>739</v>
      </c>
      <c r="D71" s="29" t="s">
        <v>304</v>
      </c>
      <c r="E71" s="56">
        <v>196</v>
      </c>
      <c r="F71" s="30">
        <v>0.54599999999999993</v>
      </c>
      <c r="G71" s="30">
        <v>107.02</v>
      </c>
      <c r="H71" s="30">
        <v>0.68</v>
      </c>
      <c r="I71" s="30">
        <v>133.28</v>
      </c>
      <c r="J71" s="30"/>
      <c r="K71" s="30">
        <f t="shared" si="1"/>
        <v>0</v>
      </c>
      <c r="L71" s="30"/>
      <c r="M71" s="30"/>
      <c r="N71" s="30">
        <f t="shared" si="2"/>
        <v>196</v>
      </c>
      <c r="O71" s="31">
        <f t="shared" si="3"/>
        <v>133.28</v>
      </c>
      <c r="P71" s="62"/>
      <c r="Q71" s="8"/>
      <c r="R71" s="8"/>
      <c r="S71" s="8"/>
      <c r="T71" s="8"/>
      <c r="U71" s="8"/>
      <c r="V71" s="8"/>
      <c r="W71" s="8"/>
    </row>
    <row r="72" spans="2:23" s="9" customFormat="1" ht="15.75">
      <c r="B72" s="23" t="s">
        <v>431</v>
      </c>
      <c r="C72" s="20" t="s">
        <v>57</v>
      </c>
      <c r="D72" s="19"/>
      <c r="E72" s="55"/>
      <c r="F72" s="30"/>
      <c r="G72" s="18"/>
      <c r="H72" s="30"/>
      <c r="I72" s="30"/>
      <c r="J72" s="18"/>
      <c r="K72" s="30"/>
      <c r="L72" s="18"/>
      <c r="M72" s="30"/>
      <c r="N72" s="30"/>
      <c r="O72" s="31"/>
      <c r="P72" s="66"/>
      <c r="Q72" s="69"/>
      <c r="R72" s="69"/>
      <c r="S72" s="69"/>
      <c r="T72" s="69"/>
      <c r="U72" s="69"/>
      <c r="V72" s="69"/>
      <c r="W72" s="69"/>
    </row>
    <row r="73" spans="2:23" s="2" customFormat="1" ht="15.75">
      <c r="B73" s="27" t="s">
        <v>432</v>
      </c>
      <c r="C73" s="28" t="s">
        <v>58</v>
      </c>
      <c r="D73" s="29" t="s">
        <v>303</v>
      </c>
      <c r="E73" s="56">
        <v>12</v>
      </c>
      <c r="F73" s="30">
        <v>32.668999999999997</v>
      </c>
      <c r="G73" s="30">
        <v>392.03</v>
      </c>
      <c r="H73" s="30">
        <v>40.840000000000003</v>
      </c>
      <c r="I73" s="30">
        <v>490.08</v>
      </c>
      <c r="J73" s="30">
        <v>12</v>
      </c>
      <c r="K73" s="30">
        <f t="shared" si="1"/>
        <v>490.08000000000004</v>
      </c>
      <c r="L73" s="30"/>
      <c r="M73" s="30"/>
      <c r="N73" s="30">
        <f t="shared" si="2"/>
        <v>0</v>
      </c>
      <c r="O73" s="31">
        <f t="shared" si="3"/>
        <v>0</v>
      </c>
      <c r="P73" s="66"/>
      <c r="Q73" s="70"/>
      <c r="R73" s="11"/>
      <c r="S73" s="11"/>
      <c r="T73" s="11"/>
      <c r="U73" s="11"/>
      <c r="V73" s="11"/>
      <c r="W73" s="11"/>
    </row>
    <row r="74" spans="2:23" s="4" customFormat="1" ht="15.75">
      <c r="B74" s="27" t="s">
        <v>740</v>
      </c>
      <c r="C74" s="28" t="s">
        <v>748</v>
      </c>
      <c r="D74" s="29" t="s">
        <v>303</v>
      </c>
      <c r="E74" s="56">
        <v>31</v>
      </c>
      <c r="F74" s="30">
        <v>6.6499999999999995</v>
      </c>
      <c r="G74" s="30">
        <v>206.15</v>
      </c>
      <c r="H74" s="30">
        <v>8.31</v>
      </c>
      <c r="I74" s="30">
        <v>257.61</v>
      </c>
      <c r="J74" s="30">
        <v>25</v>
      </c>
      <c r="K74" s="30">
        <f t="shared" si="1"/>
        <v>207.75</v>
      </c>
      <c r="L74" s="30"/>
      <c r="M74" s="30"/>
      <c r="N74" s="30">
        <f t="shared" si="2"/>
        <v>6</v>
      </c>
      <c r="O74" s="31">
        <f t="shared" si="3"/>
        <v>49.860000000000014</v>
      </c>
      <c r="P74" s="62"/>
      <c r="Q74" s="54"/>
      <c r="R74" s="8"/>
      <c r="S74" s="8"/>
      <c r="T74" s="8"/>
      <c r="U74" s="8"/>
      <c r="V74" s="8"/>
      <c r="W74" s="8"/>
    </row>
    <row r="75" spans="2:23" s="2" customFormat="1" ht="15.75">
      <c r="B75" s="27" t="s">
        <v>741</v>
      </c>
      <c r="C75" s="28" t="s">
        <v>59</v>
      </c>
      <c r="D75" s="29" t="s">
        <v>303</v>
      </c>
      <c r="E75" s="56">
        <v>20</v>
      </c>
      <c r="F75" s="30">
        <v>7.1119999999999992</v>
      </c>
      <c r="G75" s="30">
        <v>142.24</v>
      </c>
      <c r="H75" s="30">
        <v>8.89</v>
      </c>
      <c r="I75" s="30">
        <v>177.8</v>
      </c>
      <c r="J75" s="30">
        <v>20</v>
      </c>
      <c r="K75" s="30">
        <f t="shared" si="1"/>
        <v>177.8</v>
      </c>
      <c r="L75" s="30"/>
      <c r="M75" s="30"/>
      <c r="N75" s="30">
        <f t="shared" si="2"/>
        <v>0</v>
      </c>
      <c r="O75" s="31">
        <f t="shared" si="3"/>
        <v>0</v>
      </c>
      <c r="P75" s="66"/>
      <c r="Q75" s="11"/>
      <c r="R75" s="11"/>
      <c r="S75" s="11"/>
      <c r="T75" s="11"/>
      <c r="U75" s="11"/>
      <c r="V75" s="11"/>
      <c r="W75" s="11"/>
    </row>
    <row r="76" spans="2:23" s="2" customFormat="1" ht="15.75">
      <c r="B76" s="27" t="s">
        <v>742</v>
      </c>
      <c r="C76" s="28" t="s">
        <v>60</v>
      </c>
      <c r="D76" s="29" t="s">
        <v>303</v>
      </c>
      <c r="E76" s="56">
        <v>12</v>
      </c>
      <c r="F76" s="30">
        <v>7.1119999999999992</v>
      </c>
      <c r="G76" s="30">
        <v>85.34</v>
      </c>
      <c r="H76" s="30">
        <v>8.89</v>
      </c>
      <c r="I76" s="30">
        <v>106.68</v>
      </c>
      <c r="J76" s="30">
        <v>12</v>
      </c>
      <c r="K76" s="30">
        <f t="shared" si="1"/>
        <v>106.68</v>
      </c>
      <c r="L76" s="30"/>
      <c r="M76" s="30"/>
      <c r="N76" s="30">
        <f t="shared" si="2"/>
        <v>0</v>
      </c>
      <c r="O76" s="31">
        <f t="shared" si="3"/>
        <v>0</v>
      </c>
      <c r="P76" s="66"/>
      <c r="Q76" s="11"/>
      <c r="R76" s="11"/>
      <c r="S76" s="11"/>
      <c r="T76" s="11"/>
      <c r="U76" s="11"/>
      <c r="V76" s="11"/>
      <c r="W76" s="11"/>
    </row>
    <row r="77" spans="2:23" s="4" customFormat="1" ht="15.75">
      <c r="B77" s="27" t="s">
        <v>743</v>
      </c>
      <c r="C77" s="28" t="s">
        <v>61</v>
      </c>
      <c r="D77" s="29" t="s">
        <v>303</v>
      </c>
      <c r="E77" s="56">
        <v>22</v>
      </c>
      <c r="F77" s="30">
        <v>1.722</v>
      </c>
      <c r="G77" s="30">
        <v>37.880000000000003</v>
      </c>
      <c r="H77" s="30">
        <v>2.15</v>
      </c>
      <c r="I77" s="30">
        <v>47.3</v>
      </c>
      <c r="J77" s="30">
        <v>10</v>
      </c>
      <c r="K77" s="30">
        <f>J77*H77</f>
        <v>21.5</v>
      </c>
      <c r="L77" s="30"/>
      <c r="M77" s="30"/>
      <c r="N77" s="30">
        <f t="shared" si="2"/>
        <v>12</v>
      </c>
      <c r="O77" s="31">
        <f t="shared" si="3"/>
        <v>25.799999999999997</v>
      </c>
      <c r="P77" s="66"/>
      <c r="Q77" s="8"/>
      <c r="R77" s="8"/>
      <c r="S77" s="8"/>
      <c r="T77" s="8"/>
      <c r="U77" s="8"/>
      <c r="V77" s="8"/>
      <c r="W77" s="8"/>
    </row>
    <row r="78" spans="2:23" s="11" customFormat="1" ht="15.75" hidden="1">
      <c r="B78" s="27" t="s">
        <v>747</v>
      </c>
      <c r="C78" s="28" t="s">
        <v>749</v>
      </c>
      <c r="D78" s="29" t="s">
        <v>303</v>
      </c>
      <c r="E78" s="56">
        <v>10</v>
      </c>
      <c r="F78" s="30">
        <v>0.45499999999999996</v>
      </c>
      <c r="G78" s="30">
        <v>4.55</v>
      </c>
      <c r="H78" s="30">
        <v>0.56999999999999995</v>
      </c>
      <c r="I78" s="30">
        <v>5.7</v>
      </c>
      <c r="J78" s="30"/>
      <c r="K78" s="30">
        <f t="shared" si="1"/>
        <v>0</v>
      </c>
      <c r="L78" s="30"/>
      <c r="M78" s="30"/>
      <c r="N78" s="30">
        <f t="shared" si="2"/>
        <v>10</v>
      </c>
      <c r="O78" s="31">
        <f t="shared" si="3"/>
        <v>5.7</v>
      </c>
      <c r="P78" s="66"/>
    </row>
    <row r="79" spans="2:23" s="9" customFormat="1" ht="15.75">
      <c r="B79" s="23" t="s">
        <v>434</v>
      </c>
      <c r="C79" s="20" t="s">
        <v>62</v>
      </c>
      <c r="D79" s="19"/>
      <c r="E79" s="55"/>
      <c r="F79" s="30"/>
      <c r="G79" s="18"/>
      <c r="H79" s="30"/>
      <c r="I79" s="30"/>
      <c r="J79" s="18"/>
      <c r="K79" s="30"/>
      <c r="L79" s="18"/>
      <c r="M79" s="30"/>
      <c r="N79" s="30"/>
      <c r="O79" s="31"/>
      <c r="P79" s="66"/>
      <c r="Q79" s="69"/>
      <c r="R79" s="69"/>
      <c r="S79" s="69"/>
      <c r="T79" s="69"/>
      <c r="U79" s="69"/>
      <c r="V79" s="69"/>
      <c r="W79" s="69"/>
    </row>
    <row r="80" spans="2:23" s="2" customFormat="1" ht="15.75">
      <c r="B80" s="27" t="s">
        <v>433</v>
      </c>
      <c r="C80" s="28" t="s">
        <v>63</v>
      </c>
      <c r="D80" s="29" t="s">
        <v>304</v>
      </c>
      <c r="E80" s="56">
        <v>1.44</v>
      </c>
      <c r="F80" s="30">
        <v>21.811999999999998</v>
      </c>
      <c r="G80" s="30">
        <v>31.41</v>
      </c>
      <c r="H80" s="30">
        <v>27.27</v>
      </c>
      <c r="I80" s="30">
        <v>39.270000000000003</v>
      </c>
      <c r="J80" s="30">
        <v>0.91</v>
      </c>
      <c r="K80" s="30">
        <f>J80*H80</f>
        <v>24.8157</v>
      </c>
      <c r="L80" s="30"/>
      <c r="M80" s="30"/>
      <c r="N80" s="30">
        <f t="shared" si="2"/>
        <v>0.52999999999999992</v>
      </c>
      <c r="O80" s="31">
        <f t="shared" si="3"/>
        <v>14.454300000000003</v>
      </c>
      <c r="P80" s="66"/>
      <c r="Q80" s="11"/>
      <c r="R80" s="11"/>
      <c r="S80" s="11"/>
      <c r="T80" s="11"/>
      <c r="U80" s="11"/>
      <c r="V80" s="11"/>
      <c r="W80" s="11"/>
    </row>
    <row r="81" spans="2:23" s="9" customFormat="1" ht="15.75">
      <c r="B81" s="23" t="s">
        <v>435</v>
      </c>
      <c r="C81" s="20" t="s">
        <v>64</v>
      </c>
      <c r="D81" s="19"/>
      <c r="E81" s="55"/>
      <c r="F81" s="30"/>
      <c r="G81" s="18"/>
      <c r="H81" s="30"/>
      <c r="I81" s="30"/>
      <c r="J81" s="18"/>
      <c r="K81" s="30"/>
      <c r="L81" s="18"/>
      <c r="M81" s="30"/>
      <c r="N81" s="30"/>
      <c r="O81" s="31"/>
      <c r="P81" s="66"/>
      <c r="Q81" s="69"/>
      <c r="R81" s="69"/>
      <c r="S81" s="69"/>
      <c r="T81" s="69"/>
      <c r="U81" s="69"/>
      <c r="V81" s="69"/>
      <c r="W81" s="69"/>
    </row>
    <row r="82" spans="2:23" s="4" customFormat="1" ht="15.75">
      <c r="B82" s="27" t="s">
        <v>436</v>
      </c>
      <c r="C82" s="28" t="s">
        <v>65</v>
      </c>
      <c r="D82" s="29" t="s">
        <v>309</v>
      </c>
      <c r="E82" s="56">
        <v>238</v>
      </c>
      <c r="F82" s="30">
        <v>13.747999999999999</v>
      </c>
      <c r="G82" s="30">
        <v>3272.02</v>
      </c>
      <c r="H82" s="30">
        <v>17.190000000000001</v>
      </c>
      <c r="I82" s="30">
        <v>4091.22</v>
      </c>
      <c r="J82" s="30">
        <v>165</v>
      </c>
      <c r="K82" s="30">
        <f t="shared" ref="K82:K144" si="4">J82*H82</f>
        <v>2836.3500000000004</v>
      </c>
      <c r="L82" s="30"/>
      <c r="M82" s="30"/>
      <c r="N82" s="30">
        <f t="shared" ref="N82:N144" si="5">E82-J82</f>
        <v>73</v>
      </c>
      <c r="O82" s="31">
        <f t="shared" ref="O82:O144" si="6">I82-K82</f>
        <v>1254.8699999999994</v>
      </c>
      <c r="P82" s="66"/>
      <c r="Q82" s="8"/>
      <c r="R82" s="8"/>
      <c r="S82" s="8"/>
      <c r="T82" s="8"/>
      <c r="U82" s="8"/>
      <c r="V82" s="8"/>
      <c r="W82" s="8"/>
    </row>
    <row r="83" spans="2:23" s="4" customFormat="1" ht="15.75" hidden="1">
      <c r="B83" s="27" t="s">
        <v>437</v>
      </c>
      <c r="C83" s="28" t="s">
        <v>66</v>
      </c>
      <c r="D83" s="29" t="s">
        <v>309</v>
      </c>
      <c r="E83" s="56">
        <v>59.5</v>
      </c>
      <c r="F83" s="30">
        <v>18.325999999999997</v>
      </c>
      <c r="G83" s="30">
        <v>1090.4000000000001</v>
      </c>
      <c r="H83" s="30">
        <v>22.91</v>
      </c>
      <c r="I83" s="30">
        <v>1363.15</v>
      </c>
      <c r="J83" s="30"/>
      <c r="K83" s="30">
        <f t="shared" si="4"/>
        <v>0</v>
      </c>
      <c r="L83" s="30"/>
      <c r="M83" s="30"/>
      <c r="N83" s="30">
        <f t="shared" si="5"/>
        <v>59.5</v>
      </c>
      <c r="O83" s="31">
        <f t="shared" si="6"/>
        <v>1363.15</v>
      </c>
      <c r="P83" s="66"/>
      <c r="Q83" s="8"/>
      <c r="R83" s="8"/>
      <c r="S83" s="8"/>
      <c r="T83" s="8"/>
      <c r="U83" s="8"/>
      <c r="V83" s="8"/>
      <c r="W83" s="8"/>
    </row>
    <row r="84" spans="2:23" s="4" customFormat="1" ht="15.75">
      <c r="B84" s="23" t="s">
        <v>438</v>
      </c>
      <c r="C84" s="20" t="s">
        <v>67</v>
      </c>
      <c r="D84" s="29"/>
      <c r="E84" s="56"/>
      <c r="F84" s="30"/>
      <c r="G84" s="30"/>
      <c r="H84" s="30"/>
      <c r="I84" s="30"/>
      <c r="J84" s="30"/>
      <c r="K84" s="30"/>
      <c r="L84" s="30"/>
      <c r="M84" s="30"/>
      <c r="N84" s="30"/>
      <c r="O84" s="31"/>
      <c r="P84" s="66"/>
      <c r="Q84" s="8"/>
      <c r="R84" s="8"/>
      <c r="S84" s="8"/>
      <c r="T84" s="8"/>
      <c r="U84" s="8"/>
      <c r="V84" s="8"/>
      <c r="W84" s="8"/>
    </row>
    <row r="85" spans="2:23" s="4" customFormat="1" ht="15.75">
      <c r="B85" s="27" t="s">
        <v>439</v>
      </c>
      <c r="C85" s="28" t="s">
        <v>68</v>
      </c>
      <c r="D85" s="29" t="s">
        <v>309</v>
      </c>
      <c r="E85" s="56">
        <v>48</v>
      </c>
      <c r="F85" s="30">
        <v>10.674999999999999</v>
      </c>
      <c r="G85" s="30">
        <v>512.4</v>
      </c>
      <c r="H85" s="30">
        <v>13.34</v>
      </c>
      <c r="I85" s="30">
        <v>640.32000000000005</v>
      </c>
      <c r="J85" s="30">
        <v>48</v>
      </c>
      <c r="K85" s="30">
        <f t="shared" si="4"/>
        <v>640.31999999999994</v>
      </c>
      <c r="L85" s="30"/>
      <c r="M85" s="30"/>
      <c r="N85" s="30">
        <f t="shared" si="5"/>
        <v>0</v>
      </c>
      <c r="O85" s="31">
        <f t="shared" si="6"/>
        <v>0</v>
      </c>
      <c r="P85" s="66"/>
      <c r="Q85" s="8"/>
      <c r="R85" s="8"/>
      <c r="S85" s="8"/>
      <c r="T85" s="8"/>
      <c r="U85" s="8"/>
      <c r="V85" s="8"/>
      <c r="W85" s="8"/>
    </row>
    <row r="86" spans="2:23" s="4" customFormat="1" ht="15.75">
      <c r="B86" s="27" t="s">
        <v>744</v>
      </c>
      <c r="C86" s="28" t="s">
        <v>69</v>
      </c>
      <c r="D86" s="29" t="s">
        <v>309</v>
      </c>
      <c r="E86" s="56">
        <v>33.4</v>
      </c>
      <c r="F86" s="30">
        <v>1.2249999999999999</v>
      </c>
      <c r="G86" s="30">
        <v>40.92</v>
      </c>
      <c r="H86" s="30">
        <v>1.53</v>
      </c>
      <c r="I86" s="30">
        <v>51.1</v>
      </c>
      <c r="J86" s="30">
        <v>33.4</v>
      </c>
      <c r="K86" s="30">
        <f t="shared" si="4"/>
        <v>51.101999999999997</v>
      </c>
      <c r="L86" s="30"/>
      <c r="M86" s="30"/>
      <c r="N86" s="30">
        <f t="shared" si="5"/>
        <v>0</v>
      </c>
      <c r="O86" s="31">
        <f t="shared" si="6"/>
        <v>-1.9999999999953388E-3</v>
      </c>
      <c r="P86" s="66"/>
      <c r="Q86" s="8"/>
      <c r="R86" s="8"/>
      <c r="S86" s="8"/>
      <c r="T86" s="8"/>
      <c r="U86" s="8"/>
      <c r="V86" s="8"/>
      <c r="W86" s="8"/>
    </row>
    <row r="87" spans="2:23" s="4" customFormat="1" ht="15.75" hidden="1">
      <c r="B87" s="23" t="s">
        <v>441</v>
      </c>
      <c r="C87" s="20" t="s">
        <v>70</v>
      </c>
      <c r="D87" s="29"/>
      <c r="E87" s="56"/>
      <c r="F87" s="30"/>
      <c r="G87" s="30"/>
      <c r="H87" s="30"/>
      <c r="I87" s="30"/>
      <c r="J87" s="30"/>
      <c r="K87" s="30"/>
      <c r="L87" s="30"/>
      <c r="M87" s="30"/>
      <c r="N87" s="30"/>
      <c r="O87" s="31"/>
      <c r="P87" s="66"/>
      <c r="Q87" s="8"/>
      <c r="R87" s="8"/>
      <c r="S87" s="8"/>
      <c r="T87" s="8"/>
      <c r="U87" s="8"/>
      <c r="V87" s="8"/>
      <c r="W87" s="8"/>
    </row>
    <row r="88" spans="2:23" s="4" customFormat="1" ht="15.75" hidden="1">
      <c r="B88" s="27" t="s">
        <v>440</v>
      </c>
      <c r="C88" s="28" t="s">
        <v>71</v>
      </c>
      <c r="D88" s="29" t="s">
        <v>310</v>
      </c>
      <c r="E88" s="56">
        <v>666.39</v>
      </c>
      <c r="F88" s="30">
        <v>0.77700000000000002</v>
      </c>
      <c r="G88" s="30">
        <v>517.79</v>
      </c>
      <c r="H88" s="30">
        <v>0.97</v>
      </c>
      <c r="I88" s="30">
        <v>646.4</v>
      </c>
      <c r="J88" s="30"/>
      <c r="K88" s="30">
        <f t="shared" si="4"/>
        <v>0</v>
      </c>
      <c r="L88" s="30"/>
      <c r="M88" s="30"/>
      <c r="N88" s="30">
        <f t="shared" si="5"/>
        <v>666.39</v>
      </c>
      <c r="O88" s="31">
        <f t="shared" si="6"/>
        <v>646.4</v>
      </c>
      <c r="P88" s="66"/>
      <c r="Q88" s="8"/>
      <c r="R88" s="8"/>
      <c r="S88" s="8"/>
      <c r="T88" s="8"/>
      <c r="U88" s="8"/>
      <c r="V88" s="8"/>
      <c r="W88" s="8"/>
    </row>
    <row r="89" spans="2:23" s="9" customFormat="1" ht="15.75">
      <c r="B89" s="23" t="s">
        <v>745</v>
      </c>
      <c r="C89" s="20" t="s">
        <v>72</v>
      </c>
      <c r="D89" s="19"/>
      <c r="E89" s="55"/>
      <c r="F89" s="30"/>
      <c r="G89" s="18"/>
      <c r="H89" s="30"/>
      <c r="I89" s="30"/>
      <c r="J89" s="18"/>
      <c r="K89" s="30"/>
      <c r="L89" s="18"/>
      <c r="M89" s="30"/>
      <c r="N89" s="30"/>
      <c r="O89" s="31"/>
      <c r="P89" s="66"/>
      <c r="Q89" s="69"/>
      <c r="R89" s="69"/>
      <c r="S89" s="69"/>
      <c r="T89" s="69"/>
      <c r="U89" s="69"/>
      <c r="V89" s="69"/>
      <c r="W89" s="69"/>
    </row>
    <row r="90" spans="2:23" s="4" customFormat="1" ht="16.5" thickBot="1">
      <c r="B90" s="118" t="s">
        <v>746</v>
      </c>
      <c r="C90" s="119" t="s">
        <v>319</v>
      </c>
      <c r="D90" s="120" t="s">
        <v>309</v>
      </c>
      <c r="E90" s="110">
        <v>238</v>
      </c>
      <c r="F90" s="107">
        <v>26.25</v>
      </c>
      <c r="G90" s="107">
        <v>6247.5</v>
      </c>
      <c r="H90" s="107">
        <v>32.81</v>
      </c>
      <c r="I90" s="107">
        <v>7808.78</v>
      </c>
      <c r="J90" s="107">
        <v>165</v>
      </c>
      <c r="K90" s="107">
        <f t="shared" si="4"/>
        <v>5413.6500000000005</v>
      </c>
      <c r="L90" s="107"/>
      <c r="M90" s="107"/>
      <c r="N90" s="107">
        <f t="shared" si="5"/>
        <v>73</v>
      </c>
      <c r="O90" s="121">
        <f t="shared" si="6"/>
        <v>2395.1299999999992</v>
      </c>
      <c r="P90" s="66"/>
      <c r="Q90" s="8"/>
      <c r="R90" s="8"/>
      <c r="S90" s="8"/>
      <c r="T90" s="8"/>
      <c r="U90" s="8"/>
      <c r="V90" s="8"/>
      <c r="W90" s="8"/>
    </row>
    <row r="91" spans="2:23" s="5" customFormat="1" ht="16.5" hidden="1" thickBot="1">
      <c r="B91" s="129">
        <v>3</v>
      </c>
      <c r="C91" s="130" t="s">
        <v>73</v>
      </c>
      <c r="D91" s="131"/>
      <c r="E91" s="132"/>
      <c r="F91" s="133"/>
      <c r="G91" s="133">
        <f>SUM(G92:G106)</f>
        <v>32119.39</v>
      </c>
      <c r="H91" s="133"/>
      <c r="I91" s="133">
        <f>SUM(I92:I106)</f>
        <v>40145.050000000003</v>
      </c>
      <c r="J91" s="133"/>
      <c r="K91" s="133">
        <f>SUM(K92:K106)</f>
        <v>0</v>
      </c>
      <c r="L91" s="133"/>
      <c r="M91" s="133">
        <f>SUM(M92:M106)</f>
        <v>0</v>
      </c>
      <c r="N91" s="133"/>
      <c r="O91" s="134">
        <f>SUM(O92:O106)</f>
        <v>40145.050000000003</v>
      </c>
      <c r="P91" s="66"/>
      <c r="Q91" s="65"/>
      <c r="R91" s="65"/>
      <c r="S91" s="65"/>
      <c r="T91" s="65"/>
      <c r="U91" s="65"/>
      <c r="V91" s="65"/>
      <c r="W91" s="65"/>
    </row>
    <row r="92" spans="2:23" ht="15.75" hidden="1">
      <c r="B92" s="122" t="s">
        <v>385</v>
      </c>
      <c r="C92" s="123" t="s">
        <v>74</v>
      </c>
      <c r="D92" s="124"/>
      <c r="E92" s="125"/>
      <c r="F92" s="126"/>
      <c r="G92" s="126"/>
      <c r="H92" s="126"/>
      <c r="I92" s="126"/>
      <c r="J92" s="126"/>
      <c r="K92" s="127"/>
      <c r="L92" s="126"/>
      <c r="M92" s="126"/>
      <c r="N92" s="127"/>
      <c r="O92" s="128"/>
      <c r="P92" s="66"/>
    </row>
    <row r="93" spans="2:23" s="2" customFormat="1" ht="15.75" hidden="1">
      <c r="B93" s="27" t="s">
        <v>442</v>
      </c>
      <c r="C93" s="28" t="s">
        <v>75</v>
      </c>
      <c r="D93" s="29" t="s">
        <v>304</v>
      </c>
      <c r="E93" s="56">
        <v>82.8</v>
      </c>
      <c r="F93" s="30">
        <v>2.016</v>
      </c>
      <c r="G93" s="30">
        <v>166.92</v>
      </c>
      <c r="H93" s="30">
        <v>2.52</v>
      </c>
      <c r="I93" s="30">
        <v>208.66</v>
      </c>
      <c r="J93" s="30"/>
      <c r="K93" s="30">
        <f t="shared" si="4"/>
        <v>0</v>
      </c>
      <c r="L93" s="30"/>
      <c r="M93" s="30"/>
      <c r="N93" s="30">
        <f t="shared" si="5"/>
        <v>82.8</v>
      </c>
      <c r="O93" s="31">
        <f t="shared" si="6"/>
        <v>208.66</v>
      </c>
      <c r="P93" s="66"/>
      <c r="Q93" s="11"/>
      <c r="R93" s="11"/>
      <c r="S93" s="11"/>
      <c r="T93" s="11"/>
      <c r="U93" s="11"/>
      <c r="V93" s="11"/>
      <c r="W93" s="11"/>
    </row>
    <row r="94" spans="2:23" s="1" customFormat="1" ht="15.75" hidden="1">
      <c r="B94" s="23" t="s">
        <v>443</v>
      </c>
      <c r="C94" s="20" t="s">
        <v>78</v>
      </c>
      <c r="D94" s="19"/>
      <c r="E94" s="55"/>
      <c r="F94" s="30"/>
      <c r="G94" s="18"/>
      <c r="H94" s="30"/>
      <c r="I94" s="30"/>
      <c r="J94" s="18"/>
      <c r="K94" s="30"/>
      <c r="L94" s="18"/>
      <c r="M94" s="30"/>
      <c r="N94" s="30"/>
      <c r="O94" s="31"/>
      <c r="P94" s="66"/>
      <c r="Q94" s="71"/>
      <c r="R94" s="71"/>
      <c r="S94" s="71"/>
      <c r="T94" s="71"/>
      <c r="U94" s="71"/>
      <c r="V94" s="71"/>
      <c r="W94" s="71"/>
    </row>
    <row r="95" spans="2:23" s="2" customFormat="1" ht="15.75" hidden="1">
      <c r="B95" s="27" t="s">
        <v>444</v>
      </c>
      <c r="C95" s="28" t="s">
        <v>79</v>
      </c>
      <c r="D95" s="29" t="s">
        <v>309</v>
      </c>
      <c r="E95" s="56">
        <v>606.74</v>
      </c>
      <c r="F95" s="30">
        <v>27.489000000000001</v>
      </c>
      <c r="G95" s="30">
        <v>16678.68</v>
      </c>
      <c r="H95" s="30">
        <v>34.36</v>
      </c>
      <c r="I95" s="30">
        <v>20847.59</v>
      </c>
      <c r="J95" s="30"/>
      <c r="K95" s="30">
        <f t="shared" si="4"/>
        <v>0</v>
      </c>
      <c r="L95" s="30"/>
      <c r="M95" s="30"/>
      <c r="N95" s="30">
        <f t="shared" si="5"/>
        <v>606.74</v>
      </c>
      <c r="O95" s="31">
        <f t="shared" si="6"/>
        <v>20847.59</v>
      </c>
      <c r="P95" s="66"/>
      <c r="Q95" s="11"/>
      <c r="R95" s="11"/>
      <c r="S95" s="11"/>
      <c r="T95" s="11"/>
      <c r="U95" s="11"/>
      <c r="V95" s="11"/>
      <c r="W95" s="11"/>
    </row>
    <row r="96" spans="2:23" ht="15.75" hidden="1">
      <c r="B96" s="23" t="s">
        <v>445</v>
      </c>
      <c r="C96" s="20" t="s">
        <v>80</v>
      </c>
      <c r="D96" s="19"/>
      <c r="E96" s="55"/>
      <c r="F96" s="30"/>
      <c r="G96" s="18"/>
      <c r="H96" s="30"/>
      <c r="I96" s="30"/>
      <c r="J96" s="18"/>
      <c r="K96" s="30"/>
      <c r="L96" s="18"/>
      <c r="M96" s="30"/>
      <c r="N96" s="30"/>
      <c r="O96" s="31"/>
      <c r="P96" s="66"/>
    </row>
    <row r="97" spans="2:23" s="2" customFormat="1" ht="15.75" hidden="1">
      <c r="B97" s="27" t="s">
        <v>446</v>
      </c>
      <c r="C97" s="28" t="s">
        <v>68</v>
      </c>
      <c r="D97" s="29" t="s">
        <v>309</v>
      </c>
      <c r="E97" s="56">
        <v>109.67000000000002</v>
      </c>
      <c r="F97" s="30">
        <v>27.489000000000001</v>
      </c>
      <c r="G97" s="30">
        <v>3014.72</v>
      </c>
      <c r="H97" s="30">
        <v>34.36</v>
      </c>
      <c r="I97" s="30">
        <v>3768.26</v>
      </c>
      <c r="J97" s="30"/>
      <c r="K97" s="30">
        <f t="shared" si="4"/>
        <v>0</v>
      </c>
      <c r="L97" s="30"/>
      <c r="M97" s="30"/>
      <c r="N97" s="30">
        <f t="shared" si="5"/>
        <v>109.67000000000002</v>
      </c>
      <c r="O97" s="31">
        <f t="shared" si="6"/>
        <v>3768.26</v>
      </c>
      <c r="P97" s="66"/>
      <c r="Q97" s="11"/>
      <c r="R97" s="11"/>
      <c r="S97" s="11"/>
      <c r="T97" s="11"/>
      <c r="U97" s="11"/>
      <c r="V97" s="11"/>
      <c r="W97" s="11"/>
    </row>
    <row r="98" spans="2:23" s="2" customFormat="1" ht="15.75" hidden="1">
      <c r="B98" s="27" t="s">
        <v>447</v>
      </c>
      <c r="C98" s="28" t="s">
        <v>81</v>
      </c>
      <c r="D98" s="29" t="s">
        <v>309</v>
      </c>
      <c r="E98" s="56">
        <v>375.49</v>
      </c>
      <c r="F98" s="30">
        <v>12.907999999999999</v>
      </c>
      <c r="G98" s="30">
        <v>4846.82</v>
      </c>
      <c r="H98" s="30">
        <v>16.14</v>
      </c>
      <c r="I98" s="30">
        <v>6060.41</v>
      </c>
      <c r="J98" s="30"/>
      <c r="K98" s="30">
        <f t="shared" si="4"/>
        <v>0</v>
      </c>
      <c r="L98" s="30"/>
      <c r="M98" s="30"/>
      <c r="N98" s="30">
        <f t="shared" si="5"/>
        <v>375.49</v>
      </c>
      <c r="O98" s="31">
        <f t="shared" si="6"/>
        <v>6060.41</v>
      </c>
      <c r="P98" s="66"/>
      <c r="Q98" s="11"/>
      <c r="R98" s="11"/>
      <c r="S98" s="11"/>
      <c r="T98" s="11"/>
      <c r="U98" s="11"/>
      <c r="V98" s="11"/>
      <c r="W98" s="11"/>
    </row>
    <row r="99" spans="2:23" ht="15.75" hidden="1">
      <c r="B99" s="23" t="s">
        <v>448</v>
      </c>
      <c r="C99" s="20" t="s">
        <v>82</v>
      </c>
      <c r="D99" s="19"/>
      <c r="E99" s="55"/>
      <c r="F99" s="30"/>
      <c r="G99" s="18"/>
      <c r="H99" s="30"/>
      <c r="I99" s="30"/>
      <c r="J99" s="18"/>
      <c r="K99" s="30"/>
      <c r="L99" s="18"/>
      <c r="M99" s="30"/>
      <c r="N99" s="30"/>
      <c r="O99" s="31"/>
      <c r="P99" s="66"/>
    </row>
    <row r="100" spans="2:23" s="4" customFormat="1" ht="15.75" hidden="1">
      <c r="B100" s="27" t="s">
        <v>449</v>
      </c>
      <c r="C100" s="28" t="s">
        <v>77</v>
      </c>
      <c r="D100" s="29" t="s">
        <v>304</v>
      </c>
      <c r="E100" s="56">
        <v>86.4</v>
      </c>
      <c r="F100" s="30">
        <v>3.024</v>
      </c>
      <c r="G100" s="30">
        <v>261.27</v>
      </c>
      <c r="H100" s="30">
        <v>3.78</v>
      </c>
      <c r="I100" s="30">
        <v>326.58999999999997</v>
      </c>
      <c r="J100" s="30"/>
      <c r="K100" s="30">
        <f t="shared" si="4"/>
        <v>0</v>
      </c>
      <c r="L100" s="30"/>
      <c r="M100" s="30"/>
      <c r="N100" s="30">
        <f t="shared" si="5"/>
        <v>86.4</v>
      </c>
      <c r="O100" s="31">
        <f t="shared" si="6"/>
        <v>326.58999999999997</v>
      </c>
      <c r="P100" s="66"/>
      <c r="Q100" s="8"/>
      <c r="R100" s="8"/>
      <c r="S100" s="8"/>
      <c r="T100" s="8"/>
      <c r="U100" s="8"/>
      <c r="V100" s="8"/>
      <c r="W100" s="8"/>
    </row>
    <row r="101" spans="2:23" s="4" customFormat="1" ht="16.5" hidden="1" thickBot="1">
      <c r="B101" s="27" t="s">
        <v>450</v>
      </c>
      <c r="C101" s="28" t="s">
        <v>76</v>
      </c>
      <c r="D101" s="29" t="s">
        <v>304</v>
      </c>
      <c r="E101" s="56">
        <v>1611.96</v>
      </c>
      <c r="F101" s="30">
        <v>2.6739999999999999</v>
      </c>
      <c r="G101" s="30">
        <v>4310.38</v>
      </c>
      <c r="H101" s="30">
        <v>3.34</v>
      </c>
      <c r="I101" s="30">
        <v>5383.95</v>
      </c>
      <c r="J101" s="30"/>
      <c r="K101" s="30">
        <f t="shared" si="4"/>
        <v>0</v>
      </c>
      <c r="L101" s="30"/>
      <c r="M101" s="30"/>
      <c r="N101" s="30">
        <f t="shared" si="5"/>
        <v>1611.96</v>
      </c>
      <c r="O101" s="31">
        <f t="shared" si="6"/>
        <v>5383.95</v>
      </c>
      <c r="P101" s="66"/>
      <c r="Q101" s="8"/>
      <c r="R101" s="8"/>
      <c r="S101" s="8"/>
      <c r="T101" s="8"/>
      <c r="U101" s="8"/>
      <c r="V101" s="8"/>
      <c r="W101" s="8"/>
    </row>
    <row r="102" spans="2:23" s="1" customFormat="1" ht="15.75" hidden="1">
      <c r="B102" s="23" t="s">
        <v>451</v>
      </c>
      <c r="C102" s="20" t="s">
        <v>64</v>
      </c>
      <c r="D102" s="19"/>
      <c r="E102" s="55"/>
      <c r="F102" s="30"/>
      <c r="G102" s="18"/>
      <c r="H102" s="30"/>
      <c r="I102" s="30"/>
      <c r="J102" s="18"/>
      <c r="K102" s="30"/>
      <c r="L102" s="18"/>
      <c r="M102" s="30"/>
      <c r="N102" s="30"/>
      <c r="O102" s="31"/>
      <c r="P102" s="66"/>
      <c r="Q102" s="71"/>
      <c r="R102" s="71"/>
      <c r="S102" s="71"/>
      <c r="T102" s="71"/>
      <c r="U102" s="71"/>
      <c r="V102" s="71"/>
      <c r="W102" s="71"/>
    </row>
    <row r="103" spans="2:23" ht="15.75" hidden="1">
      <c r="B103" s="27" t="s">
        <v>452</v>
      </c>
      <c r="C103" s="28" t="s">
        <v>83</v>
      </c>
      <c r="D103" s="29" t="s">
        <v>309</v>
      </c>
      <c r="E103" s="56">
        <v>97.26</v>
      </c>
      <c r="F103" s="30">
        <v>13.747999999999999</v>
      </c>
      <c r="G103" s="30">
        <v>1337.13</v>
      </c>
      <c r="H103" s="30">
        <v>17.190000000000001</v>
      </c>
      <c r="I103" s="30">
        <v>1671.9</v>
      </c>
      <c r="J103" s="30"/>
      <c r="K103" s="30">
        <f t="shared" si="4"/>
        <v>0</v>
      </c>
      <c r="L103" s="30"/>
      <c r="M103" s="30"/>
      <c r="N103" s="30">
        <f t="shared" si="5"/>
        <v>97.26</v>
      </c>
      <c r="O103" s="31">
        <f t="shared" si="6"/>
        <v>1671.9</v>
      </c>
      <c r="P103" s="66"/>
    </row>
    <row r="104" spans="2:23" ht="15.75" hidden="1">
      <c r="B104" s="27" t="s">
        <v>453</v>
      </c>
      <c r="C104" s="28" t="s">
        <v>84</v>
      </c>
      <c r="D104" s="29" t="s">
        <v>309</v>
      </c>
      <c r="E104" s="56">
        <v>24.31</v>
      </c>
      <c r="F104" s="30">
        <v>18.325999999999997</v>
      </c>
      <c r="G104" s="30">
        <v>445.51</v>
      </c>
      <c r="H104" s="30">
        <v>22.91</v>
      </c>
      <c r="I104" s="30">
        <v>556.94000000000005</v>
      </c>
      <c r="J104" s="30"/>
      <c r="K104" s="30">
        <f t="shared" si="4"/>
        <v>0</v>
      </c>
      <c r="L104" s="30"/>
      <c r="M104" s="30"/>
      <c r="N104" s="30">
        <f t="shared" si="5"/>
        <v>24.31</v>
      </c>
      <c r="O104" s="31">
        <f t="shared" si="6"/>
        <v>556.94000000000005</v>
      </c>
      <c r="P104" s="66"/>
    </row>
    <row r="105" spans="2:23" s="1" customFormat="1" ht="15.75" hidden="1">
      <c r="B105" s="23" t="s">
        <v>454</v>
      </c>
      <c r="C105" s="20" t="s">
        <v>750</v>
      </c>
      <c r="D105" s="19"/>
      <c r="E105" s="55"/>
      <c r="F105" s="30"/>
      <c r="G105" s="18"/>
      <c r="H105" s="30"/>
      <c r="I105" s="30"/>
      <c r="J105" s="18"/>
      <c r="K105" s="30"/>
      <c r="L105" s="18"/>
      <c r="M105" s="30"/>
      <c r="N105" s="30"/>
      <c r="O105" s="31"/>
      <c r="P105" s="66"/>
      <c r="Q105" s="71"/>
      <c r="R105" s="71"/>
      <c r="S105" s="71"/>
      <c r="T105" s="71"/>
      <c r="U105" s="71"/>
      <c r="V105" s="71"/>
      <c r="W105" s="71"/>
    </row>
    <row r="106" spans="2:23" s="4" customFormat="1" ht="16.5" hidden="1" thickBot="1">
      <c r="B106" s="118" t="s">
        <v>455</v>
      </c>
      <c r="C106" s="119" t="s">
        <v>71</v>
      </c>
      <c r="D106" s="120" t="s">
        <v>310</v>
      </c>
      <c r="E106" s="110">
        <v>1361.6</v>
      </c>
      <c r="F106" s="107">
        <v>0.77700000000000002</v>
      </c>
      <c r="G106" s="107">
        <v>1057.96</v>
      </c>
      <c r="H106" s="107">
        <v>0.97</v>
      </c>
      <c r="I106" s="107">
        <v>1320.75</v>
      </c>
      <c r="J106" s="107"/>
      <c r="K106" s="107">
        <f t="shared" si="4"/>
        <v>0</v>
      </c>
      <c r="L106" s="107"/>
      <c r="M106" s="107"/>
      <c r="N106" s="107">
        <f t="shared" si="5"/>
        <v>1361.6</v>
      </c>
      <c r="O106" s="121">
        <f t="shared" si="6"/>
        <v>1320.75</v>
      </c>
      <c r="P106" s="62"/>
      <c r="Q106" s="8"/>
      <c r="R106" s="8"/>
      <c r="S106" s="8"/>
      <c r="T106" s="8"/>
      <c r="U106" s="8"/>
      <c r="V106" s="8"/>
      <c r="W106" s="8"/>
    </row>
    <row r="107" spans="2:23" s="5" customFormat="1" ht="16.5" hidden="1" thickBot="1">
      <c r="B107" s="129">
        <v>4</v>
      </c>
      <c r="C107" s="130" t="s">
        <v>85</v>
      </c>
      <c r="D107" s="131"/>
      <c r="E107" s="132"/>
      <c r="F107" s="133"/>
      <c r="G107" s="133">
        <f>SUM(G108:G120)</f>
        <v>46210</v>
      </c>
      <c r="H107" s="133"/>
      <c r="I107" s="133">
        <f>SUM(I108:I120)</f>
        <v>57756.09</v>
      </c>
      <c r="J107" s="133"/>
      <c r="K107" s="133">
        <f>SUM(K108:K120)</f>
        <v>0</v>
      </c>
      <c r="L107" s="133"/>
      <c r="M107" s="133">
        <f>SUM(M108:M120)</f>
        <v>0</v>
      </c>
      <c r="N107" s="133"/>
      <c r="O107" s="134">
        <f>SUM(O108:O120)</f>
        <v>57756.09</v>
      </c>
      <c r="P107" s="66"/>
      <c r="Q107" s="65"/>
      <c r="R107" s="65"/>
      <c r="S107" s="65"/>
      <c r="T107" s="65"/>
      <c r="U107" s="65"/>
      <c r="V107" s="65"/>
      <c r="W107" s="65"/>
    </row>
    <row r="108" spans="2:23" s="3" customFormat="1" ht="15.75" hidden="1">
      <c r="B108" s="122" t="s">
        <v>456</v>
      </c>
      <c r="C108" s="123" t="s">
        <v>86</v>
      </c>
      <c r="D108" s="124"/>
      <c r="E108" s="125"/>
      <c r="F108" s="127"/>
      <c r="G108" s="126"/>
      <c r="H108" s="126"/>
      <c r="I108" s="126"/>
      <c r="J108" s="126"/>
      <c r="K108" s="127"/>
      <c r="L108" s="126"/>
      <c r="M108" s="126"/>
      <c r="N108" s="127"/>
      <c r="O108" s="128"/>
      <c r="P108" s="66"/>
      <c r="Q108" s="67"/>
      <c r="R108" s="67"/>
      <c r="S108" s="67"/>
      <c r="T108" s="67"/>
      <c r="U108" s="67"/>
      <c r="V108" s="67"/>
      <c r="W108" s="67"/>
    </row>
    <row r="109" spans="2:23" s="2" customFormat="1" ht="15.75" hidden="1">
      <c r="B109" s="27" t="s">
        <v>457</v>
      </c>
      <c r="C109" s="28" t="s">
        <v>87</v>
      </c>
      <c r="D109" s="29" t="s">
        <v>309</v>
      </c>
      <c r="E109" s="56">
        <v>35.64</v>
      </c>
      <c r="F109" s="30">
        <v>174.49599999999998</v>
      </c>
      <c r="G109" s="30">
        <v>6219.04</v>
      </c>
      <c r="H109" s="30">
        <v>218.12</v>
      </c>
      <c r="I109" s="30">
        <v>7773.8</v>
      </c>
      <c r="J109" s="30"/>
      <c r="K109" s="30">
        <f t="shared" si="4"/>
        <v>0</v>
      </c>
      <c r="L109" s="30"/>
      <c r="M109" s="30"/>
      <c r="N109" s="30">
        <f t="shared" si="5"/>
        <v>35.64</v>
      </c>
      <c r="O109" s="31">
        <f t="shared" si="6"/>
        <v>7773.8</v>
      </c>
      <c r="P109" s="66"/>
      <c r="Q109" s="11"/>
      <c r="R109" s="11"/>
      <c r="S109" s="11"/>
      <c r="T109" s="11"/>
      <c r="U109" s="11"/>
      <c r="V109" s="11"/>
      <c r="W109" s="11"/>
    </row>
    <row r="110" spans="2:23" s="1" customFormat="1" ht="15.75" hidden="1">
      <c r="B110" s="23" t="s">
        <v>458</v>
      </c>
      <c r="C110" s="20" t="s">
        <v>88</v>
      </c>
      <c r="D110" s="19"/>
      <c r="E110" s="55"/>
      <c r="F110" s="30"/>
      <c r="G110" s="18"/>
      <c r="H110" s="30"/>
      <c r="I110" s="30"/>
      <c r="J110" s="18"/>
      <c r="K110" s="30"/>
      <c r="L110" s="18"/>
      <c r="M110" s="30"/>
      <c r="N110" s="30"/>
      <c r="O110" s="31"/>
      <c r="P110" s="66"/>
      <c r="Q110" s="71"/>
      <c r="R110" s="71"/>
      <c r="S110" s="71"/>
      <c r="T110" s="71"/>
      <c r="U110" s="71"/>
      <c r="V110" s="71"/>
      <c r="W110" s="71"/>
    </row>
    <row r="111" spans="2:23" s="2" customFormat="1" ht="15.75" hidden="1">
      <c r="B111" s="27" t="s">
        <v>459</v>
      </c>
      <c r="C111" s="28" t="s">
        <v>89</v>
      </c>
      <c r="D111" s="29" t="s">
        <v>305</v>
      </c>
      <c r="E111" s="56">
        <v>12</v>
      </c>
      <c r="F111" s="30">
        <v>22.518999999999998</v>
      </c>
      <c r="G111" s="30">
        <v>270.23</v>
      </c>
      <c r="H111" s="30">
        <v>28.15</v>
      </c>
      <c r="I111" s="30">
        <v>337.8</v>
      </c>
      <c r="J111" s="30"/>
      <c r="K111" s="30">
        <f t="shared" si="4"/>
        <v>0</v>
      </c>
      <c r="L111" s="30"/>
      <c r="M111" s="30"/>
      <c r="N111" s="30">
        <f t="shared" si="5"/>
        <v>12</v>
      </c>
      <c r="O111" s="31">
        <f t="shared" si="6"/>
        <v>337.8</v>
      </c>
      <c r="P111" s="66"/>
      <c r="Q111" s="11"/>
      <c r="R111" s="11"/>
      <c r="S111" s="11"/>
      <c r="T111" s="11"/>
      <c r="U111" s="11"/>
      <c r="V111" s="11"/>
      <c r="W111" s="11"/>
    </row>
    <row r="112" spans="2:23" s="4" customFormat="1" ht="15.75" hidden="1">
      <c r="B112" s="27" t="s">
        <v>460</v>
      </c>
      <c r="C112" s="28" t="s">
        <v>90</v>
      </c>
      <c r="D112" s="29" t="s">
        <v>305</v>
      </c>
      <c r="E112" s="56">
        <v>72</v>
      </c>
      <c r="F112" s="30">
        <v>41.146000000000001</v>
      </c>
      <c r="G112" s="30">
        <v>2962.51</v>
      </c>
      <c r="H112" s="30">
        <v>51.43</v>
      </c>
      <c r="I112" s="30">
        <v>3702.96</v>
      </c>
      <c r="J112" s="30"/>
      <c r="K112" s="30">
        <f t="shared" si="4"/>
        <v>0</v>
      </c>
      <c r="L112" s="30"/>
      <c r="M112" s="30"/>
      <c r="N112" s="30">
        <f t="shared" si="5"/>
        <v>72</v>
      </c>
      <c r="O112" s="31">
        <f t="shared" si="6"/>
        <v>3702.96</v>
      </c>
      <c r="P112" s="66"/>
      <c r="Q112" s="8"/>
      <c r="R112" s="8"/>
      <c r="S112" s="8"/>
      <c r="T112" s="8"/>
      <c r="U112" s="8"/>
      <c r="V112" s="8"/>
      <c r="W112" s="8"/>
    </row>
    <row r="113" spans="2:23" s="1" customFormat="1" ht="15.75" hidden="1">
      <c r="B113" s="23" t="s">
        <v>461</v>
      </c>
      <c r="C113" s="20" t="s">
        <v>91</v>
      </c>
      <c r="D113" s="19"/>
      <c r="E113" s="55"/>
      <c r="F113" s="30"/>
      <c r="G113" s="18"/>
      <c r="H113" s="30"/>
      <c r="I113" s="30"/>
      <c r="J113" s="18"/>
      <c r="K113" s="30"/>
      <c r="L113" s="18"/>
      <c r="M113" s="30"/>
      <c r="N113" s="30"/>
      <c r="O113" s="31"/>
      <c r="P113" s="66"/>
      <c r="Q113" s="71"/>
      <c r="R113" s="71"/>
      <c r="S113" s="71"/>
      <c r="T113" s="71"/>
      <c r="U113" s="71"/>
      <c r="V113" s="71"/>
      <c r="W113" s="71"/>
    </row>
    <row r="114" spans="2:23" s="2" customFormat="1" ht="15.75" hidden="1">
      <c r="B114" s="27" t="s">
        <v>462</v>
      </c>
      <c r="C114" s="28" t="s">
        <v>92</v>
      </c>
      <c r="D114" s="29" t="s">
        <v>304</v>
      </c>
      <c r="E114" s="56">
        <v>123.58</v>
      </c>
      <c r="F114" s="30">
        <v>35.342999999999996</v>
      </c>
      <c r="G114" s="30">
        <v>4367.6899999999996</v>
      </c>
      <c r="H114" s="30">
        <v>44.18</v>
      </c>
      <c r="I114" s="30">
        <v>5459.76</v>
      </c>
      <c r="J114" s="30"/>
      <c r="K114" s="30">
        <f t="shared" si="4"/>
        <v>0</v>
      </c>
      <c r="L114" s="30"/>
      <c r="M114" s="30"/>
      <c r="N114" s="30">
        <f t="shared" si="5"/>
        <v>123.58</v>
      </c>
      <c r="O114" s="31">
        <f t="shared" si="6"/>
        <v>5459.76</v>
      </c>
      <c r="P114" s="66"/>
      <c r="Q114" s="11"/>
      <c r="R114" s="11"/>
      <c r="S114" s="11"/>
      <c r="T114" s="11"/>
      <c r="U114" s="11"/>
      <c r="V114" s="11"/>
      <c r="W114" s="11"/>
    </row>
    <row r="115" spans="2:23" s="1" customFormat="1" ht="15.75" hidden="1">
      <c r="B115" s="23" t="s">
        <v>463</v>
      </c>
      <c r="C115" s="20" t="s">
        <v>93</v>
      </c>
      <c r="D115" s="19"/>
      <c r="E115" s="55"/>
      <c r="F115" s="30"/>
      <c r="G115" s="18"/>
      <c r="H115" s="30"/>
      <c r="I115" s="30"/>
      <c r="J115" s="18"/>
      <c r="K115" s="30"/>
      <c r="L115" s="18"/>
      <c r="M115" s="30"/>
      <c r="N115" s="30"/>
      <c r="O115" s="31"/>
      <c r="P115" s="66"/>
      <c r="Q115" s="71"/>
      <c r="R115" s="71"/>
      <c r="S115" s="71"/>
      <c r="T115" s="71"/>
      <c r="U115" s="71"/>
      <c r="V115" s="71"/>
      <c r="W115" s="71"/>
    </row>
    <row r="116" spans="2:23" s="2" customFormat="1" ht="15.75" hidden="1">
      <c r="B116" s="27" t="s">
        <v>464</v>
      </c>
      <c r="C116" s="28" t="s">
        <v>94</v>
      </c>
      <c r="D116" s="29" t="s">
        <v>311</v>
      </c>
      <c r="E116" s="56">
        <v>2580.64</v>
      </c>
      <c r="F116" s="30">
        <v>4.8019999999999996</v>
      </c>
      <c r="G116" s="30">
        <v>12392.23</v>
      </c>
      <c r="H116" s="30">
        <v>6</v>
      </c>
      <c r="I116" s="30">
        <v>15483.84</v>
      </c>
      <c r="J116" s="30"/>
      <c r="K116" s="30">
        <f t="shared" si="4"/>
        <v>0</v>
      </c>
      <c r="L116" s="30"/>
      <c r="M116" s="30"/>
      <c r="N116" s="30">
        <f t="shared" si="5"/>
        <v>2580.64</v>
      </c>
      <c r="O116" s="31">
        <f t="shared" si="6"/>
        <v>15483.84</v>
      </c>
      <c r="P116" s="66"/>
      <c r="Q116" s="11"/>
      <c r="R116" s="11"/>
      <c r="S116" s="11"/>
      <c r="T116" s="11"/>
      <c r="U116" s="11"/>
      <c r="V116" s="11"/>
      <c r="W116" s="11"/>
    </row>
    <row r="117" spans="2:23" s="1" customFormat="1" ht="15.75" hidden="1">
      <c r="B117" s="23" t="s">
        <v>465</v>
      </c>
      <c r="C117" s="20" t="s">
        <v>97</v>
      </c>
      <c r="D117" s="19"/>
      <c r="E117" s="55"/>
      <c r="F117" s="30"/>
      <c r="G117" s="18"/>
      <c r="H117" s="30"/>
      <c r="I117" s="30"/>
      <c r="J117" s="18"/>
      <c r="K117" s="30"/>
      <c r="L117" s="18"/>
      <c r="M117" s="30"/>
      <c r="N117" s="30"/>
      <c r="O117" s="31"/>
      <c r="P117" s="66"/>
      <c r="Q117" s="71"/>
      <c r="R117" s="71"/>
      <c r="S117" s="71"/>
      <c r="T117" s="71"/>
      <c r="U117" s="71"/>
      <c r="V117" s="71"/>
      <c r="W117" s="71"/>
    </row>
    <row r="118" spans="2:23" s="2" customFormat="1" ht="15.75" hidden="1">
      <c r="B118" s="27" t="s">
        <v>466</v>
      </c>
      <c r="C118" s="28" t="s">
        <v>95</v>
      </c>
      <c r="D118" s="29" t="s">
        <v>309</v>
      </c>
      <c r="E118" s="56">
        <v>3.75</v>
      </c>
      <c r="F118" s="30">
        <v>213.34599999999998</v>
      </c>
      <c r="G118" s="30">
        <v>800.05</v>
      </c>
      <c r="H118" s="30">
        <v>266.68</v>
      </c>
      <c r="I118" s="30">
        <v>1000.05</v>
      </c>
      <c r="J118" s="30"/>
      <c r="K118" s="30">
        <f t="shared" si="4"/>
        <v>0</v>
      </c>
      <c r="L118" s="30"/>
      <c r="M118" s="30"/>
      <c r="N118" s="30">
        <f t="shared" si="5"/>
        <v>3.75</v>
      </c>
      <c r="O118" s="31">
        <f t="shared" si="6"/>
        <v>1000.05</v>
      </c>
      <c r="P118" s="66"/>
      <c r="Q118" s="11"/>
      <c r="R118" s="11"/>
      <c r="S118" s="11"/>
      <c r="T118" s="11"/>
      <c r="U118" s="11"/>
      <c r="V118" s="11"/>
      <c r="W118" s="11"/>
    </row>
    <row r="119" spans="2:23" s="2" customFormat="1" ht="15.75" hidden="1">
      <c r="B119" s="27" t="s">
        <v>467</v>
      </c>
      <c r="C119" s="28" t="s">
        <v>96</v>
      </c>
      <c r="D119" s="29" t="s">
        <v>309</v>
      </c>
      <c r="E119" s="56">
        <v>74.3</v>
      </c>
      <c r="F119" s="30">
        <v>233.19099999999997</v>
      </c>
      <c r="G119" s="30">
        <v>17326.09</v>
      </c>
      <c r="H119" s="30">
        <v>291.49</v>
      </c>
      <c r="I119" s="30">
        <v>21657.71</v>
      </c>
      <c r="J119" s="30"/>
      <c r="K119" s="30">
        <f t="shared" si="4"/>
        <v>0</v>
      </c>
      <c r="L119" s="30"/>
      <c r="M119" s="30"/>
      <c r="N119" s="30">
        <f t="shared" si="5"/>
        <v>74.3</v>
      </c>
      <c r="O119" s="31">
        <f t="shared" si="6"/>
        <v>21657.71</v>
      </c>
      <c r="P119" s="66"/>
      <c r="Q119" s="11"/>
      <c r="R119" s="11"/>
      <c r="S119" s="11"/>
      <c r="T119" s="11"/>
      <c r="U119" s="11"/>
      <c r="V119" s="11"/>
      <c r="W119" s="11"/>
    </row>
    <row r="120" spans="2:23" s="2" customFormat="1" ht="16.5" hidden="1" thickBot="1">
      <c r="B120" s="118" t="s">
        <v>468</v>
      </c>
      <c r="C120" s="119" t="s">
        <v>98</v>
      </c>
      <c r="D120" s="120" t="s">
        <v>309</v>
      </c>
      <c r="E120" s="110">
        <v>7.77</v>
      </c>
      <c r="F120" s="107">
        <v>240.94699999999997</v>
      </c>
      <c r="G120" s="107">
        <v>1872.16</v>
      </c>
      <c r="H120" s="107">
        <v>301.18</v>
      </c>
      <c r="I120" s="107">
        <v>2340.17</v>
      </c>
      <c r="J120" s="107"/>
      <c r="K120" s="107">
        <f t="shared" si="4"/>
        <v>0</v>
      </c>
      <c r="L120" s="107"/>
      <c r="M120" s="107"/>
      <c r="N120" s="107">
        <f t="shared" si="5"/>
        <v>7.77</v>
      </c>
      <c r="O120" s="121">
        <f t="shared" si="6"/>
        <v>2340.17</v>
      </c>
      <c r="P120" s="66"/>
      <c r="Q120" s="11"/>
      <c r="R120" s="11"/>
      <c r="S120" s="11"/>
      <c r="T120" s="11"/>
      <c r="U120" s="11"/>
      <c r="V120" s="11"/>
      <c r="W120" s="11"/>
    </row>
    <row r="121" spans="2:23" s="7" customFormat="1" ht="16.5" hidden="1" thickBot="1">
      <c r="B121" s="129">
        <v>5</v>
      </c>
      <c r="C121" s="130" t="s">
        <v>99</v>
      </c>
      <c r="D121" s="131"/>
      <c r="E121" s="132"/>
      <c r="F121" s="133"/>
      <c r="G121" s="133">
        <f>SUM(G122:G130)</f>
        <v>21045.030000000002</v>
      </c>
      <c r="H121" s="133"/>
      <c r="I121" s="133">
        <f t="shared" ref="I121:O121" si="7">SUM(I122:I130)</f>
        <v>26305.94</v>
      </c>
      <c r="J121" s="133"/>
      <c r="K121" s="133">
        <f t="shared" si="7"/>
        <v>0</v>
      </c>
      <c r="L121" s="133"/>
      <c r="M121" s="133">
        <f t="shared" si="7"/>
        <v>0</v>
      </c>
      <c r="N121" s="133"/>
      <c r="O121" s="134">
        <f t="shared" si="7"/>
        <v>26305.94</v>
      </c>
      <c r="P121" s="66"/>
      <c r="Q121" s="72"/>
      <c r="R121" s="72"/>
      <c r="S121" s="72"/>
      <c r="T121" s="72"/>
      <c r="U121" s="72"/>
      <c r="V121" s="72"/>
      <c r="W121" s="72"/>
    </row>
    <row r="122" spans="2:23" s="1" customFormat="1" ht="15.75" hidden="1">
      <c r="B122" s="122" t="s">
        <v>469</v>
      </c>
      <c r="C122" s="123" t="s">
        <v>100</v>
      </c>
      <c r="D122" s="124"/>
      <c r="E122" s="125"/>
      <c r="F122" s="127"/>
      <c r="G122" s="126"/>
      <c r="H122" s="126"/>
      <c r="I122" s="126"/>
      <c r="J122" s="126"/>
      <c r="K122" s="127"/>
      <c r="L122" s="126"/>
      <c r="M122" s="126"/>
      <c r="N122" s="127"/>
      <c r="O122" s="128"/>
      <c r="P122" s="66"/>
      <c r="Q122" s="71"/>
      <c r="R122" s="71"/>
      <c r="S122" s="71"/>
      <c r="T122" s="71"/>
      <c r="U122" s="71"/>
      <c r="V122" s="71"/>
      <c r="W122" s="71"/>
    </row>
    <row r="123" spans="2:23" s="2" customFormat="1" ht="15.75" hidden="1">
      <c r="B123" s="27" t="s">
        <v>470</v>
      </c>
      <c r="C123" s="28" t="s">
        <v>101</v>
      </c>
      <c r="D123" s="29" t="s">
        <v>309</v>
      </c>
      <c r="E123" s="56">
        <v>42.9</v>
      </c>
      <c r="F123" s="30">
        <v>65.37299999999999</v>
      </c>
      <c r="G123" s="30">
        <v>2804.5</v>
      </c>
      <c r="H123" s="30">
        <v>81.72</v>
      </c>
      <c r="I123" s="30">
        <v>3505.79</v>
      </c>
      <c r="J123" s="30"/>
      <c r="K123" s="30">
        <f t="shared" si="4"/>
        <v>0</v>
      </c>
      <c r="L123" s="30"/>
      <c r="M123" s="30"/>
      <c r="N123" s="30">
        <f t="shared" si="5"/>
        <v>42.9</v>
      </c>
      <c r="O123" s="31">
        <f t="shared" si="6"/>
        <v>3505.79</v>
      </c>
      <c r="P123" s="66"/>
      <c r="Q123" s="11"/>
      <c r="R123" s="11"/>
      <c r="S123" s="11"/>
      <c r="T123" s="11"/>
      <c r="U123" s="11"/>
      <c r="V123" s="11"/>
      <c r="W123" s="11"/>
    </row>
    <row r="124" spans="2:23" s="2" customFormat="1" ht="15.75" hidden="1">
      <c r="B124" s="27" t="s">
        <v>471</v>
      </c>
      <c r="C124" s="28" t="s">
        <v>102</v>
      </c>
      <c r="D124" s="29" t="s">
        <v>309</v>
      </c>
      <c r="E124" s="56">
        <v>35.279999999999994</v>
      </c>
      <c r="F124" s="30">
        <v>60.339999999999996</v>
      </c>
      <c r="G124" s="30">
        <v>2128.8000000000002</v>
      </c>
      <c r="H124" s="30">
        <v>75.430000000000007</v>
      </c>
      <c r="I124" s="30">
        <v>2661.17</v>
      </c>
      <c r="J124" s="30"/>
      <c r="K124" s="30">
        <f t="shared" si="4"/>
        <v>0</v>
      </c>
      <c r="L124" s="30"/>
      <c r="M124" s="30"/>
      <c r="N124" s="30">
        <f t="shared" si="5"/>
        <v>35.279999999999994</v>
      </c>
      <c r="O124" s="31">
        <f t="shared" si="6"/>
        <v>2661.17</v>
      </c>
      <c r="P124" s="66"/>
      <c r="Q124" s="11"/>
      <c r="R124" s="11"/>
      <c r="S124" s="11"/>
      <c r="T124" s="11"/>
      <c r="U124" s="11"/>
      <c r="V124" s="11"/>
      <c r="W124" s="11"/>
    </row>
    <row r="125" spans="2:23" s="3" customFormat="1" ht="15.75" hidden="1">
      <c r="B125" s="23" t="s">
        <v>472</v>
      </c>
      <c r="C125" s="20" t="s">
        <v>103</v>
      </c>
      <c r="D125" s="19"/>
      <c r="E125" s="55"/>
      <c r="F125" s="30"/>
      <c r="G125" s="18"/>
      <c r="H125" s="30"/>
      <c r="I125" s="30"/>
      <c r="J125" s="18"/>
      <c r="K125" s="30"/>
      <c r="L125" s="18"/>
      <c r="M125" s="30"/>
      <c r="N125" s="30"/>
      <c r="O125" s="31"/>
      <c r="P125" s="66"/>
      <c r="Q125" s="67"/>
      <c r="R125" s="67"/>
      <c r="S125" s="67"/>
      <c r="T125" s="67"/>
      <c r="U125" s="67"/>
      <c r="V125" s="67"/>
      <c r="W125" s="67"/>
    </row>
    <row r="126" spans="2:23" s="2" customFormat="1" ht="15.75" hidden="1">
      <c r="B126" s="27" t="s">
        <v>473</v>
      </c>
      <c r="C126" s="28" t="s">
        <v>104</v>
      </c>
      <c r="D126" s="29" t="s">
        <v>304</v>
      </c>
      <c r="E126" s="56">
        <v>340.76</v>
      </c>
      <c r="F126" s="30">
        <v>3.5139999999999993</v>
      </c>
      <c r="G126" s="30">
        <v>1197.43</v>
      </c>
      <c r="H126" s="30">
        <v>4.3899999999999997</v>
      </c>
      <c r="I126" s="30">
        <v>1495.94</v>
      </c>
      <c r="J126" s="30"/>
      <c r="K126" s="30">
        <f t="shared" si="4"/>
        <v>0</v>
      </c>
      <c r="L126" s="30"/>
      <c r="M126" s="30"/>
      <c r="N126" s="30">
        <f t="shared" si="5"/>
        <v>340.76</v>
      </c>
      <c r="O126" s="31">
        <f t="shared" si="6"/>
        <v>1495.94</v>
      </c>
      <c r="P126" s="66"/>
      <c r="Q126" s="11"/>
      <c r="R126" s="11"/>
      <c r="S126" s="11"/>
      <c r="T126" s="11"/>
      <c r="U126" s="11"/>
      <c r="V126" s="11"/>
      <c r="W126" s="11"/>
    </row>
    <row r="127" spans="2:23" s="3" customFormat="1" ht="15.75" hidden="1">
      <c r="B127" s="23" t="s">
        <v>474</v>
      </c>
      <c r="C127" s="20" t="s">
        <v>105</v>
      </c>
      <c r="D127" s="19"/>
      <c r="E127" s="55"/>
      <c r="F127" s="30"/>
      <c r="G127" s="18"/>
      <c r="H127" s="30"/>
      <c r="I127" s="30"/>
      <c r="J127" s="18"/>
      <c r="K127" s="30"/>
      <c r="L127" s="18"/>
      <c r="M127" s="30"/>
      <c r="N127" s="30"/>
      <c r="O127" s="31"/>
      <c r="P127" s="66"/>
      <c r="Q127" s="67"/>
      <c r="R127" s="67"/>
      <c r="S127" s="67"/>
      <c r="T127" s="67"/>
      <c r="U127" s="67"/>
      <c r="V127" s="67"/>
      <c r="W127" s="67"/>
    </row>
    <row r="128" spans="2:23" s="2" customFormat="1" ht="15.75" hidden="1">
      <c r="B128" s="27" t="s">
        <v>475</v>
      </c>
      <c r="C128" s="28" t="s">
        <v>106</v>
      </c>
      <c r="D128" s="29" t="s">
        <v>303</v>
      </c>
      <c r="E128" s="56">
        <v>161</v>
      </c>
      <c r="F128" s="30">
        <v>3.8639999999999994</v>
      </c>
      <c r="G128" s="30">
        <v>622.1</v>
      </c>
      <c r="H128" s="30">
        <v>4.83</v>
      </c>
      <c r="I128" s="30">
        <v>777.63</v>
      </c>
      <c r="J128" s="30"/>
      <c r="K128" s="30">
        <f t="shared" si="4"/>
        <v>0</v>
      </c>
      <c r="L128" s="30"/>
      <c r="M128" s="30"/>
      <c r="N128" s="30">
        <f t="shared" si="5"/>
        <v>161</v>
      </c>
      <c r="O128" s="31">
        <f t="shared" si="6"/>
        <v>777.63</v>
      </c>
      <c r="P128" s="66"/>
      <c r="Q128" s="11"/>
      <c r="R128" s="11"/>
      <c r="S128" s="11"/>
      <c r="T128" s="11"/>
      <c r="U128" s="11"/>
      <c r="V128" s="11"/>
      <c r="W128" s="11"/>
    </row>
    <row r="129" spans="2:23" s="3" customFormat="1" ht="15.75" hidden="1">
      <c r="B129" s="23" t="s">
        <v>476</v>
      </c>
      <c r="C129" s="20" t="s">
        <v>477</v>
      </c>
      <c r="D129" s="19"/>
      <c r="E129" s="55"/>
      <c r="F129" s="30"/>
      <c r="G129" s="18"/>
      <c r="H129" s="30"/>
      <c r="I129" s="30"/>
      <c r="J129" s="18"/>
      <c r="K129" s="30"/>
      <c r="L129" s="18"/>
      <c r="M129" s="30"/>
      <c r="N129" s="30"/>
      <c r="O129" s="31"/>
      <c r="P129" s="66"/>
      <c r="Q129" s="67"/>
      <c r="R129" s="67"/>
      <c r="S129" s="67"/>
      <c r="T129" s="67"/>
      <c r="U129" s="67"/>
      <c r="V129" s="67"/>
      <c r="W129" s="67"/>
    </row>
    <row r="130" spans="2:23" s="2" customFormat="1" ht="16.5" hidden="1" thickBot="1">
      <c r="B130" s="118" t="s">
        <v>478</v>
      </c>
      <c r="C130" s="135" t="s">
        <v>345</v>
      </c>
      <c r="D130" s="136" t="s">
        <v>309</v>
      </c>
      <c r="E130" s="110">
        <v>66.58</v>
      </c>
      <c r="F130" s="107">
        <v>214.66200000000001</v>
      </c>
      <c r="G130" s="107">
        <v>14292.2</v>
      </c>
      <c r="H130" s="107">
        <v>268.33</v>
      </c>
      <c r="I130" s="107">
        <v>17865.41</v>
      </c>
      <c r="J130" s="107"/>
      <c r="K130" s="107">
        <f t="shared" si="4"/>
        <v>0</v>
      </c>
      <c r="L130" s="107"/>
      <c r="M130" s="107"/>
      <c r="N130" s="107">
        <f t="shared" si="5"/>
        <v>66.58</v>
      </c>
      <c r="O130" s="121">
        <f t="shared" si="6"/>
        <v>17865.41</v>
      </c>
      <c r="P130" s="66"/>
      <c r="Q130" s="11"/>
      <c r="R130" s="11"/>
      <c r="S130" s="11"/>
      <c r="T130" s="11"/>
      <c r="U130" s="11"/>
      <c r="V130" s="11"/>
      <c r="W130" s="11"/>
    </row>
    <row r="131" spans="2:23" s="5" customFormat="1" ht="16.5" thickBot="1">
      <c r="B131" s="129">
        <v>6</v>
      </c>
      <c r="C131" s="130" t="s">
        <v>108</v>
      </c>
      <c r="D131" s="131"/>
      <c r="E131" s="132"/>
      <c r="F131" s="133"/>
      <c r="G131" s="133">
        <f>SUM(G132:G154)</f>
        <v>488271.7699999999</v>
      </c>
      <c r="H131" s="133"/>
      <c r="I131" s="133">
        <f t="shared" ref="I131:O131" si="8">SUM(I132:I154)</f>
        <v>610336.06000000006</v>
      </c>
      <c r="J131" s="133"/>
      <c r="K131" s="133">
        <f t="shared" si="8"/>
        <v>92364.095000000001</v>
      </c>
      <c r="L131" s="133"/>
      <c r="M131" s="133">
        <f t="shared" si="8"/>
        <v>0</v>
      </c>
      <c r="N131" s="133"/>
      <c r="O131" s="134">
        <f t="shared" si="8"/>
        <v>517971.96500000008</v>
      </c>
      <c r="P131" s="66"/>
      <c r="Q131" s="65"/>
      <c r="R131" s="65"/>
      <c r="S131" s="65"/>
      <c r="T131" s="65"/>
      <c r="U131" s="65"/>
      <c r="V131" s="65"/>
      <c r="W131" s="65"/>
    </row>
    <row r="132" spans="2:23" s="3" customFormat="1" ht="15.75" hidden="1">
      <c r="B132" s="122" t="s">
        <v>479</v>
      </c>
      <c r="C132" s="123" t="s">
        <v>109</v>
      </c>
      <c r="D132" s="137"/>
      <c r="E132" s="125"/>
      <c r="F132" s="127"/>
      <c r="G132" s="126"/>
      <c r="H132" s="126"/>
      <c r="I132" s="126"/>
      <c r="J132" s="126"/>
      <c r="K132" s="127"/>
      <c r="L132" s="126"/>
      <c r="M132" s="126"/>
      <c r="N132" s="127"/>
      <c r="O132" s="128"/>
      <c r="P132" s="66"/>
      <c r="Q132" s="67"/>
      <c r="R132" s="67"/>
      <c r="S132" s="67"/>
      <c r="T132" s="67"/>
      <c r="U132" s="67"/>
      <c r="V132" s="67"/>
      <c r="W132" s="67"/>
    </row>
    <row r="133" spans="2:23" s="2" customFormat="1" ht="15.75" hidden="1">
      <c r="B133" s="27" t="s">
        <v>480</v>
      </c>
      <c r="C133" s="28" t="s">
        <v>110</v>
      </c>
      <c r="D133" s="29" t="s">
        <v>304</v>
      </c>
      <c r="E133" s="56">
        <v>2959.98</v>
      </c>
      <c r="F133" s="30">
        <v>46.423999999999992</v>
      </c>
      <c r="G133" s="30">
        <v>137414.10999999999</v>
      </c>
      <c r="H133" s="30">
        <v>58.03</v>
      </c>
      <c r="I133" s="30">
        <v>171767.64</v>
      </c>
      <c r="J133" s="30"/>
      <c r="K133" s="30">
        <f t="shared" si="4"/>
        <v>0</v>
      </c>
      <c r="L133" s="30"/>
      <c r="M133" s="30"/>
      <c r="N133" s="30">
        <f t="shared" si="5"/>
        <v>2959.98</v>
      </c>
      <c r="O133" s="31">
        <f t="shared" si="6"/>
        <v>171767.64</v>
      </c>
      <c r="P133" s="66"/>
      <c r="Q133" s="11"/>
      <c r="R133" s="11"/>
      <c r="S133" s="11"/>
      <c r="T133" s="11"/>
      <c r="U133" s="11"/>
      <c r="V133" s="11"/>
      <c r="W133" s="11"/>
    </row>
    <row r="134" spans="2:23" s="10" customFormat="1" ht="33" hidden="1" customHeight="1">
      <c r="B134" s="25" t="s">
        <v>481</v>
      </c>
      <c r="C134" s="36" t="s">
        <v>342</v>
      </c>
      <c r="D134" s="34" t="s">
        <v>304</v>
      </c>
      <c r="E134" s="57">
        <v>47.06</v>
      </c>
      <c r="F134" s="30">
        <v>70.14</v>
      </c>
      <c r="G134" s="30">
        <v>3300.79</v>
      </c>
      <c r="H134" s="30">
        <v>87.68</v>
      </c>
      <c r="I134" s="30">
        <v>4126.22</v>
      </c>
      <c r="J134" s="32"/>
      <c r="K134" s="30">
        <f t="shared" si="4"/>
        <v>0</v>
      </c>
      <c r="L134" s="32"/>
      <c r="M134" s="30"/>
      <c r="N134" s="30">
        <f t="shared" si="5"/>
        <v>47.06</v>
      </c>
      <c r="O134" s="31">
        <f t="shared" si="6"/>
        <v>4126.22</v>
      </c>
      <c r="P134" s="66"/>
      <c r="Q134" s="12"/>
      <c r="R134" s="12"/>
      <c r="S134" s="12"/>
      <c r="T134" s="12"/>
      <c r="U134" s="12"/>
      <c r="V134" s="12"/>
      <c r="W134" s="12"/>
    </row>
    <row r="135" spans="2:23" s="3" customFormat="1" ht="15.75" hidden="1">
      <c r="B135" s="23" t="s">
        <v>482</v>
      </c>
      <c r="C135" s="20" t="s">
        <v>111</v>
      </c>
      <c r="D135" s="19"/>
      <c r="E135" s="55"/>
      <c r="F135" s="30"/>
      <c r="G135" s="18"/>
      <c r="H135" s="30"/>
      <c r="I135" s="30"/>
      <c r="J135" s="18"/>
      <c r="K135" s="30"/>
      <c r="L135" s="18"/>
      <c r="M135" s="30"/>
      <c r="N135" s="30"/>
      <c r="O135" s="31"/>
      <c r="P135" s="66"/>
      <c r="Q135" s="67"/>
      <c r="R135" s="67"/>
      <c r="S135" s="67"/>
      <c r="T135" s="67"/>
      <c r="U135" s="67"/>
      <c r="V135" s="67"/>
      <c r="W135" s="67"/>
    </row>
    <row r="136" spans="2:23" s="2" customFormat="1" ht="15.75" hidden="1">
      <c r="B136" s="27" t="s">
        <v>483</v>
      </c>
      <c r="C136" s="28" t="s">
        <v>94</v>
      </c>
      <c r="D136" s="29" t="s">
        <v>311</v>
      </c>
      <c r="E136" s="56">
        <v>17588.28</v>
      </c>
      <c r="F136" s="30">
        <v>4.8019999999999996</v>
      </c>
      <c r="G136" s="30">
        <v>84458.92</v>
      </c>
      <c r="H136" s="30">
        <v>6</v>
      </c>
      <c r="I136" s="30">
        <v>105529.68</v>
      </c>
      <c r="J136" s="30"/>
      <c r="K136" s="30">
        <f t="shared" si="4"/>
        <v>0</v>
      </c>
      <c r="L136" s="32"/>
      <c r="M136" s="30"/>
      <c r="N136" s="30">
        <f t="shared" si="5"/>
        <v>17588.28</v>
      </c>
      <c r="O136" s="31">
        <f t="shared" si="6"/>
        <v>105529.68</v>
      </c>
      <c r="P136" s="66"/>
      <c r="Q136" s="70"/>
      <c r="R136" s="11"/>
      <c r="S136" s="11"/>
      <c r="T136" s="11"/>
      <c r="U136" s="11"/>
      <c r="V136" s="11"/>
      <c r="W136" s="11"/>
    </row>
    <row r="137" spans="2:23" s="3" customFormat="1" ht="15.75" hidden="1">
      <c r="B137" s="23" t="s">
        <v>484</v>
      </c>
      <c r="C137" s="20" t="s">
        <v>112</v>
      </c>
      <c r="D137" s="19"/>
      <c r="E137" s="55"/>
      <c r="F137" s="30"/>
      <c r="G137" s="18"/>
      <c r="H137" s="30"/>
      <c r="I137" s="30"/>
      <c r="J137" s="18"/>
      <c r="K137" s="30"/>
      <c r="L137" s="18"/>
      <c r="M137" s="30"/>
      <c r="N137" s="30"/>
      <c r="O137" s="31"/>
      <c r="P137" s="66"/>
      <c r="Q137" s="67"/>
      <c r="R137" s="67"/>
      <c r="S137" s="67"/>
      <c r="T137" s="67"/>
      <c r="U137" s="67"/>
      <c r="V137" s="67"/>
      <c r="W137" s="67"/>
    </row>
    <row r="138" spans="2:23" s="2" customFormat="1" ht="15.75" hidden="1">
      <c r="B138" s="27" t="s">
        <v>485</v>
      </c>
      <c r="C138" s="28" t="s">
        <v>113</v>
      </c>
      <c r="D138" s="29" t="s">
        <v>311</v>
      </c>
      <c r="E138" s="56">
        <v>915.5300000000002</v>
      </c>
      <c r="F138" s="30">
        <v>6.3979999999999997</v>
      </c>
      <c r="G138" s="30">
        <v>5857.56</v>
      </c>
      <c r="H138" s="30">
        <v>8</v>
      </c>
      <c r="I138" s="30">
        <v>7324.24</v>
      </c>
      <c r="J138" s="30"/>
      <c r="K138" s="30">
        <f t="shared" si="4"/>
        <v>0</v>
      </c>
      <c r="L138" s="32"/>
      <c r="M138" s="30"/>
      <c r="N138" s="30">
        <f t="shared" si="5"/>
        <v>915.5300000000002</v>
      </c>
      <c r="O138" s="31">
        <f t="shared" si="6"/>
        <v>7324.24</v>
      </c>
      <c r="P138" s="66"/>
      <c r="Q138" s="11"/>
      <c r="R138" s="11"/>
      <c r="S138" s="11"/>
      <c r="T138" s="11"/>
      <c r="U138" s="11"/>
      <c r="V138" s="11"/>
      <c r="W138" s="11"/>
    </row>
    <row r="139" spans="2:23" s="1" customFormat="1" ht="15.75" hidden="1">
      <c r="B139" s="23" t="s">
        <v>486</v>
      </c>
      <c r="C139" s="20" t="s">
        <v>114</v>
      </c>
      <c r="D139" s="19"/>
      <c r="E139" s="55"/>
      <c r="F139" s="30"/>
      <c r="G139" s="18"/>
      <c r="H139" s="30"/>
      <c r="I139" s="30"/>
      <c r="J139" s="18"/>
      <c r="K139" s="30"/>
      <c r="L139" s="18"/>
      <c r="M139" s="30"/>
      <c r="N139" s="30"/>
      <c r="O139" s="31"/>
      <c r="P139" s="66"/>
      <c r="Q139" s="71"/>
      <c r="R139" s="71"/>
      <c r="S139" s="71"/>
      <c r="T139" s="71"/>
      <c r="U139" s="71"/>
      <c r="V139" s="71"/>
      <c r="W139" s="71"/>
    </row>
    <row r="140" spans="2:23" s="2" customFormat="1" ht="15.75" hidden="1">
      <c r="B140" s="27" t="s">
        <v>487</v>
      </c>
      <c r="C140" s="28" t="s">
        <v>116</v>
      </c>
      <c r="D140" s="29" t="s">
        <v>309</v>
      </c>
      <c r="E140" s="56">
        <v>0.99</v>
      </c>
      <c r="F140" s="30">
        <v>299.85899999999998</v>
      </c>
      <c r="G140" s="30">
        <v>296.86</v>
      </c>
      <c r="H140" s="30">
        <v>374.82</v>
      </c>
      <c r="I140" s="30">
        <v>371.07</v>
      </c>
      <c r="J140" s="30"/>
      <c r="K140" s="30">
        <f t="shared" si="4"/>
        <v>0</v>
      </c>
      <c r="L140" s="32"/>
      <c r="M140" s="30"/>
      <c r="N140" s="30">
        <f t="shared" si="5"/>
        <v>0.99</v>
      </c>
      <c r="O140" s="31">
        <f t="shared" si="6"/>
        <v>371.07</v>
      </c>
      <c r="P140" s="66"/>
      <c r="Q140" s="11"/>
      <c r="R140" s="11"/>
      <c r="S140" s="11"/>
      <c r="T140" s="11"/>
      <c r="U140" s="11"/>
      <c r="V140" s="11"/>
      <c r="W140" s="11"/>
    </row>
    <row r="141" spans="2:23" s="3" customFormat="1" ht="15.75" hidden="1">
      <c r="B141" s="23" t="s">
        <v>488</v>
      </c>
      <c r="C141" s="20" t="s">
        <v>118</v>
      </c>
      <c r="D141" s="19"/>
      <c r="E141" s="93"/>
      <c r="F141" s="30"/>
      <c r="G141" s="18"/>
      <c r="H141" s="30"/>
      <c r="I141" s="30"/>
      <c r="J141" s="18"/>
      <c r="K141" s="30"/>
      <c r="L141" s="18"/>
      <c r="M141" s="30"/>
      <c r="N141" s="30"/>
      <c r="O141" s="31"/>
      <c r="P141" s="66"/>
      <c r="Q141" s="67"/>
      <c r="R141" s="67"/>
      <c r="S141" s="67"/>
      <c r="T141" s="67"/>
      <c r="U141" s="67"/>
      <c r="V141" s="67"/>
      <c r="W141" s="67"/>
    </row>
    <row r="142" spans="2:23" s="2" customFormat="1" ht="15.75" hidden="1">
      <c r="B142" s="27" t="s">
        <v>489</v>
      </c>
      <c r="C142" s="28" t="s">
        <v>117</v>
      </c>
      <c r="D142" s="29" t="s">
        <v>309</v>
      </c>
      <c r="E142" s="56">
        <v>361.47</v>
      </c>
      <c r="F142" s="30">
        <v>275.09999999999997</v>
      </c>
      <c r="G142" s="30">
        <v>99440.4</v>
      </c>
      <c r="H142" s="30">
        <v>343.88</v>
      </c>
      <c r="I142" s="30">
        <v>124302.3</v>
      </c>
      <c r="J142" s="30"/>
      <c r="K142" s="30">
        <f t="shared" si="4"/>
        <v>0</v>
      </c>
      <c r="L142" s="32"/>
      <c r="M142" s="30"/>
      <c r="N142" s="30">
        <f t="shared" si="5"/>
        <v>361.47</v>
      </c>
      <c r="O142" s="31">
        <f t="shared" si="6"/>
        <v>124302.3</v>
      </c>
      <c r="P142" s="66"/>
      <c r="Q142" s="11"/>
      <c r="R142" s="11"/>
      <c r="S142" s="11"/>
      <c r="T142" s="11"/>
      <c r="U142" s="11"/>
      <c r="V142" s="11"/>
      <c r="W142" s="11"/>
    </row>
    <row r="143" spans="2:23" s="3" customFormat="1" ht="15.75" hidden="1">
      <c r="B143" s="23" t="s">
        <v>490</v>
      </c>
      <c r="C143" s="20" t="s">
        <v>346</v>
      </c>
      <c r="D143" s="19"/>
      <c r="E143" s="55"/>
      <c r="F143" s="30"/>
      <c r="G143" s="18"/>
      <c r="H143" s="30"/>
      <c r="I143" s="30"/>
      <c r="J143" s="18"/>
      <c r="K143" s="30"/>
      <c r="L143" s="18"/>
      <c r="M143" s="30"/>
      <c r="N143" s="30"/>
      <c r="O143" s="31"/>
      <c r="P143" s="66"/>
      <c r="Q143" s="67"/>
      <c r="R143" s="67"/>
      <c r="S143" s="67"/>
      <c r="T143" s="67"/>
      <c r="U143" s="67"/>
      <c r="V143" s="67"/>
      <c r="W143" s="67"/>
    </row>
    <row r="144" spans="2:23" s="2" customFormat="1" ht="15.75" hidden="1">
      <c r="B144" s="27" t="s">
        <v>491</v>
      </c>
      <c r="C144" s="33" t="s">
        <v>115</v>
      </c>
      <c r="D144" s="34" t="s">
        <v>309</v>
      </c>
      <c r="E144" s="56">
        <v>54.1</v>
      </c>
      <c r="F144" s="30">
        <v>218.85499999999996</v>
      </c>
      <c r="G144" s="30">
        <v>11840.06</v>
      </c>
      <c r="H144" s="30">
        <v>273.57</v>
      </c>
      <c r="I144" s="30">
        <v>14800.14</v>
      </c>
      <c r="J144" s="30"/>
      <c r="K144" s="30">
        <f t="shared" si="4"/>
        <v>0</v>
      </c>
      <c r="L144" s="32"/>
      <c r="M144" s="30"/>
      <c r="N144" s="30">
        <f t="shared" si="5"/>
        <v>54.1</v>
      </c>
      <c r="O144" s="31">
        <f t="shared" si="6"/>
        <v>14800.14</v>
      </c>
      <c r="P144" s="66"/>
      <c r="Q144" s="11"/>
      <c r="R144" s="11"/>
      <c r="S144" s="11"/>
      <c r="T144" s="11"/>
      <c r="U144" s="11"/>
      <c r="V144" s="11"/>
      <c r="W144" s="11"/>
    </row>
    <row r="145" spans="2:23" s="3" customFormat="1" ht="15.75" hidden="1">
      <c r="B145" s="23" t="s">
        <v>492</v>
      </c>
      <c r="C145" s="37" t="s">
        <v>347</v>
      </c>
      <c r="D145" s="38"/>
      <c r="E145" s="55"/>
      <c r="F145" s="30"/>
      <c r="G145" s="18"/>
      <c r="H145" s="30"/>
      <c r="I145" s="30"/>
      <c r="J145" s="18"/>
      <c r="K145" s="30"/>
      <c r="L145" s="18"/>
      <c r="M145" s="30"/>
      <c r="N145" s="30"/>
      <c r="O145" s="31"/>
      <c r="P145" s="66"/>
      <c r="Q145" s="67"/>
      <c r="R145" s="67"/>
      <c r="S145" s="67"/>
      <c r="T145" s="67"/>
      <c r="U145" s="67"/>
      <c r="V145" s="67"/>
      <c r="W145" s="67"/>
    </row>
    <row r="146" spans="2:23" s="2" customFormat="1" ht="15.75" hidden="1">
      <c r="B146" s="27" t="s">
        <v>493</v>
      </c>
      <c r="C146" s="33" t="s">
        <v>348</v>
      </c>
      <c r="D146" s="34" t="s">
        <v>312</v>
      </c>
      <c r="E146" s="56">
        <v>1</v>
      </c>
      <c r="F146" s="30">
        <v>2800</v>
      </c>
      <c r="G146" s="30">
        <v>2800</v>
      </c>
      <c r="H146" s="30">
        <v>3500</v>
      </c>
      <c r="I146" s="30">
        <v>3500</v>
      </c>
      <c r="J146" s="30"/>
      <c r="K146" s="30">
        <f t="shared" ref="K146:K209" si="9">J146*H146</f>
        <v>0</v>
      </c>
      <c r="L146" s="32"/>
      <c r="M146" s="30"/>
      <c r="N146" s="30">
        <f t="shared" ref="N146:N209" si="10">E146-J146</f>
        <v>1</v>
      </c>
      <c r="O146" s="31">
        <f t="shared" ref="O146:O209" si="11">I146-K146</f>
        <v>3500</v>
      </c>
      <c r="P146" s="66"/>
      <c r="Q146" s="11"/>
      <c r="R146" s="11"/>
      <c r="S146" s="11"/>
      <c r="T146" s="11"/>
      <c r="U146" s="11"/>
      <c r="V146" s="11"/>
      <c r="W146" s="11"/>
    </row>
    <row r="147" spans="2:23" s="2" customFormat="1" ht="15.75" hidden="1">
      <c r="B147" s="27" t="s">
        <v>494</v>
      </c>
      <c r="C147" s="33" t="s">
        <v>349</v>
      </c>
      <c r="D147" s="34" t="s">
        <v>309</v>
      </c>
      <c r="E147" s="56">
        <v>54.1</v>
      </c>
      <c r="F147" s="30">
        <v>227.92</v>
      </c>
      <c r="G147" s="30">
        <v>12330.47</v>
      </c>
      <c r="H147" s="30">
        <v>284.89999999999998</v>
      </c>
      <c r="I147" s="30">
        <v>15413.09</v>
      </c>
      <c r="J147" s="30"/>
      <c r="K147" s="30">
        <f t="shared" si="9"/>
        <v>0</v>
      </c>
      <c r="L147" s="32"/>
      <c r="M147" s="30"/>
      <c r="N147" s="30">
        <f t="shared" si="10"/>
        <v>54.1</v>
      </c>
      <c r="O147" s="31">
        <f t="shared" si="11"/>
        <v>15413.09</v>
      </c>
      <c r="P147" s="66"/>
      <c r="Q147" s="11"/>
      <c r="R147" s="11"/>
      <c r="S147" s="11"/>
      <c r="T147" s="11"/>
      <c r="U147" s="11"/>
      <c r="V147" s="11"/>
      <c r="W147" s="11"/>
    </row>
    <row r="148" spans="2:23" s="3" customFormat="1" ht="15.75" hidden="1">
      <c r="B148" s="23" t="s">
        <v>495</v>
      </c>
      <c r="C148" s="20" t="s">
        <v>119</v>
      </c>
      <c r="D148" s="19"/>
      <c r="E148" s="55"/>
      <c r="F148" s="30"/>
      <c r="G148" s="18"/>
      <c r="H148" s="30"/>
      <c r="I148" s="30"/>
      <c r="J148" s="18"/>
      <c r="K148" s="30"/>
      <c r="L148" s="18"/>
      <c r="M148" s="30"/>
      <c r="N148" s="30"/>
      <c r="O148" s="31"/>
      <c r="P148" s="66"/>
      <c r="Q148" s="67"/>
      <c r="R148" s="67"/>
      <c r="S148" s="67"/>
      <c r="T148" s="67"/>
      <c r="U148" s="67"/>
      <c r="V148" s="67"/>
      <c r="W148" s="67"/>
    </row>
    <row r="149" spans="2:23" s="2" customFormat="1" ht="15.75" hidden="1">
      <c r="B149" s="27" t="s">
        <v>496</v>
      </c>
      <c r="C149" s="28" t="s">
        <v>120</v>
      </c>
      <c r="D149" s="29" t="s">
        <v>304</v>
      </c>
      <c r="E149" s="56">
        <v>11.440000000000001</v>
      </c>
      <c r="F149" s="30">
        <v>38.961999999999996</v>
      </c>
      <c r="G149" s="30">
        <v>445.73</v>
      </c>
      <c r="H149" s="30">
        <v>48.7</v>
      </c>
      <c r="I149" s="30">
        <v>557.13</v>
      </c>
      <c r="J149" s="30"/>
      <c r="K149" s="30">
        <f t="shared" si="9"/>
        <v>0</v>
      </c>
      <c r="L149" s="32"/>
      <c r="M149" s="30"/>
      <c r="N149" s="30">
        <f t="shared" si="10"/>
        <v>11.440000000000001</v>
      </c>
      <c r="O149" s="31">
        <f t="shared" si="11"/>
        <v>557.13</v>
      </c>
      <c r="P149" s="66"/>
      <c r="Q149" s="11"/>
      <c r="R149" s="11"/>
      <c r="S149" s="11"/>
      <c r="T149" s="11"/>
      <c r="U149" s="11"/>
      <c r="V149" s="11"/>
      <c r="W149" s="11"/>
    </row>
    <row r="150" spans="2:23" s="2" customFormat="1" ht="15.75" hidden="1">
      <c r="B150" s="27" t="s">
        <v>497</v>
      </c>
      <c r="C150" s="28" t="s">
        <v>121</v>
      </c>
      <c r="D150" s="29" t="s">
        <v>304</v>
      </c>
      <c r="E150" s="56">
        <v>224</v>
      </c>
      <c r="F150" s="30">
        <v>54.292000000000002</v>
      </c>
      <c r="G150" s="30">
        <v>12161.41</v>
      </c>
      <c r="H150" s="30">
        <v>67.87</v>
      </c>
      <c r="I150" s="30">
        <v>15202.88</v>
      </c>
      <c r="J150" s="30"/>
      <c r="K150" s="30">
        <f t="shared" si="9"/>
        <v>0</v>
      </c>
      <c r="L150" s="32"/>
      <c r="M150" s="30"/>
      <c r="N150" s="30">
        <f t="shared" si="10"/>
        <v>224</v>
      </c>
      <c r="O150" s="31">
        <f t="shared" si="11"/>
        <v>15202.88</v>
      </c>
      <c r="P150" s="66"/>
      <c r="Q150" s="11"/>
      <c r="R150" s="11"/>
      <c r="S150" s="11"/>
      <c r="T150" s="11"/>
      <c r="U150" s="11"/>
      <c r="V150" s="11"/>
      <c r="W150" s="11"/>
    </row>
    <row r="151" spans="2:23" s="3" customFormat="1" ht="15.75" hidden="1">
      <c r="B151" s="23" t="s">
        <v>498</v>
      </c>
      <c r="C151" s="20" t="s">
        <v>122</v>
      </c>
      <c r="D151" s="19"/>
      <c r="E151" s="55"/>
      <c r="F151" s="30"/>
      <c r="G151" s="18"/>
      <c r="H151" s="30"/>
      <c r="I151" s="30"/>
      <c r="J151" s="18"/>
      <c r="K151" s="30"/>
      <c r="L151" s="18"/>
      <c r="M151" s="30"/>
      <c r="N151" s="30"/>
      <c r="O151" s="31"/>
      <c r="P151" s="66"/>
      <c r="Q151" s="67"/>
      <c r="R151" s="67"/>
      <c r="S151" s="67"/>
      <c r="T151" s="67"/>
      <c r="U151" s="67"/>
      <c r="V151" s="67"/>
      <c r="W151" s="67"/>
    </row>
    <row r="152" spans="2:23" s="2" customFormat="1" ht="15.75" hidden="1">
      <c r="B152" s="27" t="s">
        <v>499</v>
      </c>
      <c r="C152" s="28" t="s">
        <v>123</v>
      </c>
      <c r="D152" s="29" t="s">
        <v>304</v>
      </c>
      <c r="E152" s="56">
        <v>1951.72</v>
      </c>
      <c r="F152" s="30">
        <v>4.2489999999999997</v>
      </c>
      <c r="G152" s="30">
        <v>8292.86</v>
      </c>
      <c r="H152" s="30">
        <v>5.31</v>
      </c>
      <c r="I152" s="30">
        <v>10363.629999999999</v>
      </c>
      <c r="J152" s="30"/>
      <c r="K152" s="30">
        <f t="shared" si="9"/>
        <v>0</v>
      </c>
      <c r="L152" s="32"/>
      <c r="M152" s="30"/>
      <c r="N152" s="30">
        <f t="shared" si="10"/>
        <v>1951.72</v>
      </c>
      <c r="O152" s="31">
        <f t="shared" si="11"/>
        <v>10363.629999999999</v>
      </c>
      <c r="P152" s="66"/>
      <c r="Q152" s="11"/>
      <c r="R152" s="11"/>
      <c r="S152" s="11"/>
      <c r="T152" s="11"/>
      <c r="U152" s="11"/>
      <c r="V152" s="11"/>
      <c r="W152" s="11"/>
    </row>
    <row r="153" spans="2:23" ht="15.75">
      <c r="B153" s="27" t="s">
        <v>500</v>
      </c>
      <c r="C153" s="20" t="s">
        <v>318</v>
      </c>
      <c r="D153" s="29"/>
      <c r="E153" s="56"/>
      <c r="F153" s="30"/>
      <c r="G153" s="30"/>
      <c r="H153" s="30"/>
      <c r="I153" s="30"/>
      <c r="J153" s="30"/>
      <c r="K153" s="30"/>
      <c r="L153" s="30"/>
      <c r="M153" s="30"/>
      <c r="N153" s="30"/>
      <c r="O153" s="31"/>
      <c r="P153" s="66"/>
    </row>
    <row r="154" spans="2:23" s="12" customFormat="1" ht="32.25" thickBot="1">
      <c r="B154" s="118" t="s">
        <v>501</v>
      </c>
      <c r="C154" s="160" t="s">
        <v>341</v>
      </c>
      <c r="D154" s="120" t="s">
        <v>311</v>
      </c>
      <c r="E154" s="156">
        <v>14916</v>
      </c>
      <c r="F154" s="157">
        <v>7.35</v>
      </c>
      <c r="G154" s="157">
        <v>109632.6</v>
      </c>
      <c r="H154" s="159">
        <v>9.19</v>
      </c>
      <c r="I154" s="159">
        <v>137078.04</v>
      </c>
      <c r="J154" s="158">
        <v>10050.5</v>
      </c>
      <c r="K154" s="159">
        <f t="shared" si="9"/>
        <v>92364.095000000001</v>
      </c>
      <c r="L154" s="157"/>
      <c r="M154" s="157"/>
      <c r="N154" s="159">
        <f t="shared" si="10"/>
        <v>4865.5</v>
      </c>
      <c r="O154" s="161">
        <f t="shared" si="11"/>
        <v>44713.945000000007</v>
      </c>
      <c r="P154" s="66"/>
    </row>
    <row r="155" spans="2:23" s="5" customFormat="1" ht="16.5" thickBot="1">
      <c r="B155" s="129">
        <v>7</v>
      </c>
      <c r="C155" s="130" t="s">
        <v>294</v>
      </c>
      <c r="D155" s="131"/>
      <c r="E155" s="132"/>
      <c r="F155" s="133"/>
      <c r="G155" s="133">
        <f>SUM(G156:G169)</f>
        <v>74385.42</v>
      </c>
      <c r="H155" s="133"/>
      <c r="I155" s="133">
        <f t="shared" ref="I155:O155" si="12">SUM(I156:I169)</f>
        <v>92983.840000000011</v>
      </c>
      <c r="J155" s="133"/>
      <c r="K155" s="133">
        <f t="shared" si="12"/>
        <v>1439.0640000000001</v>
      </c>
      <c r="L155" s="133"/>
      <c r="M155" s="133">
        <f t="shared" si="12"/>
        <v>0</v>
      </c>
      <c r="N155" s="133"/>
      <c r="O155" s="134">
        <f t="shared" si="12"/>
        <v>91544.775999999998</v>
      </c>
      <c r="P155" s="66"/>
      <c r="Q155" s="65"/>
      <c r="R155" s="65"/>
      <c r="S155" s="65"/>
      <c r="T155" s="65"/>
      <c r="U155" s="65"/>
      <c r="V155" s="65"/>
      <c r="W155" s="65"/>
    </row>
    <row r="156" spans="2:23" s="1" customFormat="1" ht="15.75" hidden="1">
      <c r="B156" s="122" t="s">
        <v>502</v>
      </c>
      <c r="C156" s="123" t="s">
        <v>124</v>
      </c>
      <c r="D156" s="137"/>
      <c r="E156" s="125"/>
      <c r="F156" s="127"/>
      <c r="G156" s="126"/>
      <c r="H156" s="126"/>
      <c r="I156" s="126"/>
      <c r="J156" s="126"/>
      <c r="K156" s="127"/>
      <c r="L156" s="126"/>
      <c r="M156" s="126"/>
      <c r="N156" s="127"/>
      <c r="O156" s="128"/>
      <c r="P156" s="66"/>
      <c r="Q156" s="71"/>
      <c r="R156" s="71"/>
      <c r="S156" s="71"/>
      <c r="T156" s="71"/>
      <c r="U156" s="71"/>
      <c r="V156" s="71"/>
      <c r="W156" s="71"/>
    </row>
    <row r="157" spans="2:23" ht="15.75" hidden="1">
      <c r="B157" s="27" t="s">
        <v>503</v>
      </c>
      <c r="C157" s="28" t="s">
        <v>125</v>
      </c>
      <c r="D157" s="29" t="s">
        <v>304</v>
      </c>
      <c r="E157" s="57">
        <v>20.440000000000001</v>
      </c>
      <c r="F157" s="30">
        <v>53.465999999999994</v>
      </c>
      <c r="G157" s="30">
        <v>1092.8499999999999</v>
      </c>
      <c r="H157" s="30">
        <v>66.83</v>
      </c>
      <c r="I157" s="30">
        <v>1366.01</v>
      </c>
      <c r="J157" s="30"/>
      <c r="K157" s="30">
        <f t="shared" si="9"/>
        <v>0</v>
      </c>
      <c r="L157" s="32"/>
      <c r="M157" s="30"/>
      <c r="N157" s="30">
        <f t="shared" si="10"/>
        <v>20.440000000000001</v>
      </c>
      <c r="O157" s="31">
        <f t="shared" si="11"/>
        <v>1366.01</v>
      </c>
      <c r="P157" s="66"/>
    </row>
    <row r="158" spans="2:23" s="1" customFormat="1" ht="15.75">
      <c r="B158" s="23" t="s">
        <v>504</v>
      </c>
      <c r="C158" s="20" t="s">
        <v>126</v>
      </c>
      <c r="D158" s="19"/>
      <c r="E158" s="55"/>
      <c r="F158" s="30"/>
      <c r="G158" s="18"/>
      <c r="H158" s="30"/>
      <c r="I158" s="30"/>
      <c r="J158" s="18"/>
      <c r="K158" s="30">
        <f t="shared" si="9"/>
        <v>0</v>
      </c>
      <c r="L158" s="18"/>
      <c r="M158" s="30"/>
      <c r="N158" s="30">
        <f t="shared" si="10"/>
        <v>0</v>
      </c>
      <c r="O158" s="31">
        <f t="shared" si="11"/>
        <v>0</v>
      </c>
      <c r="P158" s="66"/>
      <c r="Q158" s="71"/>
      <c r="R158" s="71"/>
      <c r="S158" s="71"/>
      <c r="T158" s="71"/>
      <c r="U158" s="71"/>
      <c r="V158" s="71"/>
      <c r="W158" s="71"/>
    </row>
    <row r="159" spans="2:23" s="2" customFormat="1" ht="15.75">
      <c r="B159" s="27" t="s">
        <v>505</v>
      </c>
      <c r="C159" s="28" t="s">
        <v>127</v>
      </c>
      <c r="D159" s="29" t="s">
        <v>304</v>
      </c>
      <c r="E159" s="57">
        <v>482.28</v>
      </c>
      <c r="F159" s="30">
        <v>28.818999999999999</v>
      </c>
      <c r="G159" s="30">
        <v>13898.83</v>
      </c>
      <c r="H159" s="30">
        <v>36.020000000000003</v>
      </c>
      <c r="I159" s="30">
        <v>17371.73</v>
      </c>
      <c r="J159" s="30">
        <f>10*2.8*0.9</f>
        <v>25.2</v>
      </c>
      <c r="K159" s="30">
        <f t="shared" si="9"/>
        <v>907.70400000000006</v>
      </c>
      <c r="L159" s="32"/>
      <c r="M159" s="30"/>
      <c r="N159" s="30">
        <f t="shared" si="10"/>
        <v>457.08</v>
      </c>
      <c r="O159" s="31">
        <f t="shared" si="11"/>
        <v>16464.025999999998</v>
      </c>
      <c r="P159" s="66"/>
      <c r="Q159" s="11"/>
      <c r="R159" s="11"/>
      <c r="S159" s="11"/>
      <c r="T159" s="11"/>
      <c r="U159" s="11"/>
      <c r="V159" s="11"/>
      <c r="W159" s="11"/>
    </row>
    <row r="160" spans="2:23" s="1" customFormat="1" ht="15.75" hidden="1">
      <c r="B160" s="23" t="s">
        <v>506</v>
      </c>
      <c r="C160" s="20" t="s">
        <v>128</v>
      </c>
      <c r="D160" s="19"/>
      <c r="E160" s="55"/>
      <c r="F160" s="30"/>
      <c r="G160" s="18"/>
      <c r="H160" s="30"/>
      <c r="I160" s="30"/>
      <c r="J160" s="18"/>
      <c r="K160" s="30"/>
      <c r="L160" s="18"/>
      <c r="M160" s="30"/>
      <c r="N160" s="30"/>
      <c r="O160" s="31"/>
      <c r="P160" s="66"/>
      <c r="Q160" s="71"/>
      <c r="R160" s="71"/>
      <c r="S160" s="71"/>
      <c r="T160" s="71"/>
      <c r="U160" s="71"/>
      <c r="V160" s="71"/>
      <c r="W160" s="71"/>
    </row>
    <row r="161" spans="2:23" s="10" customFormat="1" ht="15.75" hidden="1">
      <c r="B161" s="25" t="s">
        <v>507</v>
      </c>
      <c r="C161" s="36" t="s">
        <v>344</v>
      </c>
      <c r="D161" s="34" t="s">
        <v>304</v>
      </c>
      <c r="E161" s="57">
        <v>364.12</v>
      </c>
      <c r="F161" s="30">
        <v>68.970999999999989</v>
      </c>
      <c r="G161" s="30">
        <v>25113.72</v>
      </c>
      <c r="H161" s="30">
        <v>86.21</v>
      </c>
      <c r="I161" s="30">
        <v>31390.79</v>
      </c>
      <c r="J161" s="32"/>
      <c r="K161" s="30">
        <f t="shared" si="9"/>
        <v>0</v>
      </c>
      <c r="L161" s="32"/>
      <c r="M161" s="30"/>
      <c r="N161" s="30">
        <f t="shared" si="10"/>
        <v>364.12</v>
      </c>
      <c r="O161" s="31">
        <f t="shared" si="11"/>
        <v>31390.79</v>
      </c>
      <c r="P161" s="66"/>
      <c r="Q161" s="12"/>
      <c r="R161" s="12"/>
      <c r="S161" s="12"/>
      <c r="T161" s="12"/>
      <c r="U161" s="12"/>
      <c r="V161" s="12"/>
      <c r="W161" s="12"/>
    </row>
    <row r="162" spans="2:23" s="9" customFormat="1" ht="15.75">
      <c r="B162" s="23" t="s">
        <v>508</v>
      </c>
      <c r="C162" s="20" t="s">
        <v>129</v>
      </c>
      <c r="D162" s="19"/>
      <c r="E162" s="55"/>
      <c r="F162" s="30"/>
      <c r="G162" s="18"/>
      <c r="H162" s="30"/>
      <c r="I162" s="30"/>
      <c r="J162" s="18"/>
      <c r="K162" s="30"/>
      <c r="L162" s="18"/>
      <c r="M162" s="30"/>
      <c r="N162" s="30"/>
      <c r="O162" s="31"/>
      <c r="P162" s="66"/>
      <c r="Q162" s="69"/>
      <c r="R162" s="69"/>
      <c r="S162" s="69"/>
      <c r="T162" s="69"/>
      <c r="U162" s="69"/>
      <c r="V162" s="69"/>
      <c r="W162" s="69"/>
    </row>
    <row r="163" spans="2:23" s="2" customFormat="1" ht="16.5" thickBot="1">
      <c r="B163" s="27" t="s">
        <v>509</v>
      </c>
      <c r="C163" s="28" t="s">
        <v>130</v>
      </c>
      <c r="D163" s="29" t="s">
        <v>305</v>
      </c>
      <c r="E163" s="57">
        <v>26.7</v>
      </c>
      <c r="F163" s="30">
        <v>23.617999999999999</v>
      </c>
      <c r="G163" s="30">
        <v>630.6</v>
      </c>
      <c r="H163" s="30">
        <v>29.52</v>
      </c>
      <c r="I163" s="30">
        <v>788.18</v>
      </c>
      <c r="J163" s="30">
        <f>5*0.9+5*1.1+10*0.8</f>
        <v>18</v>
      </c>
      <c r="K163" s="30">
        <f t="shared" si="9"/>
        <v>531.36</v>
      </c>
      <c r="L163" s="32"/>
      <c r="M163" s="30"/>
      <c r="N163" s="30">
        <f t="shared" si="10"/>
        <v>8.6999999999999993</v>
      </c>
      <c r="O163" s="31">
        <f t="shared" si="11"/>
        <v>256.81999999999994</v>
      </c>
      <c r="P163" s="66"/>
      <c r="Q163" s="11"/>
      <c r="R163" s="11"/>
      <c r="S163" s="11"/>
      <c r="T163" s="11"/>
      <c r="U163" s="11"/>
      <c r="V163" s="11"/>
      <c r="W163" s="11"/>
    </row>
    <row r="164" spans="2:23" s="4" customFormat="1" ht="15.75" hidden="1">
      <c r="B164" s="23" t="s">
        <v>510</v>
      </c>
      <c r="C164" s="20" t="s">
        <v>355</v>
      </c>
      <c r="D164" s="29"/>
      <c r="E164" s="56"/>
      <c r="F164" s="30"/>
      <c r="G164" s="30"/>
      <c r="H164" s="30"/>
      <c r="I164" s="30"/>
      <c r="J164" s="30"/>
      <c r="K164" s="30"/>
      <c r="L164" s="30"/>
      <c r="M164" s="30"/>
      <c r="N164" s="30"/>
      <c r="O164" s="31"/>
      <c r="P164" s="66"/>
      <c r="Q164" s="8"/>
      <c r="R164" s="8"/>
      <c r="S164" s="8"/>
      <c r="T164" s="8"/>
      <c r="U164" s="8"/>
      <c r="V164" s="8"/>
      <c r="W164" s="8"/>
    </row>
    <row r="165" spans="2:23" s="10" customFormat="1" ht="68.25" hidden="1" customHeight="1">
      <c r="B165" s="25" t="s">
        <v>511</v>
      </c>
      <c r="C165" s="36" t="s">
        <v>350</v>
      </c>
      <c r="D165" s="39" t="s">
        <v>304</v>
      </c>
      <c r="E165" s="57">
        <v>264.28999999999996</v>
      </c>
      <c r="F165" s="30">
        <v>53.9</v>
      </c>
      <c r="G165" s="30">
        <v>14245.23</v>
      </c>
      <c r="H165" s="30">
        <v>67.38</v>
      </c>
      <c r="I165" s="30">
        <v>17807.86</v>
      </c>
      <c r="J165" s="32"/>
      <c r="K165" s="30">
        <f t="shared" si="9"/>
        <v>0</v>
      </c>
      <c r="L165" s="32"/>
      <c r="M165" s="30"/>
      <c r="N165" s="30">
        <f t="shared" si="10"/>
        <v>264.28999999999996</v>
      </c>
      <c r="O165" s="31">
        <f t="shared" si="11"/>
        <v>17807.86</v>
      </c>
      <c r="P165" s="66"/>
      <c r="Q165" s="12"/>
      <c r="R165" s="12"/>
      <c r="S165" s="12"/>
      <c r="T165" s="12"/>
      <c r="U165" s="12"/>
      <c r="V165" s="12"/>
      <c r="W165" s="12"/>
    </row>
    <row r="166" spans="2:23" s="10" customFormat="1" ht="23.25" hidden="1" customHeight="1">
      <c r="B166" s="25" t="s">
        <v>512</v>
      </c>
      <c r="C166" s="36" t="s">
        <v>351</v>
      </c>
      <c r="D166" s="39" t="s">
        <v>304</v>
      </c>
      <c r="E166" s="57">
        <v>264.28999999999996</v>
      </c>
      <c r="F166" s="30">
        <v>27.460999999999995</v>
      </c>
      <c r="G166" s="30">
        <v>7257.67</v>
      </c>
      <c r="H166" s="30">
        <v>34.33</v>
      </c>
      <c r="I166" s="30">
        <v>9073.08</v>
      </c>
      <c r="J166" s="32"/>
      <c r="K166" s="30">
        <f t="shared" si="9"/>
        <v>0</v>
      </c>
      <c r="L166" s="32"/>
      <c r="M166" s="30"/>
      <c r="N166" s="30">
        <f t="shared" si="10"/>
        <v>264.28999999999996</v>
      </c>
      <c r="O166" s="31">
        <f t="shared" si="11"/>
        <v>9073.08</v>
      </c>
      <c r="P166" s="66"/>
      <c r="Q166" s="12"/>
      <c r="R166" s="12"/>
      <c r="S166" s="12"/>
      <c r="T166" s="12"/>
      <c r="U166" s="12"/>
      <c r="V166" s="12"/>
      <c r="W166" s="12"/>
    </row>
    <row r="167" spans="2:23" s="10" customFormat="1" ht="31.5" hidden="1">
      <c r="B167" s="25" t="s">
        <v>513</v>
      </c>
      <c r="C167" s="36" t="s">
        <v>352</v>
      </c>
      <c r="D167" s="39" t="s">
        <v>304</v>
      </c>
      <c r="E167" s="57">
        <v>264.28999999999996</v>
      </c>
      <c r="F167" s="30">
        <v>3.262</v>
      </c>
      <c r="G167" s="30">
        <v>862.11</v>
      </c>
      <c r="H167" s="30">
        <v>4.08</v>
      </c>
      <c r="I167" s="30">
        <v>1078.3</v>
      </c>
      <c r="J167" s="32"/>
      <c r="K167" s="30">
        <f t="shared" si="9"/>
        <v>0</v>
      </c>
      <c r="L167" s="32"/>
      <c r="M167" s="30"/>
      <c r="N167" s="30">
        <f t="shared" si="10"/>
        <v>264.28999999999996</v>
      </c>
      <c r="O167" s="31">
        <f t="shared" si="11"/>
        <v>1078.3</v>
      </c>
      <c r="P167" s="66"/>
      <c r="Q167" s="12"/>
      <c r="R167" s="12"/>
      <c r="S167" s="12"/>
      <c r="T167" s="12"/>
      <c r="U167" s="12"/>
      <c r="V167" s="12"/>
      <c r="W167" s="12"/>
    </row>
    <row r="168" spans="2:23" s="10" customFormat="1" ht="47.25" hidden="1">
      <c r="B168" s="25" t="s">
        <v>514</v>
      </c>
      <c r="C168" s="36" t="s">
        <v>353</v>
      </c>
      <c r="D168" s="39" t="s">
        <v>304</v>
      </c>
      <c r="E168" s="57">
        <v>316.95999999999998</v>
      </c>
      <c r="F168" s="30">
        <v>32.340000000000003</v>
      </c>
      <c r="G168" s="30">
        <v>10250.49</v>
      </c>
      <c r="H168" s="30">
        <v>40.43</v>
      </c>
      <c r="I168" s="30">
        <v>12814.69</v>
      </c>
      <c r="J168" s="32"/>
      <c r="K168" s="30">
        <f t="shared" si="9"/>
        <v>0</v>
      </c>
      <c r="L168" s="32"/>
      <c r="M168" s="30"/>
      <c r="N168" s="30">
        <f t="shared" si="10"/>
        <v>316.95999999999998</v>
      </c>
      <c r="O168" s="31">
        <f t="shared" si="11"/>
        <v>12814.69</v>
      </c>
      <c r="P168" s="66"/>
      <c r="Q168" s="12"/>
      <c r="R168" s="12"/>
      <c r="S168" s="12"/>
      <c r="T168" s="12"/>
      <c r="U168" s="12"/>
      <c r="V168" s="12"/>
      <c r="W168" s="12"/>
    </row>
    <row r="169" spans="2:23" s="2" customFormat="1" ht="16.5" hidden="1" thickBot="1">
      <c r="B169" s="118" t="s">
        <v>515</v>
      </c>
      <c r="C169" s="119" t="s">
        <v>354</v>
      </c>
      <c r="D169" s="120" t="s">
        <v>304</v>
      </c>
      <c r="E169" s="140">
        <v>316.95999999999998</v>
      </c>
      <c r="F169" s="107">
        <v>3.262</v>
      </c>
      <c r="G169" s="107">
        <v>1033.92</v>
      </c>
      <c r="H169" s="107">
        <v>4.08</v>
      </c>
      <c r="I169" s="107">
        <v>1293.2</v>
      </c>
      <c r="J169" s="108"/>
      <c r="K169" s="107">
        <f t="shared" si="9"/>
        <v>0</v>
      </c>
      <c r="L169" s="108"/>
      <c r="M169" s="107"/>
      <c r="N169" s="107">
        <f t="shared" si="10"/>
        <v>316.95999999999998</v>
      </c>
      <c r="O169" s="121">
        <f t="shared" si="11"/>
        <v>1293.2</v>
      </c>
      <c r="P169" s="66"/>
      <c r="Q169" s="11"/>
      <c r="R169" s="11"/>
      <c r="S169" s="11"/>
      <c r="T169" s="11"/>
      <c r="U169" s="11"/>
      <c r="V169" s="11"/>
      <c r="W169" s="11"/>
    </row>
    <row r="170" spans="2:23" s="5" customFormat="1" ht="16.5" thickBot="1">
      <c r="B170" s="129">
        <v>8</v>
      </c>
      <c r="C170" s="130" t="s">
        <v>131</v>
      </c>
      <c r="D170" s="131"/>
      <c r="E170" s="132"/>
      <c r="F170" s="133"/>
      <c r="G170" s="133">
        <f>SUM(G171:G189)</f>
        <v>177173.2</v>
      </c>
      <c r="H170" s="133"/>
      <c r="I170" s="133">
        <f t="shared" ref="I170:O170" si="13">SUM(I171:I189)</f>
        <v>221463.01</v>
      </c>
      <c r="J170" s="133"/>
      <c r="K170" s="133">
        <f t="shared" si="13"/>
        <v>168748.36903199993</v>
      </c>
      <c r="L170" s="133"/>
      <c r="M170" s="133">
        <f t="shared" si="13"/>
        <v>0</v>
      </c>
      <c r="N170" s="133"/>
      <c r="O170" s="134">
        <f t="shared" si="13"/>
        <v>52714.640968000072</v>
      </c>
      <c r="P170" s="66"/>
      <c r="Q170" s="65"/>
      <c r="R170" s="65"/>
      <c r="S170" s="65"/>
      <c r="T170" s="65"/>
      <c r="U170" s="65"/>
      <c r="V170" s="65"/>
      <c r="W170" s="65"/>
    </row>
    <row r="171" spans="2:23" s="1" customFormat="1" ht="15.75" hidden="1">
      <c r="B171" s="122" t="s">
        <v>516</v>
      </c>
      <c r="C171" s="123" t="s">
        <v>132</v>
      </c>
      <c r="D171" s="124"/>
      <c r="E171" s="125"/>
      <c r="F171" s="127"/>
      <c r="G171" s="126"/>
      <c r="H171" s="126"/>
      <c r="I171" s="126"/>
      <c r="J171" s="126"/>
      <c r="K171" s="127"/>
      <c r="L171" s="126"/>
      <c r="M171" s="126"/>
      <c r="N171" s="127"/>
      <c r="O171" s="128"/>
      <c r="P171" s="66"/>
      <c r="Q171" s="71"/>
      <c r="R171" s="71"/>
      <c r="S171" s="71"/>
      <c r="T171" s="71"/>
      <c r="U171" s="71"/>
      <c r="V171" s="71"/>
      <c r="W171" s="71"/>
    </row>
    <row r="172" spans="2:23" s="2" customFormat="1" ht="15.75" hidden="1">
      <c r="B172" s="27" t="s">
        <v>517</v>
      </c>
      <c r="C172" s="28" t="s">
        <v>133</v>
      </c>
      <c r="D172" s="29" t="s">
        <v>305</v>
      </c>
      <c r="E172" s="57">
        <v>179.2</v>
      </c>
      <c r="F172" s="30">
        <v>22.12</v>
      </c>
      <c r="G172" s="30">
        <v>3963.9</v>
      </c>
      <c r="H172" s="30">
        <v>27.65</v>
      </c>
      <c r="I172" s="30">
        <v>4954.88</v>
      </c>
      <c r="J172" s="30"/>
      <c r="K172" s="30">
        <f t="shared" si="9"/>
        <v>0</v>
      </c>
      <c r="L172" s="32"/>
      <c r="M172" s="30"/>
      <c r="N172" s="30">
        <f t="shared" si="10"/>
        <v>179.2</v>
      </c>
      <c r="O172" s="31">
        <f t="shared" si="11"/>
        <v>4954.88</v>
      </c>
      <c r="P172" s="66"/>
      <c r="Q172" s="11"/>
      <c r="R172" s="11"/>
      <c r="S172" s="11"/>
      <c r="T172" s="11"/>
      <c r="U172" s="11"/>
      <c r="V172" s="11"/>
      <c r="W172" s="11"/>
    </row>
    <row r="173" spans="2:23" s="1" customFormat="1" ht="15.75">
      <c r="B173" s="23" t="s">
        <v>518</v>
      </c>
      <c r="C173" s="20" t="s">
        <v>134</v>
      </c>
      <c r="D173" s="19"/>
      <c r="E173" s="55"/>
      <c r="F173" s="30"/>
      <c r="G173" s="18"/>
      <c r="H173" s="30"/>
      <c r="I173" s="30"/>
      <c r="J173" s="18"/>
      <c r="K173" s="30"/>
      <c r="L173" s="18"/>
      <c r="M173" s="30"/>
      <c r="N173" s="30"/>
      <c r="O173" s="31"/>
      <c r="P173" s="66"/>
      <c r="Q173" s="71"/>
      <c r="R173" s="71"/>
      <c r="S173" s="71"/>
      <c r="T173" s="71"/>
      <c r="U173" s="71"/>
      <c r="V173" s="71"/>
      <c r="W173" s="71"/>
    </row>
    <row r="174" spans="2:23" s="2" customFormat="1" ht="15.75" hidden="1">
      <c r="B174" s="27" t="s">
        <v>519</v>
      </c>
      <c r="C174" s="28" t="s">
        <v>135</v>
      </c>
      <c r="D174" s="29" t="s">
        <v>304</v>
      </c>
      <c r="E174" s="57">
        <v>254.28</v>
      </c>
      <c r="F174" s="30">
        <v>50.630999999999993</v>
      </c>
      <c r="G174" s="30">
        <v>12874.45</v>
      </c>
      <c r="H174" s="30">
        <v>63.29</v>
      </c>
      <c r="I174" s="30">
        <v>16093.38</v>
      </c>
      <c r="J174" s="30"/>
      <c r="K174" s="30">
        <f t="shared" si="9"/>
        <v>0</v>
      </c>
      <c r="L174" s="32"/>
      <c r="M174" s="30"/>
      <c r="N174" s="30">
        <f t="shared" si="10"/>
        <v>254.28</v>
      </c>
      <c r="O174" s="31">
        <f t="shared" si="11"/>
        <v>16093.38</v>
      </c>
      <c r="P174" s="66"/>
      <c r="Q174" s="11"/>
      <c r="R174" s="11"/>
      <c r="S174" s="11"/>
      <c r="T174" s="11"/>
      <c r="U174" s="11"/>
      <c r="V174" s="11"/>
      <c r="W174" s="11"/>
    </row>
    <row r="175" spans="2:23" s="11" customFormat="1" ht="15.75">
      <c r="B175" s="27" t="s">
        <v>520</v>
      </c>
      <c r="C175" s="28" t="s">
        <v>340</v>
      </c>
      <c r="D175" s="29" t="s">
        <v>304</v>
      </c>
      <c r="E175" s="57">
        <v>1323.0000000000002</v>
      </c>
      <c r="F175" s="30">
        <v>72.967999999999989</v>
      </c>
      <c r="G175" s="30">
        <v>96536.66</v>
      </c>
      <c r="H175" s="30">
        <v>91.21</v>
      </c>
      <c r="I175" s="30">
        <v>120670.83</v>
      </c>
      <c r="J175" s="113">
        <v>1318.55</v>
      </c>
      <c r="K175" s="30">
        <f t="shared" si="9"/>
        <v>120264.94549999999</v>
      </c>
      <c r="L175" s="32"/>
      <c r="M175" s="30"/>
      <c r="N175" s="30">
        <f t="shared" si="10"/>
        <v>4.4500000000002728</v>
      </c>
      <c r="O175" s="31">
        <f t="shared" si="11"/>
        <v>405.88450000001467</v>
      </c>
      <c r="P175" s="66"/>
    </row>
    <row r="176" spans="2:23" s="1" customFormat="1" ht="15.75">
      <c r="B176" s="23" t="s">
        <v>521</v>
      </c>
      <c r="C176" s="20" t="s">
        <v>136</v>
      </c>
      <c r="D176" s="19"/>
      <c r="E176" s="55"/>
      <c r="F176" s="30"/>
      <c r="G176" s="18"/>
      <c r="H176" s="30"/>
      <c r="I176" s="30"/>
      <c r="J176" s="18"/>
      <c r="K176" s="30"/>
      <c r="L176" s="18"/>
      <c r="M176" s="30"/>
      <c r="N176" s="30"/>
      <c r="O176" s="31"/>
      <c r="P176" s="66"/>
      <c r="Q176" s="71"/>
      <c r="R176" s="71"/>
      <c r="S176" s="71"/>
      <c r="T176" s="71"/>
      <c r="U176" s="71"/>
      <c r="V176" s="71"/>
      <c r="W176" s="71"/>
    </row>
    <row r="177" spans="2:23" ht="15.75">
      <c r="B177" s="27" t="s">
        <v>522</v>
      </c>
      <c r="C177" s="28" t="s">
        <v>137</v>
      </c>
      <c r="D177" s="29" t="s">
        <v>305</v>
      </c>
      <c r="E177" s="57">
        <v>49.6</v>
      </c>
      <c r="F177" s="30">
        <v>21.622999999999998</v>
      </c>
      <c r="G177" s="30">
        <v>1072.5</v>
      </c>
      <c r="H177" s="30">
        <v>27.03</v>
      </c>
      <c r="I177" s="30">
        <v>1340.69</v>
      </c>
      <c r="J177" s="30">
        <v>40</v>
      </c>
      <c r="K177" s="30">
        <f t="shared" si="9"/>
        <v>1081.2</v>
      </c>
      <c r="L177" s="32"/>
      <c r="M177" s="30"/>
      <c r="N177" s="30">
        <f t="shared" si="10"/>
        <v>9.6000000000000014</v>
      </c>
      <c r="O177" s="31">
        <f t="shared" si="11"/>
        <v>259.49</v>
      </c>
      <c r="P177" s="66"/>
    </row>
    <row r="178" spans="2:23" s="3" customFormat="1" ht="15.75" hidden="1">
      <c r="B178" s="23" t="s">
        <v>523</v>
      </c>
      <c r="C178" s="20" t="s">
        <v>316</v>
      </c>
      <c r="D178" s="19"/>
      <c r="E178" s="55"/>
      <c r="F178" s="30"/>
      <c r="G178" s="18"/>
      <c r="H178" s="30"/>
      <c r="I178" s="30"/>
      <c r="J178" s="18"/>
      <c r="K178" s="30"/>
      <c r="L178" s="18"/>
      <c r="M178" s="30"/>
      <c r="N178" s="30"/>
      <c r="O178" s="31"/>
      <c r="P178" s="66"/>
      <c r="Q178" s="67"/>
      <c r="R178" s="67"/>
      <c r="S178" s="67"/>
      <c r="T178" s="67"/>
      <c r="U178" s="67"/>
      <c r="V178" s="67"/>
      <c r="W178" s="67"/>
    </row>
    <row r="179" spans="2:23" s="11" customFormat="1" ht="15.75" hidden="1">
      <c r="B179" s="27" t="s">
        <v>524</v>
      </c>
      <c r="C179" s="28" t="s">
        <v>366</v>
      </c>
      <c r="D179" s="29" t="s">
        <v>304</v>
      </c>
      <c r="E179" s="57">
        <v>900</v>
      </c>
      <c r="F179" s="30">
        <v>10.786999999999999</v>
      </c>
      <c r="G179" s="30">
        <v>9708.2999999999993</v>
      </c>
      <c r="H179" s="30">
        <v>13.48</v>
      </c>
      <c r="I179" s="30">
        <v>12132</v>
      </c>
      <c r="J179" s="30"/>
      <c r="K179" s="30">
        <f t="shared" si="9"/>
        <v>0</v>
      </c>
      <c r="L179" s="32"/>
      <c r="M179" s="30"/>
      <c r="N179" s="30">
        <f t="shared" si="10"/>
        <v>900</v>
      </c>
      <c r="O179" s="31">
        <f t="shared" si="11"/>
        <v>12132</v>
      </c>
      <c r="P179" s="66"/>
    </row>
    <row r="180" spans="2:23" s="1" customFormat="1" ht="15.75">
      <c r="B180" s="23" t="s">
        <v>525</v>
      </c>
      <c r="C180" s="20" t="s">
        <v>138</v>
      </c>
      <c r="D180" s="19"/>
      <c r="E180" s="55"/>
      <c r="F180" s="30"/>
      <c r="G180" s="18"/>
      <c r="H180" s="30"/>
      <c r="I180" s="30"/>
      <c r="J180" s="18"/>
      <c r="K180" s="30"/>
      <c r="L180" s="18"/>
      <c r="M180" s="30"/>
      <c r="N180" s="30"/>
      <c r="O180" s="31"/>
      <c r="P180" s="66"/>
      <c r="Q180" s="71"/>
      <c r="R180" s="71"/>
      <c r="S180" s="71"/>
      <c r="T180" s="71"/>
      <c r="U180" s="71"/>
      <c r="V180" s="71"/>
      <c r="W180" s="71"/>
    </row>
    <row r="181" spans="2:23" s="2" customFormat="1" ht="15.75" hidden="1">
      <c r="B181" s="27" t="s">
        <v>526</v>
      </c>
      <c r="C181" s="28" t="s">
        <v>139</v>
      </c>
      <c r="D181" s="29" t="s">
        <v>305</v>
      </c>
      <c r="E181" s="57">
        <v>4.4000000000000004</v>
      </c>
      <c r="F181" s="30">
        <v>28.468999999999998</v>
      </c>
      <c r="G181" s="30">
        <v>125.26</v>
      </c>
      <c r="H181" s="30">
        <v>35.590000000000003</v>
      </c>
      <c r="I181" s="30">
        <v>156.6</v>
      </c>
      <c r="J181" s="30"/>
      <c r="K181" s="30">
        <f t="shared" si="9"/>
        <v>0</v>
      </c>
      <c r="L181" s="32"/>
      <c r="M181" s="30"/>
      <c r="N181" s="30">
        <f t="shared" si="10"/>
        <v>4.4000000000000004</v>
      </c>
      <c r="O181" s="31">
        <f t="shared" si="11"/>
        <v>156.6</v>
      </c>
      <c r="P181" s="66"/>
      <c r="Q181" s="11"/>
      <c r="R181" s="11"/>
      <c r="S181" s="11"/>
      <c r="T181" s="11"/>
      <c r="U181" s="11"/>
      <c r="V181" s="11"/>
      <c r="W181" s="11"/>
    </row>
    <row r="182" spans="2:23" s="2" customFormat="1" ht="15.75" hidden="1">
      <c r="B182" s="27" t="s">
        <v>527</v>
      </c>
      <c r="C182" s="28" t="s">
        <v>140</v>
      </c>
      <c r="D182" s="29" t="s">
        <v>305</v>
      </c>
      <c r="E182" s="57">
        <v>32</v>
      </c>
      <c r="F182" s="30">
        <v>38.394999999999996</v>
      </c>
      <c r="G182" s="30">
        <v>1228.6400000000001</v>
      </c>
      <c r="H182" s="30">
        <v>47.99</v>
      </c>
      <c r="I182" s="30">
        <v>1535.68</v>
      </c>
      <c r="J182" s="30"/>
      <c r="K182" s="30">
        <f t="shared" si="9"/>
        <v>0</v>
      </c>
      <c r="L182" s="32"/>
      <c r="M182" s="30"/>
      <c r="N182" s="30">
        <f t="shared" si="10"/>
        <v>32</v>
      </c>
      <c r="O182" s="31">
        <f t="shared" si="11"/>
        <v>1535.68</v>
      </c>
      <c r="P182" s="66"/>
      <c r="Q182" s="11"/>
      <c r="R182" s="11"/>
      <c r="S182" s="11"/>
      <c r="T182" s="11"/>
      <c r="U182" s="11"/>
      <c r="V182" s="11"/>
      <c r="W182" s="11"/>
    </row>
    <row r="183" spans="2:23" s="2" customFormat="1" ht="15.75">
      <c r="B183" s="27" t="s">
        <v>528</v>
      </c>
      <c r="C183" s="28" t="s">
        <v>141</v>
      </c>
      <c r="D183" s="29" t="s">
        <v>305</v>
      </c>
      <c r="E183" s="57">
        <v>48.4</v>
      </c>
      <c r="F183" s="30">
        <v>65.778999999999996</v>
      </c>
      <c r="G183" s="30">
        <v>3183.7</v>
      </c>
      <c r="H183" s="30">
        <v>82.22</v>
      </c>
      <c r="I183" s="30">
        <v>3979.45</v>
      </c>
      <c r="J183" s="30">
        <v>40</v>
      </c>
      <c r="K183" s="30">
        <f t="shared" si="9"/>
        <v>3288.8</v>
      </c>
      <c r="L183" s="32"/>
      <c r="M183" s="30"/>
      <c r="N183" s="30">
        <f t="shared" si="10"/>
        <v>8.3999999999999986</v>
      </c>
      <c r="O183" s="31">
        <f t="shared" si="11"/>
        <v>690.64999999999964</v>
      </c>
      <c r="P183" s="66"/>
      <c r="Q183" s="11"/>
      <c r="R183" s="11"/>
      <c r="S183" s="11"/>
      <c r="T183" s="11"/>
      <c r="U183" s="11"/>
      <c r="V183" s="11"/>
      <c r="W183" s="11"/>
    </row>
    <row r="184" spans="2:23" s="2" customFormat="1" ht="15.75">
      <c r="B184" s="27" t="s">
        <v>529</v>
      </c>
      <c r="C184" s="28" t="s">
        <v>143</v>
      </c>
      <c r="D184" s="29" t="s">
        <v>305</v>
      </c>
      <c r="E184" s="57">
        <v>48</v>
      </c>
      <c r="F184" s="30">
        <v>50.168999999999997</v>
      </c>
      <c r="G184" s="30">
        <v>2408.11</v>
      </c>
      <c r="H184" s="30">
        <v>62.71</v>
      </c>
      <c r="I184" s="30">
        <v>3010.08</v>
      </c>
      <c r="J184" s="30">
        <v>40</v>
      </c>
      <c r="K184" s="30">
        <f t="shared" si="9"/>
        <v>2508.4</v>
      </c>
      <c r="L184" s="32"/>
      <c r="M184" s="30"/>
      <c r="N184" s="30">
        <f t="shared" si="10"/>
        <v>8</v>
      </c>
      <c r="O184" s="31">
        <f t="shared" si="11"/>
        <v>501.67999999999984</v>
      </c>
      <c r="P184" s="66"/>
      <c r="Q184" s="11"/>
      <c r="R184" s="11"/>
      <c r="S184" s="11"/>
      <c r="T184" s="11"/>
      <c r="U184" s="11"/>
      <c r="V184" s="11"/>
      <c r="W184" s="11"/>
    </row>
    <row r="185" spans="2:23" s="1" customFormat="1" ht="15.75">
      <c r="B185" s="23" t="s">
        <v>530</v>
      </c>
      <c r="C185" s="20" t="s">
        <v>144</v>
      </c>
      <c r="D185" s="19"/>
      <c r="E185" s="55"/>
      <c r="F185" s="30"/>
      <c r="G185" s="18"/>
      <c r="H185" s="30"/>
      <c r="I185" s="30"/>
      <c r="J185" s="18"/>
      <c r="K185" s="30"/>
      <c r="L185" s="18"/>
      <c r="M185" s="30"/>
      <c r="N185" s="30"/>
      <c r="O185" s="31"/>
      <c r="P185" s="66"/>
      <c r="Q185" s="71"/>
      <c r="R185" s="71"/>
      <c r="S185" s="71"/>
      <c r="T185" s="71"/>
      <c r="U185" s="71"/>
      <c r="V185" s="71"/>
      <c r="W185" s="71"/>
    </row>
    <row r="186" spans="2:23" s="2" customFormat="1" ht="15.75" hidden="1">
      <c r="B186" s="27" t="s">
        <v>531</v>
      </c>
      <c r="C186" s="28" t="s">
        <v>145</v>
      </c>
      <c r="D186" s="29" t="s">
        <v>305</v>
      </c>
      <c r="E186" s="57">
        <v>8.8000000000000007</v>
      </c>
      <c r="F186" s="30">
        <v>15.959999999999999</v>
      </c>
      <c r="G186" s="30">
        <v>140.44999999999999</v>
      </c>
      <c r="H186" s="30">
        <v>19.95</v>
      </c>
      <c r="I186" s="30">
        <v>175.56</v>
      </c>
      <c r="J186" s="30"/>
      <c r="K186" s="30">
        <f t="shared" si="9"/>
        <v>0</v>
      </c>
      <c r="L186" s="32"/>
      <c r="M186" s="30"/>
      <c r="N186" s="30">
        <f t="shared" si="10"/>
        <v>8.8000000000000007</v>
      </c>
      <c r="O186" s="31">
        <f t="shared" si="11"/>
        <v>175.56</v>
      </c>
      <c r="P186" s="66"/>
      <c r="Q186" s="11"/>
      <c r="R186" s="11"/>
      <c r="S186" s="11"/>
      <c r="T186" s="11"/>
      <c r="U186" s="11"/>
      <c r="V186" s="11"/>
      <c r="W186" s="11"/>
    </row>
    <row r="187" spans="2:23" s="2" customFormat="1" ht="15.75">
      <c r="B187" s="27" t="s">
        <v>532</v>
      </c>
      <c r="C187" s="28" t="s">
        <v>142</v>
      </c>
      <c r="D187" s="29" t="s">
        <v>305</v>
      </c>
      <c r="E187" s="57">
        <v>143.19999999999999</v>
      </c>
      <c r="F187" s="30">
        <v>18.864999999999998</v>
      </c>
      <c r="G187" s="30">
        <v>2701.47</v>
      </c>
      <c r="H187" s="30">
        <v>23.58</v>
      </c>
      <c r="I187" s="30">
        <v>3376.66</v>
      </c>
      <c r="J187" s="30">
        <v>143.19999999999999</v>
      </c>
      <c r="K187" s="30">
        <f t="shared" si="9"/>
        <v>3376.6559999999995</v>
      </c>
      <c r="L187" s="32"/>
      <c r="M187" s="30"/>
      <c r="N187" s="30">
        <f t="shared" si="10"/>
        <v>0</v>
      </c>
      <c r="O187" s="31">
        <f t="shared" si="11"/>
        <v>4.0000000003601599E-3</v>
      </c>
      <c r="P187" s="66"/>
      <c r="Q187" s="11"/>
      <c r="R187" s="11"/>
      <c r="S187" s="11"/>
      <c r="T187" s="11"/>
      <c r="U187" s="11"/>
      <c r="V187" s="11"/>
      <c r="W187" s="11"/>
    </row>
    <row r="188" spans="2:23" s="2" customFormat="1" ht="15.75">
      <c r="B188" s="23" t="s">
        <v>533</v>
      </c>
      <c r="C188" s="20" t="s">
        <v>334</v>
      </c>
      <c r="D188" s="29"/>
      <c r="E188" s="56"/>
      <c r="F188" s="30"/>
      <c r="G188" s="30"/>
      <c r="H188" s="30"/>
      <c r="I188" s="30"/>
      <c r="J188" s="30"/>
      <c r="K188" s="30"/>
      <c r="L188" s="30"/>
      <c r="M188" s="30"/>
      <c r="N188" s="30"/>
      <c r="O188" s="31"/>
      <c r="P188" s="66"/>
      <c r="Q188" s="11"/>
      <c r="R188" s="11"/>
      <c r="S188" s="11"/>
      <c r="T188" s="11"/>
      <c r="U188" s="11"/>
      <c r="V188" s="11"/>
      <c r="W188" s="11"/>
    </row>
    <row r="189" spans="2:23" s="11" customFormat="1" ht="16.5" thickBot="1">
      <c r="B189" s="118" t="s">
        <v>534</v>
      </c>
      <c r="C189" s="119" t="s">
        <v>317</v>
      </c>
      <c r="D189" s="120" t="s">
        <v>304</v>
      </c>
      <c r="E189" s="140">
        <v>840</v>
      </c>
      <c r="F189" s="107">
        <v>51.463999999999992</v>
      </c>
      <c r="G189" s="107">
        <v>43229.760000000002</v>
      </c>
      <c r="H189" s="107">
        <v>64.33</v>
      </c>
      <c r="I189" s="107">
        <v>54037.2</v>
      </c>
      <c r="J189" s="107">
        <v>594.25411988185817</v>
      </c>
      <c r="K189" s="107">
        <f t="shared" si="9"/>
        <v>38228.367531999938</v>
      </c>
      <c r="L189" s="108"/>
      <c r="M189" s="107"/>
      <c r="N189" s="107">
        <f t="shared" si="10"/>
        <v>245.74588011814183</v>
      </c>
      <c r="O189" s="121">
        <f t="shared" si="11"/>
        <v>15808.832468000059</v>
      </c>
      <c r="P189" s="66"/>
    </row>
    <row r="190" spans="2:23" s="5" customFormat="1" ht="16.5" thickBot="1">
      <c r="B190" s="129">
        <v>9</v>
      </c>
      <c r="C190" s="130" t="s">
        <v>146</v>
      </c>
      <c r="D190" s="131"/>
      <c r="E190" s="132"/>
      <c r="F190" s="133"/>
      <c r="G190" s="133">
        <f>SUM(G191:G255)</f>
        <v>20622.249999999993</v>
      </c>
      <c r="H190" s="133"/>
      <c r="I190" s="133">
        <f t="shared" ref="I190:O190" si="14">SUM(I191:I255)</f>
        <v>25778.32</v>
      </c>
      <c r="J190" s="133"/>
      <c r="K190" s="133">
        <f t="shared" si="14"/>
        <v>11635.28</v>
      </c>
      <c r="L190" s="133"/>
      <c r="M190" s="133">
        <f t="shared" si="14"/>
        <v>0</v>
      </c>
      <c r="N190" s="133"/>
      <c r="O190" s="134">
        <f t="shared" si="14"/>
        <v>14143.039999999999</v>
      </c>
      <c r="P190" s="66"/>
      <c r="Q190" s="65"/>
      <c r="R190" s="65"/>
      <c r="S190" s="65"/>
      <c r="T190" s="65"/>
      <c r="U190" s="65"/>
      <c r="V190" s="65"/>
      <c r="W190" s="65"/>
    </row>
    <row r="191" spans="2:23" s="1" customFormat="1" ht="15.75">
      <c r="B191" s="122" t="s">
        <v>535</v>
      </c>
      <c r="C191" s="123" t="s">
        <v>147</v>
      </c>
      <c r="D191" s="124"/>
      <c r="E191" s="125"/>
      <c r="F191" s="127"/>
      <c r="G191" s="126"/>
      <c r="H191" s="126"/>
      <c r="I191" s="126"/>
      <c r="J191" s="126"/>
      <c r="K191" s="127"/>
      <c r="L191" s="126"/>
      <c r="M191" s="126"/>
      <c r="N191" s="127"/>
      <c r="O191" s="128"/>
      <c r="P191" s="66"/>
      <c r="Q191" s="71"/>
      <c r="R191" s="71"/>
      <c r="S191" s="71"/>
      <c r="T191" s="71"/>
      <c r="U191" s="71"/>
      <c r="V191" s="71"/>
      <c r="W191" s="71"/>
    </row>
    <row r="192" spans="2:23" s="2" customFormat="1" ht="15.75">
      <c r="B192" s="27" t="s">
        <v>536</v>
      </c>
      <c r="C192" s="28" t="s">
        <v>148</v>
      </c>
      <c r="D192" s="29" t="s">
        <v>305</v>
      </c>
      <c r="E192" s="57">
        <v>84</v>
      </c>
      <c r="F192" s="30">
        <v>3.1639999999999997</v>
      </c>
      <c r="G192" s="30">
        <v>265.77999999999997</v>
      </c>
      <c r="H192" s="30">
        <v>3.96</v>
      </c>
      <c r="I192" s="30">
        <v>332.64</v>
      </c>
      <c r="J192" s="30">
        <f>282.88/H192</f>
        <v>71.434343434343432</v>
      </c>
      <c r="K192" s="30">
        <f t="shared" si="9"/>
        <v>282.88</v>
      </c>
      <c r="L192" s="32"/>
      <c r="M192" s="30"/>
      <c r="N192" s="30">
        <f t="shared" si="10"/>
        <v>12.565656565656568</v>
      </c>
      <c r="O192" s="31">
        <f t="shared" si="11"/>
        <v>49.759999999999991</v>
      </c>
      <c r="P192" s="66"/>
      <c r="Q192" s="11"/>
      <c r="R192" s="11"/>
      <c r="S192" s="11"/>
      <c r="T192" s="11"/>
      <c r="U192" s="11"/>
      <c r="V192" s="11"/>
      <c r="W192" s="11"/>
    </row>
    <row r="193" spans="2:23" s="9" customFormat="1" ht="15.75">
      <c r="B193" s="23" t="s">
        <v>537</v>
      </c>
      <c r="C193" s="20" t="s">
        <v>149</v>
      </c>
      <c r="D193" s="19"/>
      <c r="E193" s="55"/>
      <c r="F193" s="30"/>
      <c r="G193" s="18"/>
      <c r="H193" s="30"/>
      <c r="I193" s="30"/>
      <c r="J193" s="18"/>
      <c r="K193" s="30"/>
      <c r="L193" s="18"/>
      <c r="M193" s="30"/>
      <c r="N193" s="30"/>
      <c r="O193" s="31"/>
      <c r="P193" s="66"/>
      <c r="Q193" s="69"/>
      <c r="R193" s="69"/>
      <c r="S193" s="69"/>
      <c r="T193" s="69"/>
      <c r="U193" s="69"/>
      <c r="V193" s="69"/>
      <c r="W193" s="69"/>
    </row>
    <row r="194" spans="2:23" s="2" customFormat="1" ht="15.75" hidden="1">
      <c r="B194" s="27" t="s">
        <v>538</v>
      </c>
      <c r="C194" s="28" t="s">
        <v>150</v>
      </c>
      <c r="D194" s="29" t="s">
        <v>305</v>
      </c>
      <c r="E194" s="57">
        <v>3.6</v>
      </c>
      <c r="F194" s="30">
        <v>13.475</v>
      </c>
      <c r="G194" s="30">
        <v>48.51</v>
      </c>
      <c r="H194" s="30">
        <v>16.84</v>
      </c>
      <c r="I194" s="30">
        <v>60.62</v>
      </c>
      <c r="J194" s="30"/>
      <c r="K194" s="30">
        <f t="shared" si="9"/>
        <v>0</v>
      </c>
      <c r="L194" s="32"/>
      <c r="M194" s="30"/>
      <c r="N194" s="30">
        <f t="shared" si="10"/>
        <v>3.6</v>
      </c>
      <c r="O194" s="31">
        <f t="shared" si="11"/>
        <v>60.62</v>
      </c>
      <c r="P194" s="66"/>
      <c r="Q194" s="11"/>
      <c r="R194" s="11"/>
      <c r="S194" s="11"/>
      <c r="T194" s="11"/>
      <c r="U194" s="11"/>
      <c r="V194" s="11"/>
      <c r="W194" s="11"/>
    </row>
    <row r="195" spans="2:23" s="2" customFormat="1" ht="15.75">
      <c r="B195" s="27" t="s">
        <v>539</v>
      </c>
      <c r="C195" s="28" t="s">
        <v>107</v>
      </c>
      <c r="D195" s="29" t="s">
        <v>305</v>
      </c>
      <c r="E195" s="57">
        <v>60</v>
      </c>
      <c r="F195" s="30">
        <v>14.335999999999999</v>
      </c>
      <c r="G195" s="30">
        <v>860.16</v>
      </c>
      <c r="H195" s="30">
        <v>17.920000000000002</v>
      </c>
      <c r="I195" s="30">
        <v>1075.2</v>
      </c>
      <c r="J195" s="30">
        <v>50</v>
      </c>
      <c r="K195" s="30">
        <f t="shared" si="9"/>
        <v>896.00000000000011</v>
      </c>
      <c r="L195" s="32"/>
      <c r="M195" s="30"/>
      <c r="N195" s="30">
        <f t="shared" si="10"/>
        <v>10</v>
      </c>
      <c r="O195" s="31">
        <f t="shared" si="11"/>
        <v>179.19999999999993</v>
      </c>
      <c r="P195" s="66"/>
      <c r="Q195" s="11"/>
      <c r="R195" s="11"/>
      <c r="S195" s="11"/>
      <c r="T195" s="11"/>
      <c r="U195" s="11"/>
      <c r="V195" s="11"/>
      <c r="W195" s="11"/>
    </row>
    <row r="196" spans="2:23" s="2" customFormat="1" ht="15.75" hidden="1">
      <c r="B196" s="27" t="s">
        <v>540</v>
      </c>
      <c r="C196" s="28" t="s">
        <v>151</v>
      </c>
      <c r="D196" s="29" t="s">
        <v>305</v>
      </c>
      <c r="E196" s="57">
        <v>72</v>
      </c>
      <c r="F196" s="30">
        <v>22.33</v>
      </c>
      <c r="G196" s="30">
        <v>1607.76</v>
      </c>
      <c r="H196" s="30">
        <v>27.91</v>
      </c>
      <c r="I196" s="30">
        <v>2009.52</v>
      </c>
      <c r="J196" s="30"/>
      <c r="K196" s="30">
        <f t="shared" si="9"/>
        <v>0</v>
      </c>
      <c r="L196" s="32"/>
      <c r="M196" s="30"/>
      <c r="N196" s="30">
        <f t="shared" si="10"/>
        <v>72</v>
      </c>
      <c r="O196" s="31">
        <f t="shared" si="11"/>
        <v>2009.52</v>
      </c>
      <c r="P196" s="66"/>
      <c r="Q196" s="11"/>
      <c r="R196" s="11"/>
      <c r="S196" s="11"/>
      <c r="T196" s="11"/>
      <c r="U196" s="11"/>
      <c r="V196" s="11"/>
      <c r="W196" s="11"/>
    </row>
    <row r="197" spans="2:23" s="2" customFormat="1" ht="15.75">
      <c r="B197" s="27" t="s">
        <v>541</v>
      </c>
      <c r="C197" s="28" t="s">
        <v>152</v>
      </c>
      <c r="D197" s="29" t="s">
        <v>305</v>
      </c>
      <c r="E197" s="57">
        <v>72</v>
      </c>
      <c r="F197" s="30">
        <v>41.79</v>
      </c>
      <c r="G197" s="30">
        <v>3008.88</v>
      </c>
      <c r="H197" s="30">
        <v>52.24</v>
      </c>
      <c r="I197" s="30">
        <v>3761.28</v>
      </c>
      <c r="J197" s="30">
        <v>47</v>
      </c>
      <c r="K197" s="30">
        <f t="shared" si="9"/>
        <v>2455.2800000000002</v>
      </c>
      <c r="L197" s="32"/>
      <c r="M197" s="30"/>
      <c r="N197" s="30">
        <f t="shared" si="10"/>
        <v>25</v>
      </c>
      <c r="O197" s="31">
        <f t="shared" si="11"/>
        <v>1306</v>
      </c>
      <c r="P197" s="66"/>
      <c r="Q197" s="11"/>
      <c r="R197" s="11"/>
      <c r="S197" s="11"/>
      <c r="T197" s="11"/>
      <c r="U197" s="11"/>
      <c r="V197" s="11"/>
      <c r="W197" s="11"/>
    </row>
    <row r="198" spans="2:23" s="1" customFormat="1" ht="15.75">
      <c r="B198" s="23" t="s">
        <v>542</v>
      </c>
      <c r="C198" s="20" t="s">
        <v>153</v>
      </c>
      <c r="D198" s="19"/>
      <c r="E198" s="55"/>
      <c r="F198" s="30"/>
      <c r="G198" s="18"/>
      <c r="H198" s="30"/>
      <c r="I198" s="30"/>
      <c r="J198" s="18"/>
      <c r="K198" s="30"/>
      <c r="L198" s="18"/>
      <c r="M198" s="30"/>
      <c r="N198" s="30"/>
      <c r="O198" s="31"/>
      <c r="P198" s="66"/>
      <c r="Q198" s="71"/>
      <c r="R198" s="71"/>
      <c r="S198" s="71"/>
      <c r="T198" s="71"/>
      <c r="U198" s="71"/>
      <c r="V198" s="71"/>
      <c r="W198" s="71"/>
    </row>
    <row r="199" spans="2:23" s="2" customFormat="1" ht="15.75">
      <c r="B199" s="27" t="s">
        <v>543</v>
      </c>
      <c r="C199" s="28" t="s">
        <v>154</v>
      </c>
      <c r="D199" s="29" t="s">
        <v>303</v>
      </c>
      <c r="E199" s="57">
        <v>1</v>
      </c>
      <c r="F199" s="30">
        <v>38.415999999999997</v>
      </c>
      <c r="G199" s="30">
        <v>38.42</v>
      </c>
      <c r="H199" s="30">
        <v>48.02</v>
      </c>
      <c r="I199" s="30">
        <v>48.02</v>
      </c>
      <c r="J199" s="30"/>
      <c r="K199" s="30">
        <f t="shared" si="9"/>
        <v>0</v>
      </c>
      <c r="L199" s="32"/>
      <c r="M199" s="30"/>
      <c r="N199" s="30">
        <f t="shared" si="10"/>
        <v>1</v>
      </c>
      <c r="O199" s="31">
        <f t="shared" si="11"/>
        <v>48.02</v>
      </c>
      <c r="P199" s="66"/>
      <c r="Q199" s="11"/>
      <c r="R199" s="11"/>
      <c r="S199" s="11"/>
      <c r="T199" s="11"/>
      <c r="U199" s="11"/>
      <c r="V199" s="11"/>
      <c r="W199" s="11"/>
    </row>
    <row r="200" spans="2:23" s="1" customFormat="1" ht="15.75">
      <c r="B200" s="23" t="s">
        <v>544</v>
      </c>
      <c r="C200" s="20" t="s">
        <v>155</v>
      </c>
      <c r="D200" s="19"/>
      <c r="E200" s="55"/>
      <c r="F200" s="30"/>
      <c r="G200" s="18"/>
      <c r="H200" s="30"/>
      <c r="I200" s="30"/>
      <c r="J200" s="18"/>
      <c r="K200" s="30"/>
      <c r="L200" s="18"/>
      <c r="M200" s="30"/>
      <c r="N200" s="30"/>
      <c r="O200" s="31"/>
      <c r="P200" s="66"/>
      <c r="Q200" s="71"/>
      <c r="R200" s="71"/>
      <c r="S200" s="71"/>
      <c r="T200" s="71"/>
      <c r="U200" s="71"/>
      <c r="V200" s="71"/>
      <c r="W200" s="71"/>
    </row>
    <row r="201" spans="2:23" s="2" customFormat="1" ht="15.75">
      <c r="B201" s="27" t="s">
        <v>545</v>
      </c>
      <c r="C201" s="28" t="s">
        <v>156</v>
      </c>
      <c r="D201" s="29" t="s">
        <v>303</v>
      </c>
      <c r="E201" s="57">
        <v>3</v>
      </c>
      <c r="F201" s="30">
        <v>40.760999999999996</v>
      </c>
      <c r="G201" s="30">
        <v>122.28</v>
      </c>
      <c r="H201" s="30">
        <v>50.95</v>
      </c>
      <c r="I201" s="30">
        <v>152.85</v>
      </c>
      <c r="J201" s="30">
        <v>3</v>
      </c>
      <c r="K201" s="30">
        <f t="shared" si="9"/>
        <v>152.85000000000002</v>
      </c>
      <c r="L201" s="32"/>
      <c r="M201" s="30"/>
      <c r="N201" s="30">
        <f t="shared" si="10"/>
        <v>0</v>
      </c>
      <c r="O201" s="31">
        <f t="shared" si="11"/>
        <v>0</v>
      </c>
      <c r="P201" s="66"/>
      <c r="Q201" s="11"/>
      <c r="R201" s="11"/>
      <c r="S201" s="11"/>
      <c r="T201" s="11"/>
      <c r="U201" s="11"/>
      <c r="V201" s="11"/>
      <c r="W201" s="11"/>
    </row>
    <row r="202" spans="2:23" s="2" customFormat="1" ht="15.75" hidden="1">
      <c r="B202" s="27" t="s">
        <v>546</v>
      </c>
      <c r="C202" s="28" t="s">
        <v>157</v>
      </c>
      <c r="D202" s="29" t="s">
        <v>303</v>
      </c>
      <c r="E202" s="57">
        <v>1</v>
      </c>
      <c r="F202" s="30">
        <v>46.717999999999996</v>
      </c>
      <c r="G202" s="30">
        <v>46.72</v>
      </c>
      <c r="H202" s="30">
        <v>58.4</v>
      </c>
      <c r="I202" s="30">
        <v>58.4</v>
      </c>
      <c r="J202" s="30"/>
      <c r="K202" s="30">
        <f t="shared" si="9"/>
        <v>0</v>
      </c>
      <c r="L202" s="32"/>
      <c r="M202" s="30"/>
      <c r="N202" s="30">
        <f t="shared" si="10"/>
        <v>1</v>
      </c>
      <c r="O202" s="31">
        <f t="shared" si="11"/>
        <v>58.4</v>
      </c>
      <c r="P202" s="66"/>
      <c r="Q202" s="11"/>
      <c r="R202" s="11"/>
      <c r="S202" s="11"/>
      <c r="T202" s="11"/>
      <c r="U202" s="11"/>
      <c r="V202" s="11"/>
      <c r="W202" s="11"/>
    </row>
    <row r="203" spans="2:23" s="1" customFormat="1" ht="15.75">
      <c r="B203" s="23" t="s">
        <v>547</v>
      </c>
      <c r="C203" s="20" t="s">
        <v>158</v>
      </c>
      <c r="D203" s="19"/>
      <c r="E203" s="55"/>
      <c r="F203" s="30"/>
      <c r="G203" s="18"/>
      <c r="H203" s="30"/>
      <c r="I203" s="30"/>
      <c r="J203" s="18"/>
      <c r="K203" s="30"/>
      <c r="L203" s="18"/>
      <c r="M203" s="30"/>
      <c r="N203" s="30"/>
      <c r="O203" s="31"/>
      <c r="P203" s="66"/>
      <c r="Q203" s="71"/>
      <c r="R203" s="71"/>
      <c r="S203" s="71"/>
      <c r="T203" s="71"/>
      <c r="U203" s="71"/>
      <c r="V203" s="71"/>
      <c r="W203" s="71"/>
    </row>
    <row r="204" spans="2:23" s="2" customFormat="1" ht="15.75" hidden="1">
      <c r="B204" s="27" t="s">
        <v>548</v>
      </c>
      <c r="C204" s="28" t="s">
        <v>159</v>
      </c>
      <c r="D204" s="29" t="s">
        <v>303</v>
      </c>
      <c r="E204" s="57">
        <v>1</v>
      </c>
      <c r="F204" s="30">
        <v>59.114999999999995</v>
      </c>
      <c r="G204" s="30">
        <v>59.12</v>
      </c>
      <c r="H204" s="30">
        <v>73.89</v>
      </c>
      <c r="I204" s="30">
        <v>73.89</v>
      </c>
      <c r="J204" s="30"/>
      <c r="K204" s="30">
        <f t="shared" si="9"/>
        <v>0</v>
      </c>
      <c r="L204" s="32"/>
      <c r="M204" s="30"/>
      <c r="N204" s="30">
        <f t="shared" si="10"/>
        <v>1</v>
      </c>
      <c r="O204" s="31">
        <f t="shared" si="11"/>
        <v>73.89</v>
      </c>
      <c r="P204" s="66"/>
      <c r="Q204" s="11"/>
      <c r="R204" s="11"/>
      <c r="S204" s="11"/>
      <c r="T204" s="11"/>
      <c r="U204" s="11"/>
      <c r="V204" s="11"/>
      <c r="W204" s="11"/>
    </row>
    <row r="205" spans="2:23" s="2" customFormat="1" ht="15.75" hidden="1">
      <c r="B205" s="27" t="s">
        <v>549</v>
      </c>
      <c r="C205" s="28" t="s">
        <v>160</v>
      </c>
      <c r="D205" s="29" t="s">
        <v>303</v>
      </c>
      <c r="E205" s="57">
        <v>6</v>
      </c>
      <c r="F205" s="30">
        <v>38.667999999999999</v>
      </c>
      <c r="G205" s="30">
        <v>232.01</v>
      </c>
      <c r="H205" s="30">
        <v>48.34</v>
      </c>
      <c r="I205" s="30">
        <v>290.04000000000002</v>
      </c>
      <c r="J205" s="30"/>
      <c r="K205" s="30">
        <f t="shared" si="9"/>
        <v>0</v>
      </c>
      <c r="L205" s="32"/>
      <c r="M205" s="30"/>
      <c r="N205" s="30">
        <f t="shared" si="10"/>
        <v>6</v>
      </c>
      <c r="O205" s="31">
        <f t="shared" si="11"/>
        <v>290.04000000000002</v>
      </c>
      <c r="P205" s="66"/>
      <c r="Q205" s="11"/>
      <c r="R205" s="11"/>
      <c r="S205" s="11"/>
      <c r="T205" s="11"/>
      <c r="U205" s="11"/>
      <c r="V205" s="11"/>
      <c r="W205" s="11"/>
    </row>
    <row r="206" spans="2:23" s="2" customFormat="1" ht="15.75">
      <c r="B206" s="27" t="s">
        <v>550</v>
      </c>
      <c r="C206" s="28" t="s">
        <v>161</v>
      </c>
      <c r="D206" s="29" t="s">
        <v>303</v>
      </c>
      <c r="E206" s="57">
        <v>6</v>
      </c>
      <c r="F206" s="30">
        <v>34.188000000000002</v>
      </c>
      <c r="G206" s="30">
        <v>205.13</v>
      </c>
      <c r="H206" s="30">
        <v>42.74</v>
      </c>
      <c r="I206" s="30">
        <v>256.44</v>
      </c>
      <c r="J206" s="30">
        <v>6</v>
      </c>
      <c r="K206" s="30">
        <f t="shared" si="9"/>
        <v>256.44</v>
      </c>
      <c r="L206" s="32"/>
      <c r="M206" s="30"/>
      <c r="N206" s="30">
        <f t="shared" si="10"/>
        <v>0</v>
      </c>
      <c r="O206" s="31">
        <f t="shared" si="11"/>
        <v>0</v>
      </c>
      <c r="P206" s="66"/>
      <c r="Q206" s="11"/>
      <c r="R206" s="11"/>
      <c r="S206" s="11"/>
      <c r="T206" s="11"/>
      <c r="U206" s="11"/>
      <c r="V206" s="11"/>
      <c r="W206" s="11"/>
    </row>
    <row r="207" spans="2:23" s="2" customFormat="1" ht="15.75">
      <c r="B207" s="27" t="s">
        <v>551</v>
      </c>
      <c r="C207" s="28" t="s">
        <v>162</v>
      </c>
      <c r="D207" s="29" t="s">
        <v>303</v>
      </c>
      <c r="E207" s="57">
        <v>2</v>
      </c>
      <c r="F207" s="30">
        <v>14.510999999999999</v>
      </c>
      <c r="G207" s="30">
        <v>29.02</v>
      </c>
      <c r="H207" s="30">
        <v>18.14</v>
      </c>
      <c r="I207" s="30">
        <v>36.28</v>
      </c>
      <c r="J207" s="30"/>
      <c r="K207" s="30">
        <f t="shared" si="9"/>
        <v>0</v>
      </c>
      <c r="L207" s="32"/>
      <c r="M207" s="30"/>
      <c r="N207" s="30">
        <f t="shared" si="10"/>
        <v>2</v>
      </c>
      <c r="O207" s="31">
        <f t="shared" si="11"/>
        <v>36.28</v>
      </c>
      <c r="P207" s="66"/>
      <c r="Q207" s="11"/>
      <c r="R207" s="11"/>
      <c r="S207" s="11"/>
      <c r="T207" s="11"/>
      <c r="U207" s="11"/>
      <c r="V207" s="11"/>
      <c r="W207" s="11"/>
    </row>
    <row r="208" spans="2:23" s="2" customFormat="1" ht="15.75" hidden="1">
      <c r="B208" s="27" t="s">
        <v>552</v>
      </c>
      <c r="C208" s="28" t="s">
        <v>163</v>
      </c>
      <c r="D208" s="29" t="s">
        <v>303</v>
      </c>
      <c r="E208" s="57">
        <v>2</v>
      </c>
      <c r="F208" s="30">
        <v>33.558</v>
      </c>
      <c r="G208" s="30">
        <v>67.12</v>
      </c>
      <c r="H208" s="30">
        <v>41.95</v>
      </c>
      <c r="I208" s="30">
        <v>83.9</v>
      </c>
      <c r="J208" s="30"/>
      <c r="K208" s="30">
        <f t="shared" si="9"/>
        <v>0</v>
      </c>
      <c r="L208" s="32"/>
      <c r="M208" s="30"/>
      <c r="N208" s="30">
        <f t="shared" si="10"/>
        <v>2</v>
      </c>
      <c r="O208" s="31">
        <f t="shared" si="11"/>
        <v>83.9</v>
      </c>
      <c r="P208" s="66"/>
      <c r="Q208" s="11"/>
      <c r="R208" s="11"/>
      <c r="S208" s="11"/>
      <c r="T208" s="11"/>
      <c r="U208" s="11"/>
      <c r="V208" s="11"/>
      <c r="W208" s="11"/>
    </row>
    <row r="209" spans="2:23" s="2" customFormat="1" ht="15.75" hidden="1">
      <c r="B209" s="27" t="s">
        <v>553</v>
      </c>
      <c r="C209" s="28" t="s">
        <v>164</v>
      </c>
      <c r="D209" s="29" t="s">
        <v>303</v>
      </c>
      <c r="E209" s="57">
        <v>2</v>
      </c>
      <c r="F209" s="30">
        <v>29.553999999999998</v>
      </c>
      <c r="G209" s="30">
        <v>59.11</v>
      </c>
      <c r="H209" s="30">
        <v>36.94</v>
      </c>
      <c r="I209" s="30">
        <v>73.88</v>
      </c>
      <c r="J209" s="30"/>
      <c r="K209" s="30">
        <f t="shared" si="9"/>
        <v>0</v>
      </c>
      <c r="L209" s="32"/>
      <c r="M209" s="30"/>
      <c r="N209" s="30">
        <f t="shared" si="10"/>
        <v>2</v>
      </c>
      <c r="O209" s="31">
        <f t="shared" si="11"/>
        <v>73.88</v>
      </c>
      <c r="P209" s="66"/>
      <c r="Q209" s="11"/>
      <c r="R209" s="11"/>
      <c r="S209" s="11"/>
      <c r="T209" s="11"/>
      <c r="U209" s="11"/>
      <c r="V209" s="11"/>
      <c r="W209" s="11"/>
    </row>
    <row r="210" spans="2:23" s="1" customFormat="1" ht="15.75" hidden="1">
      <c r="B210" s="23" t="s">
        <v>554</v>
      </c>
      <c r="C210" s="20" t="s">
        <v>165</v>
      </c>
      <c r="D210" s="19"/>
      <c r="E210" s="55"/>
      <c r="F210" s="30"/>
      <c r="G210" s="18"/>
      <c r="H210" s="30"/>
      <c r="I210" s="18"/>
      <c r="J210" s="18"/>
      <c r="K210" s="30"/>
      <c r="L210" s="18"/>
      <c r="M210" s="18"/>
      <c r="N210" s="30"/>
      <c r="O210" s="31"/>
      <c r="P210" s="66"/>
      <c r="Q210" s="71"/>
      <c r="R210" s="71"/>
      <c r="S210" s="71"/>
      <c r="T210" s="71"/>
      <c r="U210" s="71"/>
      <c r="V210" s="71"/>
      <c r="W210" s="71"/>
    </row>
    <row r="211" spans="2:23" s="4" customFormat="1" ht="15.75" hidden="1">
      <c r="B211" s="27" t="s">
        <v>555</v>
      </c>
      <c r="C211" s="28" t="s">
        <v>166</v>
      </c>
      <c r="D211" s="29" t="s">
        <v>303</v>
      </c>
      <c r="E211" s="56">
        <v>1</v>
      </c>
      <c r="F211" s="30">
        <v>28.755999999999997</v>
      </c>
      <c r="G211" s="30">
        <v>28.76</v>
      </c>
      <c r="H211" s="30">
        <v>35.950000000000003</v>
      </c>
      <c r="I211" s="30">
        <v>35.950000000000003</v>
      </c>
      <c r="J211" s="30"/>
      <c r="K211" s="30">
        <f t="shared" ref="K211:K273" si="15">J211*H211</f>
        <v>0</v>
      </c>
      <c r="L211" s="32"/>
      <c r="M211" s="30"/>
      <c r="N211" s="30">
        <f t="shared" ref="N211:N273" si="16">E211-J211</f>
        <v>1</v>
      </c>
      <c r="O211" s="31">
        <f t="shared" ref="O211:O273" si="17">I211-K211</f>
        <v>35.950000000000003</v>
      </c>
      <c r="P211" s="66"/>
      <c r="Q211" s="8"/>
      <c r="R211" s="8"/>
      <c r="S211" s="8"/>
      <c r="T211" s="8"/>
      <c r="U211" s="8"/>
      <c r="V211" s="8"/>
      <c r="W211" s="8"/>
    </row>
    <row r="212" spans="2:23" s="2" customFormat="1" ht="15.75" hidden="1">
      <c r="B212" s="27" t="s">
        <v>556</v>
      </c>
      <c r="C212" s="28" t="s">
        <v>167</v>
      </c>
      <c r="D212" s="29" t="s">
        <v>303</v>
      </c>
      <c r="E212" s="57">
        <v>6</v>
      </c>
      <c r="F212" s="30">
        <v>9.8209999999999997</v>
      </c>
      <c r="G212" s="30">
        <v>58.93</v>
      </c>
      <c r="H212" s="30">
        <v>12.28</v>
      </c>
      <c r="I212" s="30">
        <v>73.680000000000007</v>
      </c>
      <c r="J212" s="30"/>
      <c r="K212" s="30">
        <f t="shared" si="15"/>
        <v>0</v>
      </c>
      <c r="L212" s="32"/>
      <c r="M212" s="30"/>
      <c r="N212" s="30">
        <f t="shared" si="16"/>
        <v>6</v>
      </c>
      <c r="O212" s="31">
        <f t="shared" si="17"/>
        <v>73.680000000000007</v>
      </c>
      <c r="P212" s="66"/>
      <c r="Q212" s="11"/>
      <c r="R212" s="11"/>
      <c r="S212" s="11"/>
      <c r="T212" s="11"/>
      <c r="U212" s="11"/>
      <c r="V212" s="11"/>
      <c r="W212" s="11"/>
    </row>
    <row r="213" spans="2:23" s="1" customFormat="1" ht="15.75" hidden="1">
      <c r="B213" s="23" t="s">
        <v>557</v>
      </c>
      <c r="C213" s="20" t="s">
        <v>168</v>
      </c>
      <c r="D213" s="19"/>
      <c r="E213" s="55"/>
      <c r="F213" s="30"/>
      <c r="G213" s="18"/>
      <c r="H213" s="30"/>
      <c r="I213" s="30"/>
      <c r="J213" s="18"/>
      <c r="K213" s="30"/>
      <c r="L213" s="18"/>
      <c r="M213" s="30"/>
      <c r="N213" s="30"/>
      <c r="O213" s="31"/>
      <c r="P213" s="66"/>
      <c r="Q213" s="71"/>
      <c r="R213" s="71"/>
      <c r="S213" s="71"/>
      <c r="T213" s="71"/>
      <c r="U213" s="71"/>
      <c r="V213" s="71"/>
      <c r="W213" s="71"/>
    </row>
    <row r="214" spans="2:23" s="2" customFormat="1" ht="15.75" hidden="1">
      <c r="B214" s="27" t="s">
        <v>558</v>
      </c>
      <c r="C214" s="28" t="s">
        <v>169</v>
      </c>
      <c r="D214" s="29" t="s">
        <v>303</v>
      </c>
      <c r="E214" s="57">
        <v>6</v>
      </c>
      <c r="F214" s="30">
        <v>27.103999999999999</v>
      </c>
      <c r="G214" s="30">
        <v>162.62</v>
      </c>
      <c r="H214" s="30">
        <v>33.880000000000003</v>
      </c>
      <c r="I214" s="30">
        <v>203.28</v>
      </c>
      <c r="J214" s="30"/>
      <c r="K214" s="30">
        <f t="shared" si="15"/>
        <v>0</v>
      </c>
      <c r="L214" s="32"/>
      <c r="M214" s="30"/>
      <c r="N214" s="30">
        <f t="shared" si="16"/>
        <v>6</v>
      </c>
      <c r="O214" s="31">
        <f t="shared" si="17"/>
        <v>203.28</v>
      </c>
      <c r="P214" s="66"/>
      <c r="Q214" s="11"/>
      <c r="R214" s="11"/>
      <c r="S214" s="11"/>
      <c r="T214" s="11"/>
      <c r="U214" s="11"/>
      <c r="V214" s="11"/>
      <c r="W214" s="11"/>
    </row>
    <row r="215" spans="2:23" s="2" customFormat="1" ht="15.75" hidden="1">
      <c r="B215" s="27" t="s">
        <v>559</v>
      </c>
      <c r="C215" s="28" t="s">
        <v>170</v>
      </c>
      <c r="D215" s="29" t="s">
        <v>303</v>
      </c>
      <c r="E215" s="57">
        <v>2</v>
      </c>
      <c r="F215" s="30">
        <v>35.643999999999998</v>
      </c>
      <c r="G215" s="30">
        <v>71.290000000000006</v>
      </c>
      <c r="H215" s="30">
        <v>44.56</v>
      </c>
      <c r="I215" s="30">
        <v>89.12</v>
      </c>
      <c r="J215" s="30"/>
      <c r="K215" s="30">
        <f t="shared" si="15"/>
        <v>0</v>
      </c>
      <c r="L215" s="32"/>
      <c r="M215" s="30"/>
      <c r="N215" s="30">
        <f t="shared" si="16"/>
        <v>2</v>
      </c>
      <c r="O215" s="31">
        <f t="shared" si="17"/>
        <v>89.12</v>
      </c>
      <c r="P215" s="66"/>
      <c r="Q215" s="11"/>
      <c r="R215" s="11"/>
      <c r="S215" s="11"/>
      <c r="T215" s="11"/>
      <c r="U215" s="11"/>
      <c r="V215" s="11"/>
      <c r="W215" s="11"/>
    </row>
    <row r="216" spans="2:23" s="2" customFormat="1" ht="15.75" hidden="1">
      <c r="B216" s="27" t="s">
        <v>560</v>
      </c>
      <c r="C216" s="28" t="s">
        <v>171</v>
      </c>
      <c r="D216" s="29" t="s">
        <v>303</v>
      </c>
      <c r="E216" s="57">
        <v>4</v>
      </c>
      <c r="F216" s="30">
        <v>26.614000000000001</v>
      </c>
      <c r="G216" s="30">
        <v>106.46</v>
      </c>
      <c r="H216" s="30">
        <v>33.270000000000003</v>
      </c>
      <c r="I216" s="30">
        <v>133.08000000000001</v>
      </c>
      <c r="J216" s="30"/>
      <c r="K216" s="30">
        <f t="shared" si="15"/>
        <v>0</v>
      </c>
      <c r="L216" s="32"/>
      <c r="M216" s="30"/>
      <c r="N216" s="30">
        <f t="shared" si="16"/>
        <v>4</v>
      </c>
      <c r="O216" s="31">
        <f t="shared" si="17"/>
        <v>133.08000000000001</v>
      </c>
      <c r="P216" s="66"/>
      <c r="Q216" s="11"/>
      <c r="R216" s="11"/>
      <c r="S216" s="11"/>
      <c r="T216" s="11"/>
      <c r="U216" s="11"/>
      <c r="V216" s="11"/>
      <c r="W216" s="11"/>
    </row>
    <row r="217" spans="2:23" s="2" customFormat="1" ht="15.75" hidden="1">
      <c r="B217" s="27" t="s">
        <v>561</v>
      </c>
      <c r="C217" s="28" t="s">
        <v>172</v>
      </c>
      <c r="D217" s="29" t="s">
        <v>303</v>
      </c>
      <c r="E217" s="57">
        <v>2</v>
      </c>
      <c r="F217" s="30">
        <v>13.376999999999999</v>
      </c>
      <c r="G217" s="30">
        <v>26.75</v>
      </c>
      <c r="H217" s="30">
        <v>16.72</v>
      </c>
      <c r="I217" s="30">
        <v>33.44</v>
      </c>
      <c r="J217" s="30"/>
      <c r="K217" s="30">
        <f t="shared" si="15"/>
        <v>0</v>
      </c>
      <c r="L217" s="32"/>
      <c r="M217" s="30"/>
      <c r="N217" s="30">
        <f t="shared" si="16"/>
        <v>2</v>
      </c>
      <c r="O217" s="31">
        <f t="shared" si="17"/>
        <v>33.44</v>
      </c>
      <c r="P217" s="66"/>
      <c r="Q217" s="11"/>
      <c r="R217" s="11"/>
      <c r="S217" s="11"/>
      <c r="T217" s="11"/>
      <c r="U217" s="11"/>
      <c r="V217" s="11"/>
      <c r="W217" s="11"/>
    </row>
    <row r="218" spans="2:23" s="1" customFormat="1" ht="15.75">
      <c r="B218" s="23" t="s">
        <v>562</v>
      </c>
      <c r="C218" s="20" t="s">
        <v>173</v>
      </c>
      <c r="D218" s="19"/>
      <c r="E218" s="55"/>
      <c r="F218" s="30"/>
      <c r="G218" s="18"/>
      <c r="H218" s="30"/>
      <c r="I218" s="30"/>
      <c r="J218" s="18"/>
      <c r="K218" s="30"/>
      <c r="L218" s="18"/>
      <c r="M218" s="30"/>
      <c r="N218" s="30"/>
      <c r="O218" s="31"/>
      <c r="P218" s="66"/>
      <c r="Q218" s="71"/>
      <c r="R218" s="71"/>
      <c r="S218" s="71"/>
      <c r="T218" s="71"/>
      <c r="U218" s="71"/>
      <c r="V218" s="71"/>
      <c r="W218" s="71"/>
    </row>
    <row r="219" spans="2:23" s="2" customFormat="1" ht="15.75">
      <c r="B219" s="27" t="s">
        <v>563</v>
      </c>
      <c r="C219" s="28" t="s">
        <v>174</v>
      </c>
      <c r="D219" s="29" t="s">
        <v>303</v>
      </c>
      <c r="E219" s="57">
        <v>6</v>
      </c>
      <c r="F219" s="30">
        <v>25.388999999999999</v>
      </c>
      <c r="G219" s="30">
        <v>152.33000000000001</v>
      </c>
      <c r="H219" s="30">
        <v>31.74</v>
      </c>
      <c r="I219" s="30">
        <v>190.44</v>
      </c>
      <c r="J219" s="30">
        <v>6</v>
      </c>
      <c r="K219" s="30">
        <f t="shared" si="15"/>
        <v>190.44</v>
      </c>
      <c r="L219" s="32"/>
      <c r="M219" s="30"/>
      <c r="N219" s="30">
        <f t="shared" si="16"/>
        <v>0</v>
      </c>
      <c r="O219" s="31">
        <f t="shared" si="17"/>
        <v>0</v>
      </c>
      <c r="P219" s="66"/>
      <c r="Q219" s="11"/>
      <c r="R219" s="11"/>
      <c r="S219" s="11"/>
      <c r="T219" s="11"/>
      <c r="U219" s="11"/>
      <c r="V219" s="11"/>
      <c r="W219" s="11"/>
    </row>
    <row r="220" spans="2:23" s="2" customFormat="1" ht="15.75" hidden="1">
      <c r="B220" s="27" t="s">
        <v>564</v>
      </c>
      <c r="C220" s="28" t="s">
        <v>175</v>
      </c>
      <c r="D220" s="29" t="s">
        <v>303</v>
      </c>
      <c r="E220" s="57">
        <v>6</v>
      </c>
      <c r="F220" s="30">
        <v>73.835999999999999</v>
      </c>
      <c r="G220" s="30">
        <v>443.02</v>
      </c>
      <c r="H220" s="30">
        <v>92.3</v>
      </c>
      <c r="I220" s="30">
        <v>553.79999999999995</v>
      </c>
      <c r="J220" s="30"/>
      <c r="K220" s="30">
        <f t="shared" si="15"/>
        <v>0</v>
      </c>
      <c r="L220" s="32"/>
      <c r="M220" s="30"/>
      <c r="N220" s="30">
        <f t="shared" si="16"/>
        <v>6</v>
      </c>
      <c r="O220" s="31">
        <f t="shared" si="17"/>
        <v>553.79999999999995</v>
      </c>
      <c r="P220" s="66"/>
      <c r="Q220" s="11"/>
      <c r="R220" s="11"/>
      <c r="S220" s="11"/>
      <c r="T220" s="11"/>
      <c r="U220" s="11"/>
      <c r="V220" s="11"/>
      <c r="W220" s="11"/>
    </row>
    <row r="221" spans="2:23" s="2" customFormat="1" ht="15.75" hidden="1">
      <c r="B221" s="27" t="s">
        <v>565</v>
      </c>
      <c r="C221" s="28" t="s">
        <v>176</v>
      </c>
      <c r="D221" s="29" t="s">
        <v>303</v>
      </c>
      <c r="E221" s="57">
        <v>1</v>
      </c>
      <c r="F221" s="30">
        <v>68.236000000000004</v>
      </c>
      <c r="G221" s="30">
        <v>68.239999999999995</v>
      </c>
      <c r="H221" s="30">
        <v>85.3</v>
      </c>
      <c r="I221" s="30">
        <v>85.3</v>
      </c>
      <c r="J221" s="30"/>
      <c r="K221" s="30">
        <f t="shared" si="15"/>
        <v>0</v>
      </c>
      <c r="L221" s="32"/>
      <c r="M221" s="30"/>
      <c r="N221" s="30">
        <f t="shared" si="16"/>
        <v>1</v>
      </c>
      <c r="O221" s="31">
        <f t="shared" si="17"/>
        <v>85.3</v>
      </c>
      <c r="P221" s="66"/>
      <c r="Q221" s="11"/>
      <c r="R221" s="11"/>
      <c r="S221" s="11"/>
      <c r="T221" s="11"/>
      <c r="U221" s="11"/>
      <c r="V221" s="11"/>
      <c r="W221" s="11"/>
    </row>
    <row r="222" spans="2:23" s="1" customFormat="1" ht="15.75" hidden="1">
      <c r="B222" s="23" t="s">
        <v>566</v>
      </c>
      <c r="C222" s="20" t="s">
        <v>177</v>
      </c>
      <c r="D222" s="19"/>
      <c r="E222" s="55"/>
      <c r="F222" s="30"/>
      <c r="G222" s="18"/>
      <c r="H222" s="30"/>
      <c r="I222" s="30"/>
      <c r="J222" s="18"/>
      <c r="K222" s="30"/>
      <c r="L222" s="18"/>
      <c r="M222" s="30"/>
      <c r="N222" s="30"/>
      <c r="O222" s="31"/>
      <c r="P222" s="66"/>
      <c r="Q222" s="71"/>
      <c r="R222" s="71"/>
      <c r="S222" s="71"/>
      <c r="T222" s="71"/>
      <c r="U222" s="71"/>
      <c r="V222" s="71"/>
      <c r="W222" s="71"/>
    </row>
    <row r="223" spans="2:23" s="2" customFormat="1" ht="15.75" hidden="1">
      <c r="B223" s="27" t="s">
        <v>567</v>
      </c>
      <c r="C223" s="28" t="s">
        <v>178</v>
      </c>
      <c r="D223" s="29" t="s">
        <v>303</v>
      </c>
      <c r="E223" s="57">
        <v>2</v>
      </c>
      <c r="F223" s="30">
        <v>26.747</v>
      </c>
      <c r="G223" s="30">
        <v>53.49</v>
      </c>
      <c r="H223" s="30">
        <v>33.43</v>
      </c>
      <c r="I223" s="30">
        <v>66.86</v>
      </c>
      <c r="J223" s="30"/>
      <c r="K223" s="30">
        <f t="shared" si="15"/>
        <v>0</v>
      </c>
      <c r="L223" s="32"/>
      <c r="M223" s="30"/>
      <c r="N223" s="30">
        <f t="shared" si="16"/>
        <v>2</v>
      </c>
      <c r="O223" s="31">
        <f t="shared" si="17"/>
        <v>66.86</v>
      </c>
      <c r="P223" s="66"/>
      <c r="Q223" s="11"/>
      <c r="R223" s="11"/>
      <c r="S223" s="11"/>
      <c r="T223" s="11"/>
      <c r="U223" s="11"/>
      <c r="V223" s="11"/>
      <c r="W223" s="11"/>
    </row>
    <row r="224" spans="2:23" s="2" customFormat="1" ht="15.75" hidden="1">
      <c r="B224" s="27" t="s">
        <v>568</v>
      </c>
      <c r="C224" s="28" t="s">
        <v>179</v>
      </c>
      <c r="D224" s="29" t="s">
        <v>303</v>
      </c>
      <c r="E224" s="57">
        <v>3</v>
      </c>
      <c r="F224" s="30">
        <v>18.941999999999997</v>
      </c>
      <c r="G224" s="30">
        <v>56.83</v>
      </c>
      <c r="H224" s="30">
        <v>23.68</v>
      </c>
      <c r="I224" s="30">
        <v>71.040000000000006</v>
      </c>
      <c r="J224" s="30"/>
      <c r="K224" s="30">
        <f t="shared" si="15"/>
        <v>0</v>
      </c>
      <c r="L224" s="32"/>
      <c r="M224" s="30"/>
      <c r="N224" s="30">
        <f t="shared" si="16"/>
        <v>3</v>
      </c>
      <c r="O224" s="31">
        <f t="shared" si="17"/>
        <v>71.040000000000006</v>
      </c>
      <c r="P224" s="66"/>
      <c r="Q224" s="11"/>
      <c r="R224" s="11"/>
      <c r="S224" s="11"/>
      <c r="T224" s="11"/>
      <c r="U224" s="11"/>
      <c r="V224" s="11"/>
      <c r="W224" s="11"/>
    </row>
    <row r="225" spans="2:23" s="2" customFormat="1" ht="15.75" hidden="1">
      <c r="B225" s="27" t="s">
        <v>569</v>
      </c>
      <c r="C225" s="28" t="s">
        <v>180</v>
      </c>
      <c r="D225" s="29" t="s">
        <v>303</v>
      </c>
      <c r="E225" s="57">
        <v>1</v>
      </c>
      <c r="F225" s="30">
        <v>110.726</v>
      </c>
      <c r="G225" s="30">
        <v>110.73</v>
      </c>
      <c r="H225" s="30">
        <v>138.41</v>
      </c>
      <c r="I225" s="30">
        <v>138.41</v>
      </c>
      <c r="J225" s="30"/>
      <c r="K225" s="30">
        <f t="shared" si="15"/>
        <v>0</v>
      </c>
      <c r="L225" s="32"/>
      <c r="M225" s="30"/>
      <c r="N225" s="30">
        <f t="shared" si="16"/>
        <v>1</v>
      </c>
      <c r="O225" s="31">
        <f t="shared" si="17"/>
        <v>138.41</v>
      </c>
      <c r="P225" s="66"/>
      <c r="Q225" s="11"/>
      <c r="R225" s="11"/>
      <c r="S225" s="11"/>
      <c r="T225" s="11"/>
      <c r="U225" s="11"/>
      <c r="V225" s="11"/>
      <c r="W225" s="11"/>
    </row>
    <row r="226" spans="2:23" s="2" customFormat="1" ht="15.75" hidden="1">
      <c r="B226" s="27" t="s">
        <v>570</v>
      </c>
      <c r="C226" s="28" t="s">
        <v>181</v>
      </c>
      <c r="D226" s="29" t="s">
        <v>303</v>
      </c>
      <c r="E226" s="57">
        <v>1</v>
      </c>
      <c r="F226" s="30">
        <v>271.726</v>
      </c>
      <c r="G226" s="30">
        <v>271.73</v>
      </c>
      <c r="H226" s="30">
        <v>339.66</v>
      </c>
      <c r="I226" s="30">
        <v>339.66</v>
      </c>
      <c r="J226" s="30"/>
      <c r="K226" s="30">
        <f t="shared" si="15"/>
        <v>0</v>
      </c>
      <c r="L226" s="32"/>
      <c r="M226" s="30"/>
      <c r="N226" s="30">
        <f t="shared" si="16"/>
        <v>1</v>
      </c>
      <c r="O226" s="31">
        <f t="shared" si="17"/>
        <v>339.66</v>
      </c>
      <c r="P226" s="66"/>
      <c r="Q226" s="11"/>
      <c r="R226" s="11"/>
      <c r="S226" s="11"/>
      <c r="T226" s="11"/>
      <c r="U226" s="11"/>
      <c r="V226" s="11"/>
      <c r="W226" s="11"/>
    </row>
    <row r="227" spans="2:23" s="2" customFormat="1" ht="15.75" hidden="1">
      <c r="B227" s="27" t="s">
        <v>571</v>
      </c>
      <c r="C227" s="28" t="s">
        <v>182</v>
      </c>
      <c r="D227" s="29" t="s">
        <v>303</v>
      </c>
      <c r="E227" s="57">
        <v>1</v>
      </c>
      <c r="F227" s="30">
        <v>156.55500000000001</v>
      </c>
      <c r="G227" s="30">
        <v>156.56</v>
      </c>
      <c r="H227" s="30">
        <v>195.69</v>
      </c>
      <c r="I227" s="30">
        <v>195.69</v>
      </c>
      <c r="J227" s="30"/>
      <c r="K227" s="30">
        <f t="shared" si="15"/>
        <v>0</v>
      </c>
      <c r="L227" s="32"/>
      <c r="M227" s="30"/>
      <c r="N227" s="30">
        <f t="shared" si="16"/>
        <v>1</v>
      </c>
      <c r="O227" s="31">
        <f t="shared" si="17"/>
        <v>195.69</v>
      </c>
      <c r="P227" s="66"/>
      <c r="Q227" s="11"/>
      <c r="R227" s="11"/>
      <c r="S227" s="11"/>
      <c r="T227" s="11"/>
      <c r="U227" s="11"/>
      <c r="V227" s="11"/>
      <c r="W227" s="11"/>
    </row>
    <row r="228" spans="2:23" s="3" customFormat="1" ht="15.75">
      <c r="B228" s="23" t="s">
        <v>572</v>
      </c>
      <c r="C228" s="20" t="s">
        <v>183</v>
      </c>
      <c r="D228" s="19"/>
      <c r="E228" s="55"/>
      <c r="F228" s="30"/>
      <c r="G228" s="18"/>
      <c r="H228" s="30"/>
      <c r="I228" s="30"/>
      <c r="J228" s="18"/>
      <c r="K228" s="30"/>
      <c r="L228" s="18"/>
      <c r="M228" s="30"/>
      <c r="N228" s="30"/>
      <c r="O228" s="31"/>
      <c r="P228" s="66"/>
      <c r="Q228" s="67"/>
      <c r="R228" s="67"/>
      <c r="S228" s="67"/>
      <c r="T228" s="67"/>
      <c r="U228" s="67"/>
      <c r="V228" s="67"/>
      <c r="W228" s="67"/>
    </row>
    <row r="229" spans="2:23" s="2" customFormat="1" ht="15.75" hidden="1">
      <c r="B229" s="27" t="s">
        <v>573</v>
      </c>
      <c r="C229" s="28" t="s">
        <v>184</v>
      </c>
      <c r="D229" s="29" t="s">
        <v>303</v>
      </c>
      <c r="E229" s="57">
        <v>1</v>
      </c>
      <c r="F229" s="30">
        <v>197.16200000000001</v>
      </c>
      <c r="G229" s="30">
        <v>197.16</v>
      </c>
      <c r="H229" s="30">
        <v>246.45</v>
      </c>
      <c r="I229" s="30">
        <v>246.45</v>
      </c>
      <c r="J229" s="30"/>
      <c r="K229" s="30">
        <f t="shared" si="15"/>
        <v>0</v>
      </c>
      <c r="L229" s="32"/>
      <c r="M229" s="30"/>
      <c r="N229" s="30">
        <f t="shared" si="16"/>
        <v>1</v>
      </c>
      <c r="O229" s="31">
        <f t="shared" si="17"/>
        <v>246.45</v>
      </c>
      <c r="P229" s="66"/>
      <c r="Q229" s="11"/>
      <c r="R229" s="11"/>
      <c r="S229" s="11"/>
      <c r="T229" s="11"/>
      <c r="U229" s="11"/>
      <c r="V229" s="11"/>
      <c r="W229" s="11"/>
    </row>
    <row r="230" spans="2:23" ht="15.75">
      <c r="B230" s="27" t="s">
        <v>574</v>
      </c>
      <c r="C230" s="28" t="s">
        <v>185</v>
      </c>
      <c r="D230" s="29" t="s">
        <v>308</v>
      </c>
      <c r="E230" s="56">
        <v>2</v>
      </c>
      <c r="F230" s="30">
        <v>622.29300000000001</v>
      </c>
      <c r="G230" s="30">
        <v>1244.5899999999999</v>
      </c>
      <c r="H230" s="30">
        <v>777.87</v>
      </c>
      <c r="I230" s="30">
        <v>1555.74</v>
      </c>
      <c r="J230" s="30">
        <v>2</v>
      </c>
      <c r="K230" s="30">
        <f t="shared" si="15"/>
        <v>1555.74</v>
      </c>
      <c r="L230" s="32"/>
      <c r="M230" s="30"/>
      <c r="N230" s="30">
        <f t="shared" si="16"/>
        <v>0</v>
      </c>
      <c r="O230" s="31">
        <f t="shared" si="17"/>
        <v>0</v>
      </c>
      <c r="P230" s="66"/>
    </row>
    <row r="231" spans="2:23" s="2" customFormat="1" ht="15.75" hidden="1">
      <c r="B231" s="27" t="s">
        <v>575</v>
      </c>
      <c r="C231" s="28" t="s">
        <v>186</v>
      </c>
      <c r="D231" s="29" t="s">
        <v>303</v>
      </c>
      <c r="E231" s="57">
        <v>1</v>
      </c>
      <c r="F231" s="30">
        <v>93.506</v>
      </c>
      <c r="G231" s="30">
        <v>93.51</v>
      </c>
      <c r="H231" s="30">
        <v>116.88</v>
      </c>
      <c r="I231" s="30">
        <v>116.88</v>
      </c>
      <c r="J231" s="30"/>
      <c r="K231" s="30">
        <f t="shared" si="15"/>
        <v>0</v>
      </c>
      <c r="L231" s="32"/>
      <c r="M231" s="30"/>
      <c r="N231" s="30">
        <f t="shared" si="16"/>
        <v>1</v>
      </c>
      <c r="O231" s="31">
        <f t="shared" si="17"/>
        <v>116.88</v>
      </c>
      <c r="P231" s="66"/>
      <c r="Q231" s="11"/>
      <c r="R231" s="11"/>
      <c r="S231" s="11"/>
      <c r="T231" s="11"/>
      <c r="U231" s="11"/>
      <c r="V231" s="11"/>
      <c r="W231" s="11"/>
    </row>
    <row r="232" spans="2:23" s="3" customFormat="1" ht="15.75">
      <c r="B232" s="23" t="s">
        <v>576</v>
      </c>
      <c r="C232" s="20" t="s">
        <v>187</v>
      </c>
      <c r="D232" s="19"/>
      <c r="E232" s="55"/>
      <c r="F232" s="30"/>
      <c r="G232" s="18"/>
      <c r="H232" s="30"/>
      <c r="I232" s="30"/>
      <c r="J232" s="18"/>
      <c r="K232" s="30"/>
      <c r="L232" s="18"/>
      <c r="M232" s="30"/>
      <c r="N232" s="30"/>
      <c r="O232" s="31"/>
      <c r="P232" s="66"/>
      <c r="Q232" s="67"/>
      <c r="R232" s="67"/>
      <c r="S232" s="67"/>
      <c r="T232" s="67"/>
      <c r="U232" s="67"/>
      <c r="V232" s="67"/>
      <c r="W232" s="67"/>
    </row>
    <row r="233" spans="2:23" s="2" customFormat="1" ht="15.75">
      <c r="B233" s="27" t="s">
        <v>577</v>
      </c>
      <c r="C233" s="28" t="s">
        <v>188</v>
      </c>
      <c r="D233" s="29" t="s">
        <v>303</v>
      </c>
      <c r="E233" s="57">
        <v>6</v>
      </c>
      <c r="F233" s="30">
        <v>214.54999999999998</v>
      </c>
      <c r="G233" s="30">
        <v>1287.3</v>
      </c>
      <c r="H233" s="30">
        <v>268.19</v>
      </c>
      <c r="I233" s="30">
        <v>1609.14</v>
      </c>
      <c r="J233" s="30">
        <v>6</v>
      </c>
      <c r="K233" s="30">
        <f t="shared" si="15"/>
        <v>1609.1399999999999</v>
      </c>
      <c r="L233" s="32"/>
      <c r="M233" s="30"/>
      <c r="N233" s="30">
        <f t="shared" si="16"/>
        <v>0</v>
      </c>
      <c r="O233" s="31">
        <f t="shared" si="17"/>
        <v>0</v>
      </c>
      <c r="P233" s="66"/>
      <c r="Q233" s="11"/>
      <c r="R233" s="11"/>
      <c r="S233" s="11"/>
      <c r="T233" s="11"/>
      <c r="U233" s="11"/>
      <c r="V233" s="11"/>
      <c r="W233" s="11"/>
    </row>
    <row r="234" spans="2:23" s="3" customFormat="1" ht="15.75">
      <c r="B234" s="23" t="s">
        <v>578</v>
      </c>
      <c r="C234" s="20" t="s">
        <v>189</v>
      </c>
      <c r="D234" s="19"/>
      <c r="E234" s="55"/>
      <c r="F234" s="30"/>
      <c r="G234" s="18"/>
      <c r="H234" s="30"/>
      <c r="I234" s="30">
        <v>0</v>
      </c>
      <c r="J234" s="18"/>
      <c r="K234" s="30"/>
      <c r="L234" s="18"/>
      <c r="M234" s="30"/>
      <c r="N234" s="30"/>
      <c r="O234" s="31"/>
      <c r="P234" s="66"/>
      <c r="Q234" s="67"/>
      <c r="R234" s="67"/>
      <c r="S234" s="67"/>
      <c r="T234" s="67"/>
      <c r="U234" s="67"/>
      <c r="V234" s="67"/>
      <c r="W234" s="67"/>
    </row>
    <row r="235" spans="2:23" s="2" customFormat="1" ht="15.75">
      <c r="B235" s="27" t="s">
        <v>579</v>
      </c>
      <c r="C235" s="28" t="s">
        <v>190</v>
      </c>
      <c r="D235" s="29" t="s">
        <v>303</v>
      </c>
      <c r="E235" s="57">
        <v>1</v>
      </c>
      <c r="F235" s="30">
        <v>337.16199999999998</v>
      </c>
      <c r="G235" s="30">
        <v>337.16</v>
      </c>
      <c r="H235" s="30">
        <v>421.45</v>
      </c>
      <c r="I235" s="30">
        <v>421.45</v>
      </c>
      <c r="J235" s="30">
        <v>1</v>
      </c>
      <c r="K235" s="30">
        <f t="shared" si="15"/>
        <v>421.45</v>
      </c>
      <c r="L235" s="32"/>
      <c r="M235" s="30"/>
      <c r="N235" s="30">
        <f t="shared" si="16"/>
        <v>0</v>
      </c>
      <c r="O235" s="31">
        <f t="shared" si="17"/>
        <v>0</v>
      </c>
      <c r="P235" s="66"/>
      <c r="Q235" s="11"/>
      <c r="R235" s="11"/>
      <c r="S235" s="11"/>
      <c r="T235" s="11"/>
      <c r="U235" s="11"/>
      <c r="V235" s="11"/>
      <c r="W235" s="11"/>
    </row>
    <row r="236" spans="2:23" s="3" customFormat="1" ht="15.75" hidden="1">
      <c r="B236" s="23" t="s">
        <v>580</v>
      </c>
      <c r="C236" s="20" t="s">
        <v>191</v>
      </c>
      <c r="D236" s="19"/>
      <c r="E236" s="55"/>
      <c r="F236" s="30">
        <v>0</v>
      </c>
      <c r="G236" s="18"/>
      <c r="H236" s="30"/>
      <c r="I236" s="30"/>
      <c r="J236" s="18"/>
      <c r="K236" s="30"/>
      <c r="L236" s="18"/>
      <c r="M236" s="30"/>
      <c r="N236" s="30"/>
      <c r="O236" s="31"/>
      <c r="P236" s="66"/>
      <c r="Q236" s="67"/>
      <c r="R236" s="67"/>
      <c r="S236" s="67"/>
      <c r="T236" s="67"/>
      <c r="U236" s="67"/>
      <c r="V236" s="67"/>
      <c r="W236" s="67"/>
    </row>
    <row r="237" spans="2:23" s="2" customFormat="1" ht="15.75" hidden="1">
      <c r="B237" s="27" t="s">
        <v>581</v>
      </c>
      <c r="C237" s="28" t="s">
        <v>192</v>
      </c>
      <c r="D237" s="29" t="s">
        <v>303</v>
      </c>
      <c r="E237" s="57">
        <v>1</v>
      </c>
      <c r="F237" s="30">
        <v>76.551999999999992</v>
      </c>
      <c r="G237" s="30">
        <v>76.55</v>
      </c>
      <c r="H237" s="30">
        <v>95.69</v>
      </c>
      <c r="I237" s="30">
        <v>95.69</v>
      </c>
      <c r="J237" s="30"/>
      <c r="K237" s="30">
        <f t="shared" si="15"/>
        <v>0</v>
      </c>
      <c r="L237" s="32"/>
      <c r="M237" s="30"/>
      <c r="N237" s="30">
        <f t="shared" si="16"/>
        <v>1</v>
      </c>
      <c r="O237" s="31">
        <f t="shared" si="17"/>
        <v>95.69</v>
      </c>
      <c r="P237" s="66"/>
      <c r="Q237" s="11"/>
      <c r="R237" s="11"/>
      <c r="S237" s="11"/>
      <c r="T237" s="11"/>
      <c r="U237" s="11"/>
      <c r="V237" s="11"/>
      <c r="W237" s="11"/>
    </row>
    <row r="238" spans="2:23" s="1" customFormat="1" ht="15.75" hidden="1">
      <c r="B238" s="23" t="s">
        <v>582</v>
      </c>
      <c r="C238" s="20" t="s">
        <v>193</v>
      </c>
      <c r="D238" s="19"/>
      <c r="E238" s="55"/>
      <c r="F238" s="30"/>
      <c r="G238" s="18"/>
      <c r="H238" s="30"/>
      <c r="I238" s="30"/>
      <c r="J238" s="18"/>
      <c r="K238" s="30"/>
      <c r="L238" s="18"/>
      <c r="M238" s="30"/>
      <c r="N238" s="30"/>
      <c r="O238" s="31"/>
      <c r="P238" s="66"/>
      <c r="Q238" s="71"/>
      <c r="R238" s="71"/>
      <c r="S238" s="71"/>
      <c r="T238" s="71"/>
      <c r="U238" s="71"/>
      <c r="V238" s="71"/>
      <c r="W238" s="71"/>
    </row>
    <row r="239" spans="2:23" s="2" customFormat="1" ht="15.75" hidden="1">
      <c r="B239" s="27" t="s">
        <v>583</v>
      </c>
      <c r="C239" s="28" t="s">
        <v>195</v>
      </c>
      <c r="D239" s="29" t="s">
        <v>303</v>
      </c>
      <c r="E239" s="57">
        <v>3</v>
      </c>
      <c r="F239" s="30">
        <v>210.959</v>
      </c>
      <c r="G239" s="30">
        <v>632.88</v>
      </c>
      <c r="H239" s="30">
        <v>263.7</v>
      </c>
      <c r="I239" s="30">
        <v>791.1</v>
      </c>
      <c r="J239" s="30"/>
      <c r="K239" s="30">
        <f t="shared" si="15"/>
        <v>0</v>
      </c>
      <c r="L239" s="32"/>
      <c r="M239" s="30"/>
      <c r="N239" s="30">
        <f t="shared" si="16"/>
        <v>3</v>
      </c>
      <c r="O239" s="31">
        <f t="shared" si="17"/>
        <v>791.1</v>
      </c>
      <c r="P239" s="66"/>
      <c r="Q239" s="11"/>
      <c r="R239" s="11"/>
      <c r="S239" s="11"/>
      <c r="T239" s="11"/>
      <c r="U239" s="11"/>
      <c r="V239" s="11"/>
      <c r="W239" s="11"/>
    </row>
    <row r="240" spans="2:23" s="2" customFormat="1" ht="15.75" hidden="1">
      <c r="B240" s="27" t="s">
        <v>584</v>
      </c>
      <c r="C240" s="28" t="s">
        <v>196</v>
      </c>
      <c r="D240" s="29" t="s">
        <v>303</v>
      </c>
      <c r="E240" s="57">
        <v>2</v>
      </c>
      <c r="F240" s="30">
        <v>260.54699999999997</v>
      </c>
      <c r="G240" s="30">
        <v>521.09</v>
      </c>
      <c r="H240" s="30">
        <v>325.68</v>
      </c>
      <c r="I240" s="30">
        <v>651.36</v>
      </c>
      <c r="J240" s="30"/>
      <c r="K240" s="30">
        <f t="shared" si="15"/>
        <v>0</v>
      </c>
      <c r="L240" s="32"/>
      <c r="M240" s="30"/>
      <c r="N240" s="30">
        <f t="shared" si="16"/>
        <v>2</v>
      </c>
      <c r="O240" s="31">
        <f t="shared" si="17"/>
        <v>651.36</v>
      </c>
      <c r="P240" s="66"/>
      <c r="Q240" s="11"/>
      <c r="R240" s="11"/>
      <c r="S240" s="11"/>
      <c r="T240" s="11"/>
      <c r="U240" s="11"/>
      <c r="V240" s="11"/>
      <c r="W240" s="11"/>
    </row>
    <row r="241" spans="2:23" s="2" customFormat="1" ht="15.75" hidden="1">
      <c r="B241" s="27" t="s">
        <v>585</v>
      </c>
      <c r="C241" s="28" t="s">
        <v>197</v>
      </c>
      <c r="D241" s="29" t="s">
        <v>303</v>
      </c>
      <c r="E241" s="57">
        <v>2</v>
      </c>
      <c r="F241" s="30">
        <v>310.142</v>
      </c>
      <c r="G241" s="30">
        <v>620.28</v>
      </c>
      <c r="H241" s="30">
        <v>387.68</v>
      </c>
      <c r="I241" s="30">
        <v>775.36</v>
      </c>
      <c r="J241" s="30"/>
      <c r="K241" s="30">
        <f t="shared" si="15"/>
        <v>0</v>
      </c>
      <c r="L241" s="32"/>
      <c r="M241" s="30"/>
      <c r="N241" s="30">
        <f t="shared" si="16"/>
        <v>2</v>
      </c>
      <c r="O241" s="31">
        <f t="shared" si="17"/>
        <v>775.36</v>
      </c>
      <c r="P241" s="66"/>
      <c r="Q241" s="11"/>
      <c r="R241" s="11"/>
      <c r="S241" s="11"/>
      <c r="T241" s="11"/>
      <c r="U241" s="11"/>
      <c r="V241" s="11"/>
      <c r="W241" s="11"/>
    </row>
    <row r="242" spans="2:23" s="2" customFormat="1" ht="15.75" hidden="1">
      <c r="B242" s="27" t="s">
        <v>586</v>
      </c>
      <c r="C242" s="28" t="s">
        <v>198</v>
      </c>
      <c r="D242" s="29" t="s">
        <v>303</v>
      </c>
      <c r="E242" s="57">
        <v>1</v>
      </c>
      <c r="F242" s="30">
        <v>359.72299999999996</v>
      </c>
      <c r="G242" s="30">
        <v>359.72</v>
      </c>
      <c r="H242" s="30">
        <v>449.65</v>
      </c>
      <c r="I242" s="30">
        <v>449.65</v>
      </c>
      <c r="J242" s="30"/>
      <c r="K242" s="30">
        <f t="shared" si="15"/>
        <v>0</v>
      </c>
      <c r="L242" s="32"/>
      <c r="M242" s="30"/>
      <c r="N242" s="30">
        <f t="shared" si="16"/>
        <v>1</v>
      </c>
      <c r="O242" s="31">
        <f t="shared" si="17"/>
        <v>449.65</v>
      </c>
      <c r="P242" s="66"/>
      <c r="Q242" s="11"/>
      <c r="R242" s="11"/>
      <c r="S242" s="11"/>
      <c r="T242" s="11"/>
      <c r="U242" s="11"/>
      <c r="V242" s="11"/>
      <c r="W242" s="11"/>
    </row>
    <row r="243" spans="2:23" s="1" customFormat="1" ht="15.75">
      <c r="B243" s="23" t="s">
        <v>587</v>
      </c>
      <c r="C243" s="20" t="s">
        <v>199</v>
      </c>
      <c r="D243" s="19"/>
      <c r="E243" s="55"/>
      <c r="F243" s="30"/>
      <c r="G243" s="18"/>
      <c r="H243" s="30"/>
      <c r="I243" s="30"/>
      <c r="J243" s="18"/>
      <c r="K243" s="30"/>
      <c r="L243" s="18"/>
      <c r="M243" s="30"/>
      <c r="N243" s="30"/>
      <c r="O243" s="31"/>
      <c r="P243" s="66"/>
      <c r="Q243" s="71"/>
      <c r="R243" s="71"/>
      <c r="S243" s="71"/>
      <c r="T243" s="71"/>
      <c r="U243" s="71"/>
      <c r="V243" s="71"/>
      <c r="W243" s="71"/>
    </row>
    <row r="244" spans="2:23" s="2" customFormat="1" ht="15.75" hidden="1">
      <c r="B244" s="27" t="s">
        <v>588</v>
      </c>
      <c r="C244" s="28" t="s">
        <v>194</v>
      </c>
      <c r="D244" s="29" t="s">
        <v>303</v>
      </c>
      <c r="E244" s="57">
        <v>4</v>
      </c>
      <c r="F244" s="30">
        <v>114.54799999999999</v>
      </c>
      <c r="G244" s="30">
        <v>458.19</v>
      </c>
      <c r="H244" s="30">
        <v>143.19</v>
      </c>
      <c r="I244" s="30">
        <v>572.76</v>
      </c>
      <c r="J244" s="30"/>
      <c r="K244" s="30">
        <f t="shared" si="15"/>
        <v>0</v>
      </c>
      <c r="L244" s="32"/>
      <c r="M244" s="30"/>
      <c r="N244" s="30">
        <f t="shared" si="16"/>
        <v>4</v>
      </c>
      <c r="O244" s="31">
        <f t="shared" si="17"/>
        <v>572.76</v>
      </c>
      <c r="P244" s="66"/>
      <c r="Q244" s="11"/>
      <c r="R244" s="11"/>
      <c r="S244" s="11"/>
      <c r="T244" s="11"/>
      <c r="U244" s="11"/>
      <c r="V244" s="11"/>
      <c r="W244" s="11"/>
    </row>
    <row r="245" spans="2:23" s="2" customFormat="1" ht="15.75" hidden="1">
      <c r="B245" s="27" t="s">
        <v>589</v>
      </c>
      <c r="C245" s="28" t="s">
        <v>195</v>
      </c>
      <c r="D245" s="29" t="s">
        <v>303</v>
      </c>
      <c r="E245" s="57">
        <v>1</v>
      </c>
      <c r="F245" s="30">
        <v>323.47699999999998</v>
      </c>
      <c r="G245" s="30">
        <v>323.48</v>
      </c>
      <c r="H245" s="30">
        <v>404.35</v>
      </c>
      <c r="I245" s="30">
        <v>404.35</v>
      </c>
      <c r="J245" s="30"/>
      <c r="K245" s="30">
        <f t="shared" si="15"/>
        <v>0</v>
      </c>
      <c r="L245" s="32"/>
      <c r="M245" s="30"/>
      <c r="N245" s="30">
        <f t="shared" si="16"/>
        <v>1</v>
      </c>
      <c r="O245" s="31">
        <f t="shared" si="17"/>
        <v>404.35</v>
      </c>
      <c r="P245" s="66"/>
      <c r="Q245" s="11"/>
      <c r="R245" s="11"/>
      <c r="S245" s="11"/>
      <c r="T245" s="11"/>
      <c r="U245" s="11"/>
      <c r="V245" s="11"/>
      <c r="W245" s="11"/>
    </row>
    <row r="246" spans="2:23" s="2" customFormat="1" ht="15.75" hidden="1">
      <c r="B246" s="27" t="s">
        <v>590</v>
      </c>
      <c r="C246" s="28" t="s">
        <v>196</v>
      </c>
      <c r="D246" s="29" t="s">
        <v>303</v>
      </c>
      <c r="E246" s="57">
        <v>1</v>
      </c>
      <c r="F246" s="30">
        <v>362.334</v>
      </c>
      <c r="G246" s="30">
        <v>362.33</v>
      </c>
      <c r="H246" s="30">
        <v>452.92</v>
      </c>
      <c r="I246" s="30">
        <v>452.92</v>
      </c>
      <c r="J246" s="30"/>
      <c r="K246" s="30">
        <f t="shared" si="15"/>
        <v>0</v>
      </c>
      <c r="L246" s="32"/>
      <c r="M246" s="30"/>
      <c r="N246" s="30">
        <f t="shared" si="16"/>
        <v>1</v>
      </c>
      <c r="O246" s="31">
        <f t="shared" si="17"/>
        <v>452.92</v>
      </c>
      <c r="P246" s="66"/>
      <c r="Q246" s="11"/>
      <c r="R246" s="11"/>
      <c r="S246" s="11"/>
      <c r="T246" s="11"/>
      <c r="U246" s="11"/>
      <c r="V246" s="11"/>
      <c r="W246" s="11"/>
    </row>
    <row r="247" spans="2:23" s="2" customFormat="1" ht="15.75" hidden="1">
      <c r="B247" s="27" t="s">
        <v>591</v>
      </c>
      <c r="C247" s="28" t="s">
        <v>197</v>
      </c>
      <c r="D247" s="29" t="s">
        <v>303</v>
      </c>
      <c r="E247" s="57">
        <v>1</v>
      </c>
      <c r="F247" s="30">
        <v>410.64099999999996</v>
      </c>
      <c r="G247" s="30">
        <v>410.64</v>
      </c>
      <c r="H247" s="30">
        <v>513.29999999999995</v>
      </c>
      <c r="I247" s="30">
        <v>513.29999999999995</v>
      </c>
      <c r="J247" s="30"/>
      <c r="K247" s="30">
        <f t="shared" si="15"/>
        <v>0</v>
      </c>
      <c r="L247" s="32"/>
      <c r="M247" s="30"/>
      <c r="N247" s="30">
        <f t="shared" si="16"/>
        <v>1</v>
      </c>
      <c r="O247" s="31">
        <f t="shared" si="17"/>
        <v>513.29999999999995</v>
      </c>
      <c r="P247" s="66"/>
      <c r="Q247" s="11"/>
      <c r="R247" s="11"/>
      <c r="S247" s="11"/>
      <c r="T247" s="11"/>
      <c r="U247" s="11"/>
      <c r="V247" s="11"/>
      <c r="W247" s="11"/>
    </row>
    <row r="248" spans="2:23" s="2" customFormat="1" ht="15.75" hidden="1">
      <c r="B248" s="27" t="s">
        <v>592</v>
      </c>
      <c r="C248" s="28" t="s">
        <v>198</v>
      </c>
      <c r="D248" s="29" t="s">
        <v>303</v>
      </c>
      <c r="E248" s="57">
        <v>1</v>
      </c>
      <c r="F248" s="30">
        <v>453.81699999999995</v>
      </c>
      <c r="G248" s="30">
        <v>453.82</v>
      </c>
      <c r="H248" s="30">
        <v>567.27</v>
      </c>
      <c r="I248" s="30">
        <v>567.27</v>
      </c>
      <c r="J248" s="30"/>
      <c r="K248" s="30">
        <f t="shared" si="15"/>
        <v>0</v>
      </c>
      <c r="L248" s="32"/>
      <c r="M248" s="30"/>
      <c r="N248" s="30">
        <f t="shared" si="16"/>
        <v>1</v>
      </c>
      <c r="O248" s="31">
        <f t="shared" si="17"/>
        <v>567.27</v>
      </c>
      <c r="P248" s="66"/>
      <c r="Q248" s="11"/>
      <c r="R248" s="11"/>
      <c r="S248" s="11"/>
      <c r="T248" s="11"/>
      <c r="U248" s="11"/>
      <c r="V248" s="11"/>
      <c r="W248" s="11"/>
    </row>
    <row r="249" spans="2:23" s="2" customFormat="1" ht="15.75">
      <c r="B249" s="27" t="s">
        <v>593</v>
      </c>
      <c r="C249" s="28" t="s">
        <v>200</v>
      </c>
      <c r="D249" s="29" t="s">
        <v>303</v>
      </c>
      <c r="E249" s="57">
        <v>5</v>
      </c>
      <c r="F249" s="30">
        <v>437.83600000000001</v>
      </c>
      <c r="G249" s="30">
        <v>2189.1799999999998</v>
      </c>
      <c r="H249" s="30">
        <v>547.29999999999995</v>
      </c>
      <c r="I249" s="30">
        <v>2736.5</v>
      </c>
      <c r="J249" s="30">
        <v>5</v>
      </c>
      <c r="K249" s="30">
        <f t="shared" si="15"/>
        <v>2736.5</v>
      </c>
      <c r="L249" s="32"/>
      <c r="M249" s="30"/>
      <c r="N249" s="30">
        <f t="shared" si="16"/>
        <v>0</v>
      </c>
      <c r="O249" s="31">
        <f t="shared" si="17"/>
        <v>0</v>
      </c>
      <c r="P249" s="66"/>
      <c r="Q249" s="11"/>
      <c r="R249" s="11"/>
      <c r="S249" s="11"/>
      <c r="T249" s="11"/>
      <c r="U249" s="11"/>
      <c r="V249" s="11"/>
      <c r="W249" s="11"/>
    </row>
    <row r="250" spans="2:23" s="2" customFormat="1" ht="15.75" hidden="1">
      <c r="B250" s="27" t="s">
        <v>594</v>
      </c>
      <c r="C250" s="28" t="s">
        <v>201</v>
      </c>
      <c r="D250" s="29" t="s">
        <v>303</v>
      </c>
      <c r="E250" s="57">
        <v>1</v>
      </c>
      <c r="F250" s="30">
        <v>721.4129999999999</v>
      </c>
      <c r="G250" s="30">
        <v>721.41</v>
      </c>
      <c r="H250" s="30">
        <v>901.77</v>
      </c>
      <c r="I250" s="30">
        <v>901.77</v>
      </c>
      <c r="J250" s="30"/>
      <c r="K250" s="30">
        <f t="shared" si="15"/>
        <v>0</v>
      </c>
      <c r="L250" s="32"/>
      <c r="M250" s="30"/>
      <c r="N250" s="30">
        <f t="shared" si="16"/>
        <v>1</v>
      </c>
      <c r="O250" s="31">
        <f t="shared" si="17"/>
        <v>901.77</v>
      </c>
      <c r="P250" s="66"/>
      <c r="Q250" s="11"/>
      <c r="R250" s="11"/>
      <c r="S250" s="11"/>
      <c r="T250" s="11"/>
      <c r="U250" s="11"/>
      <c r="V250" s="11"/>
      <c r="W250" s="11"/>
    </row>
    <row r="251" spans="2:23" ht="15.75">
      <c r="B251" s="23" t="s">
        <v>595</v>
      </c>
      <c r="C251" s="20" t="s">
        <v>339</v>
      </c>
      <c r="D251" s="29"/>
      <c r="E251" s="56"/>
      <c r="F251" s="30"/>
      <c r="G251" s="30"/>
      <c r="H251" s="30"/>
      <c r="I251" s="30"/>
      <c r="J251" s="30"/>
      <c r="K251" s="30"/>
      <c r="L251" s="30"/>
      <c r="M251" s="30"/>
      <c r="N251" s="30"/>
      <c r="O251" s="31"/>
      <c r="P251" s="66"/>
    </row>
    <row r="252" spans="2:23" s="10" customFormat="1" ht="16.5" thickBot="1">
      <c r="B252" s="25" t="s">
        <v>596</v>
      </c>
      <c r="C252" s="36" t="s">
        <v>335</v>
      </c>
      <c r="D252" s="34" t="s">
        <v>322</v>
      </c>
      <c r="E252" s="57">
        <v>21</v>
      </c>
      <c r="F252" s="30">
        <v>61.634999999999991</v>
      </c>
      <c r="G252" s="30">
        <v>1294.3399999999999</v>
      </c>
      <c r="H252" s="32">
        <v>77.040000000000006</v>
      </c>
      <c r="I252" s="32">
        <v>1617.84</v>
      </c>
      <c r="J252" s="32">
        <v>14</v>
      </c>
      <c r="K252" s="32">
        <f t="shared" si="15"/>
        <v>1078.5600000000002</v>
      </c>
      <c r="L252" s="32"/>
      <c r="M252" s="32"/>
      <c r="N252" s="32">
        <f t="shared" si="16"/>
        <v>7</v>
      </c>
      <c r="O252" s="16">
        <f t="shared" si="17"/>
        <v>539.27999999999975</v>
      </c>
      <c r="P252" s="66"/>
      <c r="Q252" s="12"/>
      <c r="R252" s="12"/>
      <c r="S252" s="12"/>
      <c r="T252" s="12"/>
      <c r="U252" s="12"/>
      <c r="V252" s="12"/>
      <c r="W252" s="12"/>
    </row>
    <row r="253" spans="2:23" s="10" customFormat="1" ht="31.5" hidden="1">
      <c r="B253" s="25" t="s">
        <v>597</v>
      </c>
      <c r="C253" s="36" t="s">
        <v>336</v>
      </c>
      <c r="D253" s="34" t="s">
        <v>322</v>
      </c>
      <c r="E253" s="57">
        <v>6</v>
      </c>
      <c r="F253" s="30">
        <v>35.769999999999996</v>
      </c>
      <c r="G253" s="30">
        <v>214.62</v>
      </c>
      <c r="H253" s="30">
        <v>44.71</v>
      </c>
      <c r="I253" s="30">
        <v>268.26</v>
      </c>
      <c r="J253" s="32"/>
      <c r="K253" s="30">
        <f t="shared" si="15"/>
        <v>0</v>
      </c>
      <c r="L253" s="32"/>
      <c r="M253" s="30"/>
      <c r="N253" s="30">
        <f t="shared" si="16"/>
        <v>6</v>
      </c>
      <c r="O253" s="31">
        <f t="shared" si="17"/>
        <v>268.26</v>
      </c>
      <c r="P253" s="66"/>
      <c r="Q253" s="12"/>
      <c r="R253" s="12"/>
      <c r="S253" s="12"/>
      <c r="T253" s="12"/>
      <c r="U253" s="12"/>
      <c r="V253" s="12"/>
      <c r="W253" s="12"/>
    </row>
    <row r="254" spans="2:23" s="10" customFormat="1" ht="31.5" hidden="1">
      <c r="B254" s="25" t="s">
        <v>598</v>
      </c>
      <c r="C254" s="36" t="s">
        <v>337</v>
      </c>
      <c r="D254" s="34" t="s">
        <v>322</v>
      </c>
      <c r="E254" s="57">
        <v>2</v>
      </c>
      <c r="F254" s="30">
        <v>50.490999999999993</v>
      </c>
      <c r="G254" s="30">
        <v>100.98</v>
      </c>
      <c r="H254" s="30">
        <v>63.11</v>
      </c>
      <c r="I254" s="30">
        <v>126.22</v>
      </c>
      <c r="J254" s="32"/>
      <c r="K254" s="30">
        <f t="shared" si="15"/>
        <v>0</v>
      </c>
      <c r="L254" s="32"/>
      <c r="M254" s="30"/>
      <c r="N254" s="30">
        <f t="shared" si="16"/>
        <v>2</v>
      </c>
      <c r="O254" s="31">
        <f t="shared" si="17"/>
        <v>126.22</v>
      </c>
      <c r="P254" s="66"/>
      <c r="Q254" s="12"/>
      <c r="R254" s="12"/>
      <c r="S254" s="12"/>
      <c r="T254" s="12"/>
      <c r="U254" s="12"/>
      <c r="V254" s="12"/>
      <c r="W254" s="12"/>
    </row>
    <row r="255" spans="2:23" s="10" customFormat="1" ht="32.25" hidden="1" thickBot="1">
      <c r="B255" s="138" t="s">
        <v>599</v>
      </c>
      <c r="C255" s="139" t="s">
        <v>338</v>
      </c>
      <c r="D255" s="136" t="s">
        <v>322</v>
      </c>
      <c r="E255" s="140">
        <v>6</v>
      </c>
      <c r="F255" s="107">
        <v>50.876000000000005</v>
      </c>
      <c r="G255" s="107">
        <v>305.26</v>
      </c>
      <c r="H255" s="107">
        <v>63.6</v>
      </c>
      <c r="I255" s="107">
        <v>381.6</v>
      </c>
      <c r="J255" s="108"/>
      <c r="K255" s="107">
        <f t="shared" si="15"/>
        <v>0</v>
      </c>
      <c r="L255" s="108"/>
      <c r="M255" s="107"/>
      <c r="N255" s="107">
        <f t="shared" si="16"/>
        <v>6</v>
      </c>
      <c r="O255" s="121">
        <f t="shared" si="17"/>
        <v>381.6</v>
      </c>
      <c r="P255" s="66"/>
      <c r="Q255" s="12"/>
      <c r="R255" s="12"/>
      <c r="S255" s="12"/>
      <c r="T255" s="12"/>
      <c r="U255" s="12"/>
      <c r="V255" s="12"/>
      <c r="W255" s="12"/>
    </row>
    <row r="256" spans="2:23" s="5" customFormat="1" ht="16.5" thickBot="1">
      <c r="B256" s="129">
        <v>10</v>
      </c>
      <c r="C256" s="130" t="s">
        <v>202</v>
      </c>
      <c r="D256" s="131"/>
      <c r="E256" s="132"/>
      <c r="F256" s="133"/>
      <c r="G256" s="133">
        <f>SUM(G257:G287)</f>
        <v>55334.2</v>
      </c>
      <c r="H256" s="133"/>
      <c r="I256" s="133">
        <f t="shared" ref="I256:O256" si="18">SUM(I257:I287)</f>
        <v>69167.22</v>
      </c>
      <c r="J256" s="133"/>
      <c r="K256" s="133">
        <f t="shared" si="18"/>
        <v>12759.78</v>
      </c>
      <c r="L256" s="133"/>
      <c r="M256" s="133">
        <f t="shared" si="18"/>
        <v>0</v>
      </c>
      <c r="N256" s="133"/>
      <c r="O256" s="134">
        <f t="shared" si="18"/>
        <v>56407.439999999995</v>
      </c>
      <c r="P256" s="66"/>
      <c r="Q256" s="65"/>
      <c r="R256" s="65"/>
      <c r="S256" s="65"/>
      <c r="T256" s="65"/>
      <c r="U256" s="65"/>
      <c r="V256" s="65"/>
      <c r="W256" s="65"/>
    </row>
    <row r="257" spans="2:23" s="1" customFormat="1" ht="15.75">
      <c r="B257" s="122" t="s">
        <v>600</v>
      </c>
      <c r="C257" s="123" t="s">
        <v>203</v>
      </c>
      <c r="D257" s="124"/>
      <c r="E257" s="125"/>
      <c r="F257" s="127"/>
      <c r="G257" s="126"/>
      <c r="H257" s="126"/>
      <c r="I257" s="126"/>
      <c r="J257" s="126"/>
      <c r="K257" s="127"/>
      <c r="L257" s="126"/>
      <c r="M257" s="126"/>
      <c r="N257" s="127"/>
      <c r="O257" s="128"/>
      <c r="P257" s="66"/>
      <c r="Q257" s="71"/>
      <c r="R257" s="71"/>
      <c r="S257" s="71"/>
      <c r="T257" s="71"/>
      <c r="U257" s="71"/>
      <c r="V257" s="71"/>
      <c r="W257" s="71"/>
    </row>
    <row r="258" spans="2:23" s="2" customFormat="1" ht="15.75">
      <c r="B258" s="27" t="s">
        <v>601</v>
      </c>
      <c r="C258" s="28" t="s">
        <v>204</v>
      </c>
      <c r="D258" s="29" t="s">
        <v>305</v>
      </c>
      <c r="E258" s="57">
        <v>140</v>
      </c>
      <c r="F258" s="30">
        <v>4.3469999999999995</v>
      </c>
      <c r="G258" s="30">
        <v>608.58000000000004</v>
      </c>
      <c r="H258" s="30">
        <v>5.43</v>
      </c>
      <c r="I258" s="30">
        <v>760.2</v>
      </c>
      <c r="J258" s="30"/>
      <c r="K258" s="30">
        <f t="shared" si="15"/>
        <v>0</v>
      </c>
      <c r="L258" s="32"/>
      <c r="M258" s="30"/>
      <c r="N258" s="30">
        <f t="shared" si="16"/>
        <v>140</v>
      </c>
      <c r="O258" s="31">
        <f t="shared" si="17"/>
        <v>760.2</v>
      </c>
      <c r="P258" s="66"/>
      <c r="Q258" s="11"/>
      <c r="R258" s="11"/>
      <c r="S258" s="11"/>
      <c r="T258" s="11"/>
      <c r="U258" s="11"/>
      <c r="V258" s="11"/>
      <c r="W258" s="11"/>
    </row>
    <row r="259" spans="2:23" s="2" customFormat="1" ht="15.75">
      <c r="B259" s="27" t="s">
        <v>602</v>
      </c>
      <c r="C259" s="28" t="s">
        <v>205</v>
      </c>
      <c r="D259" s="29" t="s">
        <v>305</v>
      </c>
      <c r="E259" s="57">
        <v>140</v>
      </c>
      <c r="F259" s="30">
        <v>5.8519999999999994</v>
      </c>
      <c r="G259" s="30">
        <v>819.28</v>
      </c>
      <c r="H259" s="30">
        <v>7.32</v>
      </c>
      <c r="I259" s="30">
        <v>1024.8</v>
      </c>
      <c r="J259" s="30">
        <v>52</v>
      </c>
      <c r="K259" s="30">
        <f t="shared" si="15"/>
        <v>380.64</v>
      </c>
      <c r="L259" s="32"/>
      <c r="M259" s="30"/>
      <c r="N259" s="30">
        <f t="shared" si="16"/>
        <v>88</v>
      </c>
      <c r="O259" s="31">
        <f t="shared" si="17"/>
        <v>644.16</v>
      </c>
      <c r="P259" s="66"/>
      <c r="Q259" s="11"/>
      <c r="R259" s="11"/>
      <c r="S259" s="11"/>
      <c r="T259" s="11"/>
      <c r="U259" s="11"/>
      <c r="V259" s="11"/>
      <c r="W259" s="11"/>
    </row>
    <row r="260" spans="2:23" s="1" customFormat="1" ht="15.75">
      <c r="B260" s="23" t="s">
        <v>603</v>
      </c>
      <c r="C260" s="20" t="s">
        <v>206</v>
      </c>
      <c r="D260" s="19"/>
      <c r="E260" s="55"/>
      <c r="F260" s="30"/>
      <c r="G260" s="18"/>
      <c r="H260" s="30"/>
      <c r="I260" s="30"/>
      <c r="J260" s="18"/>
      <c r="K260" s="30"/>
      <c r="L260" s="18"/>
      <c r="M260" s="30"/>
      <c r="N260" s="30"/>
      <c r="O260" s="31"/>
      <c r="P260" s="66"/>
      <c r="Q260" s="71"/>
      <c r="R260" s="71"/>
      <c r="S260" s="71"/>
      <c r="T260" s="71"/>
      <c r="U260" s="71"/>
      <c r="V260" s="71"/>
      <c r="W260" s="71"/>
    </row>
    <row r="261" spans="2:23" s="2" customFormat="1" ht="15.75">
      <c r="B261" s="27" t="s">
        <v>604</v>
      </c>
      <c r="C261" s="28" t="s">
        <v>207</v>
      </c>
      <c r="D261" s="29" t="s">
        <v>303</v>
      </c>
      <c r="E261" s="57">
        <v>12</v>
      </c>
      <c r="F261" s="30">
        <v>146.69199999999998</v>
      </c>
      <c r="G261" s="30">
        <v>1760.3</v>
      </c>
      <c r="H261" s="30">
        <v>183.37</v>
      </c>
      <c r="I261" s="30">
        <v>2200.44</v>
      </c>
      <c r="J261" s="30">
        <v>10</v>
      </c>
      <c r="K261" s="30">
        <f t="shared" si="15"/>
        <v>1833.7</v>
      </c>
      <c r="L261" s="32"/>
      <c r="M261" s="30"/>
      <c r="N261" s="30">
        <f t="shared" si="16"/>
        <v>2</v>
      </c>
      <c r="O261" s="31">
        <f t="shared" si="17"/>
        <v>366.74</v>
      </c>
      <c r="P261" s="66"/>
      <c r="Q261" s="11"/>
      <c r="R261" s="11"/>
      <c r="S261" s="11"/>
      <c r="T261" s="11"/>
      <c r="U261" s="11"/>
      <c r="V261" s="11"/>
      <c r="W261" s="11"/>
    </row>
    <row r="262" spans="2:23" s="1" customFormat="1" ht="15.75" hidden="1">
      <c r="B262" s="23" t="s">
        <v>605</v>
      </c>
      <c r="C262" s="20" t="s">
        <v>208</v>
      </c>
      <c r="D262" s="19"/>
      <c r="E262" s="55"/>
      <c r="F262" s="30"/>
      <c r="G262" s="18"/>
      <c r="H262" s="30"/>
      <c r="I262" s="30"/>
      <c r="J262" s="18"/>
      <c r="K262" s="30"/>
      <c r="L262" s="18"/>
      <c r="M262" s="30"/>
      <c r="N262" s="30"/>
      <c r="O262" s="31"/>
      <c r="P262" s="66"/>
      <c r="Q262" s="71"/>
      <c r="R262" s="71"/>
      <c r="S262" s="71"/>
      <c r="T262" s="71"/>
      <c r="U262" s="71"/>
      <c r="V262" s="71"/>
      <c r="W262" s="71"/>
    </row>
    <row r="263" spans="2:23" s="2" customFormat="1" ht="15.75" hidden="1">
      <c r="B263" s="27" t="s">
        <v>606</v>
      </c>
      <c r="C263" s="28" t="s">
        <v>209</v>
      </c>
      <c r="D263" s="29" t="s">
        <v>303</v>
      </c>
      <c r="E263" s="57">
        <v>2</v>
      </c>
      <c r="F263" s="30">
        <v>54.109999999999992</v>
      </c>
      <c r="G263" s="30">
        <v>108.22</v>
      </c>
      <c r="H263" s="30">
        <v>67.64</v>
      </c>
      <c r="I263" s="30">
        <v>135.28</v>
      </c>
      <c r="J263" s="30"/>
      <c r="K263" s="30">
        <f t="shared" si="15"/>
        <v>0</v>
      </c>
      <c r="L263" s="32"/>
      <c r="M263" s="30"/>
      <c r="N263" s="30">
        <f t="shared" si="16"/>
        <v>2</v>
      </c>
      <c r="O263" s="31">
        <f t="shared" si="17"/>
        <v>135.28</v>
      </c>
      <c r="P263" s="66"/>
      <c r="Q263" s="11"/>
      <c r="R263" s="11"/>
      <c r="S263" s="11"/>
      <c r="T263" s="11"/>
      <c r="U263" s="11"/>
      <c r="V263" s="11"/>
      <c r="W263" s="11"/>
    </row>
    <row r="264" spans="2:23" s="3" customFormat="1" ht="15.75">
      <c r="B264" s="23" t="s">
        <v>607</v>
      </c>
      <c r="C264" s="20" t="s">
        <v>210</v>
      </c>
      <c r="D264" s="19"/>
      <c r="E264" s="55"/>
      <c r="F264" s="30"/>
      <c r="G264" s="18"/>
      <c r="H264" s="30"/>
      <c r="I264" s="30"/>
      <c r="J264" s="18"/>
      <c r="K264" s="30"/>
      <c r="L264" s="18"/>
      <c r="M264" s="30"/>
      <c r="N264" s="30"/>
      <c r="O264" s="31"/>
      <c r="P264" s="66"/>
      <c r="Q264" s="67"/>
      <c r="R264" s="67"/>
      <c r="S264" s="67"/>
      <c r="T264" s="67"/>
      <c r="U264" s="67"/>
      <c r="V264" s="67"/>
      <c r="W264" s="67"/>
    </row>
    <row r="265" spans="2:23" s="2" customFormat="1" ht="15.75">
      <c r="B265" s="27" t="s">
        <v>608</v>
      </c>
      <c r="C265" s="28" t="s">
        <v>211</v>
      </c>
      <c r="D265" s="29" t="s">
        <v>303</v>
      </c>
      <c r="E265" s="57">
        <v>1</v>
      </c>
      <c r="F265" s="30">
        <v>12.222</v>
      </c>
      <c r="G265" s="30">
        <v>12.22</v>
      </c>
      <c r="H265" s="30">
        <v>15.28</v>
      </c>
      <c r="I265" s="30">
        <v>15.28</v>
      </c>
      <c r="J265" s="30">
        <v>1</v>
      </c>
      <c r="K265" s="30">
        <f t="shared" si="15"/>
        <v>15.28</v>
      </c>
      <c r="L265" s="32"/>
      <c r="M265" s="30"/>
      <c r="N265" s="30">
        <f t="shared" si="16"/>
        <v>0</v>
      </c>
      <c r="O265" s="31">
        <f t="shared" si="17"/>
        <v>0</v>
      </c>
      <c r="P265" s="66"/>
      <c r="Q265" s="11"/>
      <c r="R265" s="11"/>
      <c r="S265" s="11"/>
      <c r="T265" s="11"/>
      <c r="U265" s="11"/>
      <c r="V265" s="11"/>
      <c r="W265" s="11"/>
    </row>
    <row r="266" spans="2:23" s="2" customFormat="1" ht="15.75">
      <c r="B266" s="27" t="s">
        <v>609</v>
      </c>
      <c r="C266" s="28" t="s">
        <v>212</v>
      </c>
      <c r="D266" s="29" t="s">
        <v>303</v>
      </c>
      <c r="E266" s="57">
        <v>2</v>
      </c>
      <c r="F266" s="30">
        <v>43.182999999999993</v>
      </c>
      <c r="G266" s="30">
        <v>86.37</v>
      </c>
      <c r="H266" s="30">
        <v>53.98</v>
      </c>
      <c r="I266" s="30">
        <v>107.96</v>
      </c>
      <c r="J266" s="30">
        <v>2</v>
      </c>
      <c r="K266" s="30">
        <f t="shared" si="15"/>
        <v>107.96</v>
      </c>
      <c r="L266" s="32"/>
      <c r="M266" s="30"/>
      <c r="N266" s="30">
        <f t="shared" si="16"/>
        <v>0</v>
      </c>
      <c r="O266" s="31">
        <f t="shared" si="17"/>
        <v>0</v>
      </c>
      <c r="P266" s="66"/>
      <c r="Q266" s="11"/>
      <c r="R266" s="11"/>
      <c r="S266" s="11"/>
      <c r="T266" s="11"/>
      <c r="U266" s="11"/>
      <c r="V266" s="11"/>
      <c r="W266" s="11"/>
    </row>
    <row r="267" spans="2:23" s="2" customFormat="1" ht="15.75">
      <c r="B267" s="27" t="s">
        <v>610</v>
      </c>
      <c r="C267" s="28" t="s">
        <v>213</v>
      </c>
      <c r="D267" s="29" t="s">
        <v>303</v>
      </c>
      <c r="E267" s="57">
        <v>2</v>
      </c>
      <c r="F267" s="30">
        <v>66.283000000000001</v>
      </c>
      <c r="G267" s="30">
        <v>132.57</v>
      </c>
      <c r="H267" s="30">
        <v>82.85</v>
      </c>
      <c r="I267" s="30">
        <v>165.7</v>
      </c>
      <c r="J267" s="30">
        <v>2</v>
      </c>
      <c r="K267" s="30">
        <f t="shared" si="15"/>
        <v>165.7</v>
      </c>
      <c r="L267" s="32"/>
      <c r="M267" s="30"/>
      <c r="N267" s="30">
        <f t="shared" si="16"/>
        <v>0</v>
      </c>
      <c r="O267" s="31">
        <f t="shared" si="17"/>
        <v>0</v>
      </c>
      <c r="P267" s="66"/>
      <c r="Q267" s="11"/>
      <c r="R267" s="11"/>
      <c r="S267" s="11"/>
      <c r="T267" s="11"/>
      <c r="U267" s="11"/>
      <c r="V267" s="11"/>
      <c r="W267" s="11"/>
    </row>
    <row r="268" spans="2:23" s="1" customFormat="1" ht="15.75">
      <c r="B268" s="23" t="s">
        <v>611</v>
      </c>
      <c r="C268" s="20" t="s">
        <v>214</v>
      </c>
      <c r="D268" s="19"/>
      <c r="E268" s="55"/>
      <c r="F268" s="30"/>
      <c r="G268" s="18"/>
      <c r="H268" s="30"/>
      <c r="I268" s="18"/>
      <c r="J268" s="18"/>
      <c r="K268" s="30"/>
      <c r="L268" s="18"/>
      <c r="M268" s="18"/>
      <c r="N268" s="30"/>
      <c r="O268" s="31"/>
      <c r="P268" s="66"/>
      <c r="Q268" s="71"/>
      <c r="R268" s="71"/>
      <c r="S268" s="71"/>
      <c r="T268" s="71"/>
      <c r="U268" s="71"/>
      <c r="V268" s="71"/>
      <c r="W268" s="71"/>
    </row>
    <row r="269" spans="2:23" s="2" customFormat="1" ht="15.75">
      <c r="B269" s="27" t="s">
        <v>612</v>
      </c>
      <c r="C269" s="28" t="s">
        <v>215</v>
      </c>
      <c r="D269" s="29" t="s">
        <v>305</v>
      </c>
      <c r="E269" s="57">
        <v>450</v>
      </c>
      <c r="F269" s="30">
        <v>2.6669999999999998</v>
      </c>
      <c r="G269" s="30">
        <v>1200.1500000000001</v>
      </c>
      <c r="H269" s="30">
        <v>3.33</v>
      </c>
      <c r="I269" s="30">
        <v>1498.5</v>
      </c>
      <c r="J269" s="30">
        <v>400</v>
      </c>
      <c r="K269" s="30">
        <f t="shared" si="15"/>
        <v>1332</v>
      </c>
      <c r="L269" s="32"/>
      <c r="M269" s="30"/>
      <c r="N269" s="30">
        <f t="shared" si="16"/>
        <v>50</v>
      </c>
      <c r="O269" s="31">
        <f t="shared" si="17"/>
        <v>166.5</v>
      </c>
      <c r="P269" s="66"/>
      <c r="Q269" s="11"/>
      <c r="R269" s="11"/>
      <c r="S269" s="11"/>
      <c r="T269" s="11"/>
      <c r="U269" s="11"/>
      <c r="V269" s="11"/>
      <c r="W269" s="11"/>
    </row>
    <row r="270" spans="2:23" s="1" customFormat="1" ht="15.75" hidden="1">
      <c r="B270" s="23" t="s">
        <v>613</v>
      </c>
      <c r="C270" s="20" t="s">
        <v>216</v>
      </c>
      <c r="D270" s="19"/>
      <c r="E270" s="55"/>
      <c r="F270" s="30"/>
      <c r="G270" s="18"/>
      <c r="H270" s="30"/>
      <c r="I270" s="30"/>
      <c r="J270" s="18"/>
      <c r="K270" s="30"/>
      <c r="L270" s="18"/>
      <c r="M270" s="30"/>
      <c r="N270" s="30"/>
      <c r="O270" s="31"/>
      <c r="P270" s="66"/>
      <c r="Q270" s="71"/>
      <c r="R270" s="71"/>
      <c r="S270" s="71"/>
      <c r="T270" s="71"/>
      <c r="U270" s="71"/>
      <c r="V270" s="71"/>
      <c r="W270" s="71"/>
    </row>
    <row r="271" spans="2:23" s="10" customFormat="1" ht="31.5" hidden="1" customHeight="1">
      <c r="B271" s="25" t="s">
        <v>614</v>
      </c>
      <c r="C271" s="36" t="s">
        <v>356</v>
      </c>
      <c r="D271" s="39" t="s">
        <v>303</v>
      </c>
      <c r="E271" s="57">
        <v>77</v>
      </c>
      <c r="F271" s="30">
        <v>80.331999999999994</v>
      </c>
      <c r="G271" s="30">
        <v>6185.56</v>
      </c>
      <c r="H271" s="30">
        <v>100.42</v>
      </c>
      <c r="I271" s="30">
        <v>7732.34</v>
      </c>
      <c r="J271" s="32"/>
      <c r="K271" s="30">
        <f t="shared" si="15"/>
        <v>0</v>
      </c>
      <c r="L271" s="32"/>
      <c r="M271" s="30"/>
      <c r="N271" s="30">
        <f t="shared" si="16"/>
        <v>77</v>
      </c>
      <c r="O271" s="31">
        <f t="shared" si="17"/>
        <v>7732.34</v>
      </c>
      <c r="P271" s="66"/>
      <c r="Q271" s="12"/>
      <c r="R271" s="12"/>
      <c r="S271" s="12"/>
      <c r="T271" s="12"/>
      <c r="U271" s="12"/>
      <c r="V271" s="12"/>
      <c r="W271" s="12"/>
    </row>
    <row r="272" spans="2:23" s="1" customFormat="1" ht="15.75" hidden="1">
      <c r="B272" s="23" t="s">
        <v>615</v>
      </c>
      <c r="C272" s="20" t="s">
        <v>217</v>
      </c>
      <c r="D272" s="19"/>
      <c r="E272" s="55"/>
      <c r="F272" s="30"/>
      <c r="G272" s="18"/>
      <c r="H272" s="30"/>
      <c r="I272" s="30"/>
      <c r="J272" s="18"/>
      <c r="K272" s="30"/>
      <c r="L272" s="18"/>
      <c r="M272" s="30"/>
      <c r="N272" s="30"/>
      <c r="O272" s="31"/>
      <c r="P272" s="66"/>
      <c r="Q272" s="71"/>
      <c r="R272" s="71"/>
      <c r="S272" s="71"/>
      <c r="T272" s="71"/>
      <c r="U272" s="71"/>
      <c r="V272" s="71"/>
      <c r="W272" s="71"/>
    </row>
    <row r="273" spans="2:23" s="2" customFormat="1" ht="15.75" hidden="1">
      <c r="B273" s="27" t="s">
        <v>616</v>
      </c>
      <c r="C273" s="28" t="s">
        <v>218</v>
      </c>
      <c r="D273" s="29" t="s">
        <v>303</v>
      </c>
      <c r="E273" s="57">
        <v>12</v>
      </c>
      <c r="F273" s="30">
        <v>274.97399999999999</v>
      </c>
      <c r="G273" s="30">
        <v>3299.69</v>
      </c>
      <c r="H273" s="30">
        <v>343.72</v>
      </c>
      <c r="I273" s="30">
        <v>4124.6400000000003</v>
      </c>
      <c r="J273" s="30"/>
      <c r="K273" s="30">
        <f t="shared" si="15"/>
        <v>0</v>
      </c>
      <c r="L273" s="32"/>
      <c r="M273" s="30"/>
      <c r="N273" s="30">
        <f t="shared" si="16"/>
        <v>12</v>
      </c>
      <c r="O273" s="31">
        <f t="shared" si="17"/>
        <v>4124.6400000000003</v>
      </c>
      <c r="P273" s="66"/>
      <c r="Q273" s="11"/>
      <c r="R273" s="11"/>
      <c r="S273" s="11"/>
      <c r="T273" s="11"/>
      <c r="U273" s="11"/>
      <c r="V273" s="11"/>
      <c r="W273" s="11"/>
    </row>
    <row r="274" spans="2:23" s="1" customFormat="1" ht="15.75" hidden="1">
      <c r="B274" s="23" t="s">
        <v>617</v>
      </c>
      <c r="C274" s="20" t="s">
        <v>219</v>
      </c>
      <c r="D274" s="19"/>
      <c r="E274" s="55"/>
      <c r="F274" s="30"/>
      <c r="G274" s="18"/>
      <c r="H274" s="30"/>
      <c r="I274" s="30">
        <v>0</v>
      </c>
      <c r="J274" s="18"/>
      <c r="K274" s="30">
        <f t="shared" ref="K274:K336" si="19">J274*H274</f>
        <v>0</v>
      </c>
      <c r="L274" s="18"/>
      <c r="M274" s="30"/>
      <c r="N274" s="30">
        <f t="shared" ref="N274:N336" si="20">E274-J274</f>
        <v>0</v>
      </c>
      <c r="O274" s="31">
        <f t="shared" ref="O274:O336" si="21">I274-K274</f>
        <v>0</v>
      </c>
      <c r="P274" s="66"/>
      <c r="Q274" s="71"/>
      <c r="R274" s="71"/>
      <c r="S274" s="71"/>
      <c r="T274" s="71"/>
      <c r="U274" s="71"/>
      <c r="V274" s="71"/>
      <c r="W274" s="71"/>
    </row>
    <row r="275" spans="2:23" s="2" customFormat="1" ht="15.75" hidden="1">
      <c r="B275" s="27" t="s">
        <v>618</v>
      </c>
      <c r="C275" s="28" t="s">
        <v>220</v>
      </c>
      <c r="D275" s="29" t="s">
        <v>303</v>
      </c>
      <c r="E275" s="57">
        <v>12</v>
      </c>
      <c r="F275" s="30">
        <v>802.24899999999991</v>
      </c>
      <c r="G275" s="30">
        <v>9626.99</v>
      </c>
      <c r="H275" s="30">
        <v>1002.81</v>
      </c>
      <c r="I275" s="30">
        <v>12033.72</v>
      </c>
      <c r="J275" s="30"/>
      <c r="K275" s="30">
        <f t="shared" si="19"/>
        <v>0</v>
      </c>
      <c r="L275" s="32"/>
      <c r="M275" s="30"/>
      <c r="N275" s="30">
        <f t="shared" si="20"/>
        <v>12</v>
      </c>
      <c r="O275" s="31">
        <f t="shared" si="21"/>
        <v>12033.72</v>
      </c>
      <c r="P275" s="66"/>
      <c r="Q275" s="11"/>
      <c r="R275" s="11"/>
      <c r="S275" s="11"/>
      <c r="T275" s="11"/>
      <c r="U275" s="11"/>
      <c r="V275" s="11"/>
      <c r="W275" s="11"/>
    </row>
    <row r="276" spans="2:23" s="1" customFormat="1" ht="15.75" hidden="1">
      <c r="B276" s="23" t="s">
        <v>619</v>
      </c>
      <c r="C276" s="20" t="s">
        <v>221</v>
      </c>
      <c r="D276" s="19"/>
      <c r="E276" s="55"/>
      <c r="F276" s="30">
        <v>0</v>
      </c>
      <c r="G276" s="18"/>
      <c r="H276" s="30">
        <v>0</v>
      </c>
      <c r="I276" s="30"/>
      <c r="J276" s="18"/>
      <c r="K276" s="30"/>
      <c r="L276" s="18"/>
      <c r="M276" s="30"/>
      <c r="N276" s="30"/>
      <c r="O276" s="31"/>
      <c r="P276" s="66"/>
      <c r="Q276" s="71"/>
      <c r="R276" s="71"/>
      <c r="S276" s="71"/>
      <c r="T276" s="71"/>
      <c r="U276" s="71"/>
      <c r="V276" s="71"/>
      <c r="W276" s="71"/>
    </row>
    <row r="277" spans="2:23" s="2" customFormat="1" ht="15.75" hidden="1">
      <c r="B277" s="27" t="s">
        <v>620</v>
      </c>
      <c r="C277" s="28" t="s">
        <v>222</v>
      </c>
      <c r="D277" s="29" t="s">
        <v>303</v>
      </c>
      <c r="E277" s="57">
        <v>12</v>
      </c>
      <c r="F277" s="30">
        <v>62.34899999999999</v>
      </c>
      <c r="G277" s="30">
        <v>748.19</v>
      </c>
      <c r="H277" s="30">
        <v>77.94</v>
      </c>
      <c r="I277" s="30">
        <v>935.28</v>
      </c>
      <c r="J277" s="30"/>
      <c r="K277" s="30">
        <f t="shared" si="19"/>
        <v>0</v>
      </c>
      <c r="L277" s="32"/>
      <c r="M277" s="30"/>
      <c r="N277" s="30">
        <f t="shared" si="20"/>
        <v>12</v>
      </c>
      <c r="O277" s="31">
        <f t="shared" si="21"/>
        <v>935.28</v>
      </c>
      <c r="P277" s="66"/>
      <c r="Q277" s="11"/>
      <c r="R277" s="11"/>
      <c r="S277" s="11"/>
      <c r="T277" s="11"/>
      <c r="U277" s="11"/>
      <c r="V277" s="11"/>
      <c r="W277" s="11"/>
    </row>
    <row r="278" spans="2:23" s="1" customFormat="1" ht="15.75">
      <c r="B278" s="23" t="s">
        <v>7</v>
      </c>
      <c r="C278" s="20" t="s">
        <v>223</v>
      </c>
      <c r="D278" s="19"/>
      <c r="E278" s="55"/>
      <c r="F278" s="30">
        <v>0</v>
      </c>
      <c r="G278" s="18"/>
      <c r="H278" s="30"/>
      <c r="I278" s="30"/>
      <c r="J278" s="18"/>
      <c r="K278" s="30"/>
      <c r="L278" s="18"/>
      <c r="M278" s="30"/>
      <c r="N278" s="30"/>
      <c r="O278" s="31"/>
      <c r="P278" s="66"/>
      <c r="Q278" s="71"/>
      <c r="R278" s="71"/>
      <c r="S278" s="71"/>
      <c r="T278" s="71"/>
      <c r="U278" s="71"/>
      <c r="V278" s="71"/>
      <c r="W278" s="71"/>
    </row>
    <row r="279" spans="2:23" s="2" customFormat="1" ht="15.75">
      <c r="B279" s="27" t="s">
        <v>621</v>
      </c>
      <c r="C279" s="28" t="s">
        <v>224</v>
      </c>
      <c r="D279" s="29" t="s">
        <v>303</v>
      </c>
      <c r="E279" s="57">
        <v>30</v>
      </c>
      <c r="F279" s="30">
        <v>11.864999999999998</v>
      </c>
      <c r="G279" s="30">
        <v>355.95</v>
      </c>
      <c r="H279" s="30">
        <v>14.83</v>
      </c>
      <c r="I279" s="30">
        <v>444.9</v>
      </c>
      <c r="J279" s="30">
        <v>30</v>
      </c>
      <c r="K279" s="30">
        <f t="shared" si="19"/>
        <v>444.9</v>
      </c>
      <c r="L279" s="32"/>
      <c r="M279" s="30"/>
      <c r="N279" s="30">
        <f t="shared" si="20"/>
        <v>0</v>
      </c>
      <c r="O279" s="31">
        <f t="shared" si="21"/>
        <v>0</v>
      </c>
      <c r="P279" s="66"/>
      <c r="Q279" s="11"/>
      <c r="R279" s="11"/>
      <c r="S279" s="11"/>
      <c r="T279" s="11"/>
      <c r="U279" s="11"/>
      <c r="V279" s="11"/>
      <c r="W279" s="11"/>
    </row>
    <row r="280" spans="2:23" s="2" customFormat="1" ht="15.75" hidden="1">
      <c r="B280" s="27" t="s">
        <v>622</v>
      </c>
      <c r="C280" s="28" t="s">
        <v>225</v>
      </c>
      <c r="D280" s="29" t="s">
        <v>303</v>
      </c>
      <c r="E280" s="57">
        <v>12</v>
      </c>
      <c r="F280" s="30">
        <v>43.126999999999995</v>
      </c>
      <c r="G280" s="30">
        <v>517.52</v>
      </c>
      <c r="H280" s="30">
        <v>53.91</v>
      </c>
      <c r="I280" s="30">
        <v>646.91999999999996</v>
      </c>
      <c r="J280" s="30"/>
      <c r="K280" s="30">
        <f t="shared" si="19"/>
        <v>0</v>
      </c>
      <c r="L280" s="32"/>
      <c r="M280" s="30"/>
      <c r="N280" s="30">
        <f t="shared" si="20"/>
        <v>12</v>
      </c>
      <c r="O280" s="31">
        <f t="shared" si="21"/>
        <v>646.91999999999996</v>
      </c>
      <c r="P280" s="66"/>
      <c r="Q280" s="11"/>
      <c r="R280" s="11"/>
      <c r="S280" s="11"/>
      <c r="T280" s="11"/>
      <c r="U280" s="11"/>
      <c r="V280" s="11"/>
      <c r="W280" s="11"/>
    </row>
    <row r="281" spans="2:23" s="3" customFormat="1" ht="15.75">
      <c r="B281" s="23" t="s">
        <v>623</v>
      </c>
      <c r="C281" s="20" t="s">
        <v>320</v>
      </c>
      <c r="D281" s="19"/>
      <c r="E281" s="55"/>
      <c r="F281" s="30"/>
      <c r="G281" s="18"/>
      <c r="H281" s="30"/>
      <c r="I281" s="18"/>
      <c r="J281" s="18"/>
      <c r="K281" s="30"/>
      <c r="L281" s="18"/>
      <c r="M281" s="18"/>
      <c r="N281" s="30"/>
      <c r="O281" s="31"/>
      <c r="P281" s="66"/>
      <c r="Q281" s="67"/>
      <c r="R281" s="67"/>
      <c r="S281" s="67"/>
      <c r="T281" s="67"/>
      <c r="U281" s="67"/>
      <c r="V281" s="67"/>
      <c r="W281" s="67"/>
    </row>
    <row r="282" spans="2:23" s="2" customFormat="1" ht="15.75">
      <c r="B282" s="27" t="s">
        <v>624</v>
      </c>
      <c r="C282" s="28" t="s">
        <v>321</v>
      </c>
      <c r="D282" s="29" t="s">
        <v>322</v>
      </c>
      <c r="E282" s="57">
        <v>34</v>
      </c>
      <c r="F282" s="30">
        <v>140.917</v>
      </c>
      <c r="G282" s="30">
        <v>4791.18</v>
      </c>
      <c r="H282" s="30">
        <v>176.15</v>
      </c>
      <c r="I282" s="30">
        <v>5989.1</v>
      </c>
      <c r="J282" s="32"/>
      <c r="K282" s="30">
        <f t="shared" si="19"/>
        <v>0</v>
      </c>
      <c r="L282" s="32"/>
      <c r="M282" s="30"/>
      <c r="N282" s="30">
        <f t="shared" si="20"/>
        <v>34</v>
      </c>
      <c r="O282" s="31">
        <f t="shared" si="21"/>
        <v>5989.1</v>
      </c>
      <c r="P282" s="66"/>
      <c r="Q282" s="11"/>
      <c r="R282" s="11"/>
      <c r="S282" s="11"/>
      <c r="T282" s="11"/>
      <c r="U282" s="11"/>
      <c r="V282" s="11"/>
      <c r="W282" s="11"/>
    </row>
    <row r="283" spans="2:23" s="2" customFormat="1" ht="15.75">
      <c r="B283" s="27" t="s">
        <v>625</v>
      </c>
      <c r="C283" s="28" t="s">
        <v>323</v>
      </c>
      <c r="D283" s="29" t="s">
        <v>322</v>
      </c>
      <c r="E283" s="57">
        <v>119</v>
      </c>
      <c r="F283" s="30">
        <v>117.06099999999998</v>
      </c>
      <c r="G283" s="30">
        <v>13930.26</v>
      </c>
      <c r="H283" s="30">
        <v>146.33000000000001</v>
      </c>
      <c r="I283" s="30">
        <v>17413.27</v>
      </c>
      <c r="J283" s="32">
        <v>50</v>
      </c>
      <c r="K283" s="30">
        <f t="shared" si="19"/>
        <v>7316.5000000000009</v>
      </c>
      <c r="L283" s="32"/>
      <c r="M283" s="30"/>
      <c r="N283" s="30">
        <f t="shared" si="20"/>
        <v>69</v>
      </c>
      <c r="O283" s="31">
        <f t="shared" si="21"/>
        <v>10096.77</v>
      </c>
      <c r="P283" s="66"/>
      <c r="Q283" s="11"/>
      <c r="R283" s="11"/>
      <c r="S283" s="11"/>
      <c r="T283" s="11"/>
      <c r="U283" s="11"/>
      <c r="V283" s="11"/>
      <c r="W283" s="11"/>
    </row>
    <row r="284" spans="2:23" s="10" customFormat="1" ht="32.25" thickBot="1">
      <c r="B284" s="25" t="s">
        <v>626</v>
      </c>
      <c r="C284" s="36" t="s">
        <v>324</v>
      </c>
      <c r="D284" s="34" t="s">
        <v>322</v>
      </c>
      <c r="E284" s="57">
        <v>10</v>
      </c>
      <c r="F284" s="30">
        <v>93.051000000000002</v>
      </c>
      <c r="G284" s="30">
        <v>930.51</v>
      </c>
      <c r="H284" s="30">
        <v>116.31</v>
      </c>
      <c r="I284" s="30">
        <v>1163.0999999999999</v>
      </c>
      <c r="J284" s="32">
        <v>10</v>
      </c>
      <c r="K284" s="30">
        <f t="shared" si="19"/>
        <v>1163.0999999999999</v>
      </c>
      <c r="L284" s="32"/>
      <c r="M284" s="30"/>
      <c r="N284" s="30">
        <f t="shared" si="20"/>
        <v>0</v>
      </c>
      <c r="O284" s="31">
        <f t="shared" si="21"/>
        <v>0</v>
      </c>
      <c r="P284" s="66"/>
      <c r="Q284" s="12"/>
      <c r="R284" s="12"/>
      <c r="S284" s="12"/>
      <c r="T284" s="12"/>
      <c r="U284" s="12"/>
      <c r="V284" s="12"/>
      <c r="W284" s="12"/>
    </row>
    <row r="285" spans="2:23" s="10" customFormat="1" ht="31.5" hidden="1">
      <c r="B285" s="25" t="s">
        <v>627</v>
      </c>
      <c r="C285" s="36" t="s">
        <v>325</v>
      </c>
      <c r="D285" s="34" t="s">
        <v>322</v>
      </c>
      <c r="E285" s="57">
        <v>9</v>
      </c>
      <c r="F285" s="30">
        <v>110.66999999999999</v>
      </c>
      <c r="G285" s="30">
        <v>996.03</v>
      </c>
      <c r="H285" s="30">
        <v>138.34</v>
      </c>
      <c r="I285" s="30">
        <v>1245.06</v>
      </c>
      <c r="J285" s="32"/>
      <c r="K285" s="30">
        <f t="shared" si="19"/>
        <v>0</v>
      </c>
      <c r="L285" s="32"/>
      <c r="M285" s="30"/>
      <c r="N285" s="30">
        <f t="shared" si="20"/>
        <v>9</v>
      </c>
      <c r="O285" s="31">
        <f t="shared" si="21"/>
        <v>1245.06</v>
      </c>
      <c r="P285" s="66"/>
      <c r="Q285" s="12"/>
      <c r="R285" s="12"/>
      <c r="S285" s="12"/>
      <c r="T285" s="12"/>
      <c r="U285" s="12"/>
      <c r="V285" s="12"/>
      <c r="W285" s="12"/>
    </row>
    <row r="286" spans="2:23" s="10" customFormat="1" ht="15.75" hidden="1">
      <c r="B286" s="25" t="s">
        <v>628</v>
      </c>
      <c r="C286" s="36" t="s">
        <v>326</v>
      </c>
      <c r="D286" s="34" t="s">
        <v>322</v>
      </c>
      <c r="E286" s="57">
        <v>19</v>
      </c>
      <c r="F286" s="30">
        <v>165.655</v>
      </c>
      <c r="G286" s="30">
        <v>3147.45</v>
      </c>
      <c r="H286" s="30">
        <v>207.07</v>
      </c>
      <c r="I286" s="30">
        <v>3934.33</v>
      </c>
      <c r="J286" s="32"/>
      <c r="K286" s="30">
        <f t="shared" si="19"/>
        <v>0</v>
      </c>
      <c r="L286" s="32"/>
      <c r="M286" s="30"/>
      <c r="N286" s="30">
        <f t="shared" si="20"/>
        <v>19</v>
      </c>
      <c r="O286" s="31">
        <f t="shared" si="21"/>
        <v>3934.33</v>
      </c>
      <c r="P286" s="66"/>
      <c r="Q286" s="12"/>
      <c r="R286" s="12"/>
      <c r="S286" s="12"/>
      <c r="T286" s="12"/>
      <c r="U286" s="12"/>
      <c r="V286" s="12"/>
      <c r="W286" s="12"/>
    </row>
    <row r="287" spans="2:23" s="10" customFormat="1" ht="16.5" hidden="1" thickBot="1">
      <c r="B287" s="138" t="s">
        <v>629</v>
      </c>
      <c r="C287" s="139" t="s">
        <v>327</v>
      </c>
      <c r="D287" s="136" t="s">
        <v>322</v>
      </c>
      <c r="E287" s="141">
        <v>56</v>
      </c>
      <c r="F287" s="107">
        <v>108.521</v>
      </c>
      <c r="G287" s="107">
        <v>6077.18</v>
      </c>
      <c r="H287" s="107">
        <v>135.65</v>
      </c>
      <c r="I287" s="107">
        <v>7596.4</v>
      </c>
      <c r="J287" s="108"/>
      <c r="K287" s="107">
        <f t="shared" si="19"/>
        <v>0</v>
      </c>
      <c r="L287" s="108"/>
      <c r="M287" s="107"/>
      <c r="N287" s="107">
        <f t="shared" si="20"/>
        <v>56</v>
      </c>
      <c r="O287" s="121">
        <f t="shared" si="21"/>
        <v>7596.4</v>
      </c>
      <c r="P287" s="66"/>
      <c r="Q287" s="12"/>
      <c r="R287" s="12"/>
      <c r="S287" s="12"/>
      <c r="T287" s="12"/>
      <c r="U287" s="12"/>
      <c r="V287" s="12"/>
      <c r="W287" s="12"/>
    </row>
    <row r="288" spans="2:23" s="5" customFormat="1" ht="16.5" hidden="1" thickBot="1">
      <c r="B288" s="129">
        <v>11</v>
      </c>
      <c r="C288" s="130" t="s">
        <v>226</v>
      </c>
      <c r="D288" s="131"/>
      <c r="E288" s="132"/>
      <c r="F288" s="133"/>
      <c r="G288" s="133">
        <f>SUM(G289:G296)</f>
        <v>7416.67</v>
      </c>
      <c r="H288" s="133"/>
      <c r="I288" s="133">
        <f t="shared" ref="I288:O288" si="22">SUM(I289:I296)</f>
        <v>9270.8599999999988</v>
      </c>
      <c r="J288" s="133"/>
      <c r="K288" s="133">
        <f t="shared" si="22"/>
        <v>0</v>
      </c>
      <c r="L288" s="133"/>
      <c r="M288" s="133">
        <f t="shared" si="22"/>
        <v>0</v>
      </c>
      <c r="N288" s="133"/>
      <c r="O288" s="134">
        <f t="shared" si="22"/>
        <v>9270.8599999999988</v>
      </c>
      <c r="P288" s="66"/>
      <c r="Q288" s="65"/>
      <c r="R288" s="65"/>
      <c r="S288" s="65"/>
      <c r="T288" s="65"/>
      <c r="U288" s="65"/>
      <c r="V288" s="65"/>
      <c r="W288" s="65"/>
    </row>
    <row r="289" spans="2:23" s="5" customFormat="1" ht="15.75" hidden="1">
      <c r="B289" s="122" t="s">
        <v>630</v>
      </c>
      <c r="C289" s="123" t="s">
        <v>367</v>
      </c>
      <c r="D289" s="124"/>
      <c r="E289" s="125"/>
      <c r="F289" s="127"/>
      <c r="G289" s="126"/>
      <c r="H289" s="126"/>
      <c r="I289" s="126"/>
      <c r="J289" s="126"/>
      <c r="K289" s="127"/>
      <c r="L289" s="126"/>
      <c r="M289" s="126"/>
      <c r="N289" s="127"/>
      <c r="O289" s="128"/>
      <c r="P289" s="66"/>
      <c r="Q289" s="65"/>
      <c r="R289" s="65"/>
      <c r="S289" s="65"/>
      <c r="T289" s="65"/>
      <c r="U289" s="65"/>
      <c r="V289" s="65"/>
      <c r="W289" s="65"/>
    </row>
    <row r="290" spans="2:23" s="15" customFormat="1" ht="31.5" hidden="1">
      <c r="B290" s="24" t="s">
        <v>635</v>
      </c>
      <c r="C290" s="41" t="s">
        <v>371</v>
      </c>
      <c r="D290" s="38"/>
      <c r="E290" s="58"/>
      <c r="F290" s="30"/>
      <c r="G290" s="42"/>
      <c r="H290" s="42"/>
      <c r="I290" s="42"/>
      <c r="J290" s="42"/>
      <c r="K290" s="30"/>
      <c r="L290" s="42"/>
      <c r="M290" s="42"/>
      <c r="N290" s="30"/>
      <c r="O290" s="31"/>
      <c r="P290" s="66"/>
      <c r="Q290" s="75"/>
      <c r="R290" s="75"/>
      <c r="S290" s="75"/>
      <c r="T290" s="75"/>
      <c r="U290" s="75"/>
      <c r="V290" s="75"/>
      <c r="W290" s="75"/>
    </row>
    <row r="291" spans="2:23" s="15" customFormat="1" ht="15.75" hidden="1">
      <c r="B291" s="25" t="s">
        <v>636</v>
      </c>
      <c r="C291" s="33" t="s">
        <v>368</v>
      </c>
      <c r="D291" s="34" t="s">
        <v>303</v>
      </c>
      <c r="E291" s="57">
        <v>4</v>
      </c>
      <c r="F291" s="30">
        <v>436.03699999999998</v>
      </c>
      <c r="G291" s="30">
        <v>1744.15</v>
      </c>
      <c r="H291" s="30">
        <v>545.04999999999995</v>
      </c>
      <c r="I291" s="30">
        <v>2180.1999999999998</v>
      </c>
      <c r="J291" s="32"/>
      <c r="K291" s="30">
        <f t="shared" si="19"/>
        <v>0</v>
      </c>
      <c r="L291" s="32"/>
      <c r="M291" s="30"/>
      <c r="N291" s="30">
        <f t="shared" si="20"/>
        <v>4</v>
      </c>
      <c r="O291" s="31">
        <f t="shared" si="21"/>
        <v>2180.1999999999998</v>
      </c>
      <c r="P291" s="66"/>
      <c r="Q291" s="75"/>
      <c r="R291" s="75"/>
      <c r="S291" s="75"/>
      <c r="T291" s="75"/>
      <c r="U291" s="75"/>
      <c r="V291" s="75"/>
      <c r="W291" s="75"/>
    </row>
    <row r="292" spans="2:23" s="15" customFormat="1" ht="15.75" hidden="1">
      <c r="B292" s="25" t="s">
        <v>637</v>
      </c>
      <c r="C292" s="33" t="s">
        <v>369</v>
      </c>
      <c r="D292" s="34" t="s">
        <v>303</v>
      </c>
      <c r="E292" s="57">
        <v>6</v>
      </c>
      <c r="F292" s="30">
        <v>444.40899999999999</v>
      </c>
      <c r="G292" s="30">
        <v>2666.45</v>
      </c>
      <c r="H292" s="30">
        <v>555.51</v>
      </c>
      <c r="I292" s="30">
        <v>3333.06</v>
      </c>
      <c r="J292" s="32"/>
      <c r="K292" s="30">
        <f t="shared" si="19"/>
        <v>0</v>
      </c>
      <c r="L292" s="32"/>
      <c r="M292" s="30"/>
      <c r="N292" s="30">
        <f t="shared" si="20"/>
        <v>6</v>
      </c>
      <c r="O292" s="31">
        <f t="shared" si="21"/>
        <v>3333.06</v>
      </c>
      <c r="P292" s="66"/>
      <c r="Q292" s="75"/>
      <c r="R292" s="75"/>
      <c r="S292" s="75"/>
      <c r="T292" s="75"/>
      <c r="U292" s="75"/>
      <c r="V292" s="75"/>
      <c r="W292" s="75"/>
    </row>
    <row r="293" spans="2:23" s="15" customFormat="1" ht="15.75" hidden="1">
      <c r="B293" s="25" t="s">
        <v>638</v>
      </c>
      <c r="C293" s="33" t="s">
        <v>370</v>
      </c>
      <c r="D293" s="34" t="s">
        <v>303</v>
      </c>
      <c r="E293" s="57">
        <v>6</v>
      </c>
      <c r="F293" s="30">
        <v>402.87099999999998</v>
      </c>
      <c r="G293" s="30">
        <v>2417.23</v>
      </c>
      <c r="H293" s="30">
        <v>503.59</v>
      </c>
      <c r="I293" s="30">
        <v>3021.54</v>
      </c>
      <c r="J293" s="32"/>
      <c r="K293" s="30">
        <f t="shared" si="19"/>
        <v>0</v>
      </c>
      <c r="L293" s="32"/>
      <c r="M293" s="30"/>
      <c r="N293" s="30">
        <f t="shared" si="20"/>
        <v>6</v>
      </c>
      <c r="O293" s="31">
        <f t="shared" si="21"/>
        <v>3021.54</v>
      </c>
      <c r="P293" s="66"/>
      <c r="Q293" s="75"/>
      <c r="R293" s="75"/>
      <c r="S293" s="75"/>
      <c r="T293" s="75"/>
      <c r="U293" s="75"/>
      <c r="V293" s="75"/>
      <c r="W293" s="75"/>
    </row>
    <row r="294" spans="2:23" s="15" customFormat="1" ht="31.5" hidden="1">
      <c r="B294" s="24" t="s">
        <v>631</v>
      </c>
      <c r="C294" s="41" t="s">
        <v>634</v>
      </c>
      <c r="D294" s="38"/>
      <c r="E294" s="57"/>
      <c r="F294" s="30"/>
      <c r="G294" s="42"/>
      <c r="H294" s="30"/>
      <c r="I294" s="30"/>
      <c r="J294" s="42"/>
      <c r="K294" s="30"/>
      <c r="L294" s="42"/>
      <c r="M294" s="30"/>
      <c r="N294" s="30"/>
      <c r="O294" s="31"/>
      <c r="P294" s="66"/>
      <c r="Q294" s="75"/>
      <c r="R294" s="75"/>
      <c r="S294" s="75"/>
      <c r="T294" s="75"/>
      <c r="U294" s="75"/>
      <c r="V294" s="75"/>
      <c r="W294" s="75"/>
    </row>
    <row r="295" spans="2:23" s="15" customFormat="1" ht="15.75" hidden="1">
      <c r="B295" s="25" t="s">
        <v>632</v>
      </c>
      <c r="C295" s="33" t="s">
        <v>372</v>
      </c>
      <c r="D295" s="34" t="s">
        <v>303</v>
      </c>
      <c r="E295" s="57">
        <v>1</v>
      </c>
      <c r="F295" s="30">
        <v>291.00400000000002</v>
      </c>
      <c r="G295" s="30">
        <v>291</v>
      </c>
      <c r="H295" s="30">
        <v>363.76</v>
      </c>
      <c r="I295" s="30">
        <v>363.76</v>
      </c>
      <c r="J295" s="32"/>
      <c r="K295" s="30">
        <f t="shared" si="19"/>
        <v>0</v>
      </c>
      <c r="L295" s="32"/>
      <c r="M295" s="30"/>
      <c r="N295" s="30">
        <f t="shared" si="20"/>
        <v>1</v>
      </c>
      <c r="O295" s="31">
        <f t="shared" si="21"/>
        <v>363.76</v>
      </c>
      <c r="P295" s="66"/>
      <c r="Q295" s="75"/>
      <c r="R295" s="75"/>
      <c r="S295" s="75"/>
      <c r="T295" s="75"/>
      <c r="U295" s="75"/>
      <c r="V295" s="75"/>
      <c r="W295" s="75"/>
    </row>
    <row r="296" spans="2:23" s="15" customFormat="1" ht="16.5" hidden="1" thickBot="1">
      <c r="B296" s="138" t="s">
        <v>633</v>
      </c>
      <c r="C296" s="135" t="s">
        <v>373</v>
      </c>
      <c r="D296" s="136" t="s">
        <v>303</v>
      </c>
      <c r="E296" s="140">
        <v>1</v>
      </c>
      <c r="F296" s="107">
        <v>297.83600000000001</v>
      </c>
      <c r="G296" s="107">
        <v>297.83999999999997</v>
      </c>
      <c r="H296" s="107">
        <v>372.3</v>
      </c>
      <c r="I296" s="107">
        <v>372.3</v>
      </c>
      <c r="J296" s="108"/>
      <c r="K296" s="107">
        <f t="shared" si="19"/>
        <v>0</v>
      </c>
      <c r="L296" s="108"/>
      <c r="M296" s="107"/>
      <c r="N296" s="107">
        <f t="shared" si="20"/>
        <v>1</v>
      </c>
      <c r="O296" s="121">
        <f t="shared" si="21"/>
        <v>372.3</v>
      </c>
      <c r="P296" s="66"/>
      <c r="Q296" s="75"/>
      <c r="R296" s="75"/>
      <c r="S296" s="75"/>
      <c r="T296" s="75"/>
      <c r="U296" s="75"/>
      <c r="V296" s="75"/>
      <c r="W296" s="75"/>
    </row>
    <row r="297" spans="2:23" s="5" customFormat="1" ht="16.5" thickBot="1">
      <c r="B297" s="129">
        <v>12</v>
      </c>
      <c r="C297" s="130" t="s">
        <v>227</v>
      </c>
      <c r="D297" s="131"/>
      <c r="E297" s="132"/>
      <c r="F297" s="133"/>
      <c r="G297" s="133">
        <f>SUM(G298:G315)</f>
        <v>56689.440000000002</v>
      </c>
      <c r="H297" s="133"/>
      <c r="I297" s="133">
        <f t="shared" ref="I297:M297" si="23">SUM(I298:I315)</f>
        <v>70862.31</v>
      </c>
      <c r="J297" s="133"/>
      <c r="K297" s="133">
        <f t="shared" si="23"/>
        <v>10772.56</v>
      </c>
      <c r="L297" s="133"/>
      <c r="M297" s="133">
        <f t="shared" si="23"/>
        <v>0</v>
      </c>
      <c r="N297" s="133"/>
      <c r="O297" s="134">
        <f>SUM(O298:O315)</f>
        <v>60089.75</v>
      </c>
      <c r="P297" s="66"/>
      <c r="Q297" s="65"/>
      <c r="R297" s="65"/>
      <c r="S297" s="65"/>
      <c r="T297" s="65"/>
      <c r="U297" s="65"/>
      <c r="V297" s="65"/>
      <c r="W297" s="65"/>
    </row>
    <row r="298" spans="2:23" s="1" customFormat="1" ht="15.75">
      <c r="B298" s="122" t="s">
        <v>639</v>
      </c>
      <c r="C298" s="123" t="s">
        <v>228</v>
      </c>
      <c r="D298" s="124"/>
      <c r="E298" s="125"/>
      <c r="F298" s="127"/>
      <c r="G298" s="126"/>
      <c r="H298" s="126"/>
      <c r="I298" s="126"/>
      <c r="J298" s="126"/>
      <c r="K298" s="127"/>
      <c r="L298" s="126"/>
      <c r="M298" s="126"/>
      <c r="N298" s="127"/>
      <c r="O298" s="128"/>
      <c r="P298" s="66"/>
      <c r="Q298" s="71"/>
      <c r="R298" s="71"/>
      <c r="S298" s="71"/>
      <c r="T298" s="71"/>
      <c r="U298" s="71"/>
      <c r="V298" s="71"/>
      <c r="W298" s="71"/>
    </row>
    <row r="299" spans="2:23" s="2" customFormat="1" ht="16.5" thickBot="1">
      <c r="B299" s="27" t="s">
        <v>640</v>
      </c>
      <c r="C299" s="28" t="s">
        <v>229</v>
      </c>
      <c r="D299" s="29" t="s">
        <v>304</v>
      </c>
      <c r="E299" s="57">
        <v>41.04</v>
      </c>
      <c r="F299" s="30">
        <v>253.47</v>
      </c>
      <c r="G299" s="30">
        <v>10402.41</v>
      </c>
      <c r="H299" s="30">
        <v>316.83999999999997</v>
      </c>
      <c r="I299" s="30">
        <v>13003.11</v>
      </c>
      <c r="J299" s="30">
        <v>34</v>
      </c>
      <c r="K299" s="30">
        <f t="shared" si="19"/>
        <v>10772.56</v>
      </c>
      <c r="L299" s="32"/>
      <c r="M299" s="30"/>
      <c r="N299" s="30">
        <f t="shared" si="20"/>
        <v>7.0399999999999991</v>
      </c>
      <c r="O299" s="31">
        <f t="shared" si="21"/>
        <v>2230.5500000000011</v>
      </c>
      <c r="P299" s="66"/>
      <c r="Q299" s="11"/>
      <c r="R299" s="11"/>
      <c r="S299" s="11"/>
      <c r="T299" s="11"/>
      <c r="U299" s="11"/>
      <c r="V299" s="11"/>
      <c r="W299" s="11"/>
    </row>
    <row r="300" spans="2:23" s="2" customFormat="1" ht="15.75" hidden="1">
      <c r="B300" s="27" t="s">
        <v>641</v>
      </c>
      <c r="C300" s="28" t="s">
        <v>230</v>
      </c>
      <c r="D300" s="29" t="s">
        <v>305</v>
      </c>
      <c r="E300" s="57">
        <v>4.3</v>
      </c>
      <c r="F300" s="30">
        <v>55.026999999999994</v>
      </c>
      <c r="G300" s="30">
        <v>236.62</v>
      </c>
      <c r="H300" s="30">
        <v>68.78</v>
      </c>
      <c r="I300" s="30">
        <v>295.75</v>
      </c>
      <c r="J300" s="30"/>
      <c r="K300" s="30">
        <f t="shared" si="19"/>
        <v>0</v>
      </c>
      <c r="L300" s="32"/>
      <c r="M300" s="30"/>
      <c r="N300" s="30">
        <f t="shared" si="20"/>
        <v>4.3</v>
      </c>
      <c r="O300" s="31">
        <f t="shared" si="21"/>
        <v>295.75</v>
      </c>
      <c r="P300" s="66"/>
      <c r="Q300" s="11"/>
      <c r="R300" s="11"/>
      <c r="S300" s="11"/>
      <c r="T300" s="11"/>
      <c r="U300" s="11"/>
      <c r="V300" s="11"/>
      <c r="W300" s="11"/>
    </row>
    <row r="301" spans="2:23" s="2" customFormat="1" ht="15.75" hidden="1">
      <c r="B301" s="27" t="s">
        <v>642</v>
      </c>
      <c r="C301" s="28" t="s">
        <v>231</v>
      </c>
      <c r="D301" s="29" t="s">
        <v>305</v>
      </c>
      <c r="E301" s="57">
        <v>35</v>
      </c>
      <c r="F301" s="30">
        <v>71.483999999999995</v>
      </c>
      <c r="G301" s="30">
        <v>2501.94</v>
      </c>
      <c r="H301" s="30">
        <v>89.36</v>
      </c>
      <c r="I301" s="30">
        <v>3127.6</v>
      </c>
      <c r="J301" s="30"/>
      <c r="K301" s="30">
        <f t="shared" si="19"/>
        <v>0</v>
      </c>
      <c r="L301" s="32"/>
      <c r="M301" s="30"/>
      <c r="N301" s="30">
        <f t="shared" si="20"/>
        <v>35</v>
      </c>
      <c r="O301" s="31">
        <f t="shared" si="21"/>
        <v>3127.6</v>
      </c>
      <c r="P301" s="66"/>
      <c r="Q301" s="11"/>
      <c r="R301" s="11"/>
      <c r="S301" s="11"/>
      <c r="T301" s="11"/>
      <c r="U301" s="11"/>
      <c r="V301" s="11"/>
      <c r="W301" s="11"/>
    </row>
    <row r="302" spans="2:23" ht="15.75" hidden="1">
      <c r="B302" s="27" t="s">
        <v>643</v>
      </c>
      <c r="C302" s="28" t="s">
        <v>232</v>
      </c>
      <c r="D302" s="29" t="s">
        <v>303</v>
      </c>
      <c r="E302" s="56">
        <v>2</v>
      </c>
      <c r="F302" s="30">
        <v>184.69499999999999</v>
      </c>
      <c r="G302" s="30">
        <v>369.39</v>
      </c>
      <c r="H302" s="30">
        <v>230.87</v>
      </c>
      <c r="I302" s="30">
        <v>461.74</v>
      </c>
      <c r="J302" s="30"/>
      <c r="K302" s="30">
        <f t="shared" si="19"/>
        <v>0</v>
      </c>
      <c r="L302" s="32"/>
      <c r="M302" s="30"/>
      <c r="N302" s="30">
        <f t="shared" si="20"/>
        <v>2</v>
      </c>
      <c r="O302" s="31">
        <f t="shared" si="21"/>
        <v>461.74</v>
      </c>
      <c r="P302" s="66"/>
    </row>
    <row r="303" spans="2:23" ht="15.75" hidden="1">
      <c r="B303" s="27" t="s">
        <v>644</v>
      </c>
      <c r="C303" s="28" t="s">
        <v>233</v>
      </c>
      <c r="D303" s="29" t="s">
        <v>303</v>
      </c>
      <c r="E303" s="56">
        <v>2</v>
      </c>
      <c r="F303" s="30">
        <v>171.56299999999999</v>
      </c>
      <c r="G303" s="30">
        <v>343.13</v>
      </c>
      <c r="H303" s="30">
        <v>214.45</v>
      </c>
      <c r="I303" s="30">
        <v>428.9</v>
      </c>
      <c r="J303" s="30"/>
      <c r="K303" s="30">
        <f t="shared" si="19"/>
        <v>0</v>
      </c>
      <c r="L303" s="32"/>
      <c r="M303" s="30"/>
      <c r="N303" s="30">
        <f t="shared" si="20"/>
        <v>2</v>
      </c>
      <c r="O303" s="31">
        <f t="shared" si="21"/>
        <v>428.9</v>
      </c>
      <c r="P303" s="66"/>
    </row>
    <row r="304" spans="2:23" ht="15.75" hidden="1">
      <c r="B304" s="27" t="s">
        <v>645</v>
      </c>
      <c r="C304" s="28" t="s">
        <v>234</v>
      </c>
      <c r="D304" s="29" t="s">
        <v>303</v>
      </c>
      <c r="E304" s="56">
        <v>2</v>
      </c>
      <c r="F304" s="30">
        <v>93.442999999999998</v>
      </c>
      <c r="G304" s="30">
        <v>186.89</v>
      </c>
      <c r="H304" s="30">
        <v>116.8</v>
      </c>
      <c r="I304" s="30">
        <v>233.6</v>
      </c>
      <c r="J304" s="30"/>
      <c r="K304" s="30">
        <f t="shared" si="19"/>
        <v>0</v>
      </c>
      <c r="L304" s="32"/>
      <c r="M304" s="30"/>
      <c r="N304" s="30">
        <f t="shared" si="20"/>
        <v>2</v>
      </c>
      <c r="O304" s="31">
        <f t="shared" si="21"/>
        <v>233.6</v>
      </c>
      <c r="P304" s="66"/>
    </row>
    <row r="305" spans="2:23" ht="15.75" hidden="1">
      <c r="B305" s="27" t="s">
        <v>646</v>
      </c>
      <c r="C305" s="28" t="s">
        <v>235</v>
      </c>
      <c r="D305" s="29" t="s">
        <v>303</v>
      </c>
      <c r="E305" s="56">
        <v>2</v>
      </c>
      <c r="F305" s="30">
        <v>134.113</v>
      </c>
      <c r="G305" s="30">
        <v>268.23</v>
      </c>
      <c r="H305" s="30">
        <v>167.64</v>
      </c>
      <c r="I305" s="30">
        <v>335.28</v>
      </c>
      <c r="J305" s="30"/>
      <c r="K305" s="30">
        <f t="shared" si="19"/>
        <v>0</v>
      </c>
      <c r="L305" s="32"/>
      <c r="M305" s="30"/>
      <c r="N305" s="30">
        <f t="shared" si="20"/>
        <v>2</v>
      </c>
      <c r="O305" s="31">
        <f t="shared" si="21"/>
        <v>335.28</v>
      </c>
      <c r="P305" s="66"/>
    </row>
    <row r="306" spans="2:23" ht="15.75" hidden="1">
      <c r="B306" s="27" t="s">
        <v>647</v>
      </c>
      <c r="C306" s="28" t="s">
        <v>236</v>
      </c>
      <c r="D306" s="29" t="s">
        <v>305</v>
      </c>
      <c r="E306" s="56">
        <v>4</v>
      </c>
      <c r="F306" s="30">
        <v>58.092999999999989</v>
      </c>
      <c r="G306" s="30">
        <v>232.37</v>
      </c>
      <c r="H306" s="30">
        <v>72.62</v>
      </c>
      <c r="I306" s="30">
        <v>290.48</v>
      </c>
      <c r="J306" s="30"/>
      <c r="K306" s="30">
        <f t="shared" si="19"/>
        <v>0</v>
      </c>
      <c r="L306" s="32"/>
      <c r="M306" s="30"/>
      <c r="N306" s="30">
        <f t="shared" si="20"/>
        <v>4</v>
      </c>
      <c r="O306" s="31">
        <f t="shared" si="21"/>
        <v>290.48</v>
      </c>
      <c r="P306" s="66"/>
    </row>
    <row r="307" spans="2:23" ht="15.75" hidden="1">
      <c r="B307" s="27" t="s">
        <v>648</v>
      </c>
      <c r="C307" s="28" t="s">
        <v>237</v>
      </c>
      <c r="D307" s="29" t="s">
        <v>305</v>
      </c>
      <c r="E307" s="56">
        <v>4</v>
      </c>
      <c r="F307" s="30">
        <v>108.038</v>
      </c>
      <c r="G307" s="30">
        <v>432.15</v>
      </c>
      <c r="H307" s="30">
        <v>135.05000000000001</v>
      </c>
      <c r="I307" s="30">
        <v>540.20000000000005</v>
      </c>
      <c r="J307" s="30"/>
      <c r="K307" s="30">
        <f t="shared" si="19"/>
        <v>0</v>
      </c>
      <c r="L307" s="32"/>
      <c r="M307" s="30"/>
      <c r="N307" s="30">
        <f t="shared" si="20"/>
        <v>4</v>
      </c>
      <c r="O307" s="31">
        <f t="shared" si="21"/>
        <v>540.20000000000005</v>
      </c>
      <c r="P307" s="66"/>
    </row>
    <row r="308" spans="2:23" s="3" customFormat="1" ht="15.75" hidden="1">
      <c r="B308" s="23" t="s">
        <v>649</v>
      </c>
      <c r="C308" s="20" t="s">
        <v>751</v>
      </c>
      <c r="D308" s="19"/>
      <c r="E308" s="55"/>
      <c r="F308" s="30"/>
      <c r="G308" s="18"/>
      <c r="H308" s="30"/>
      <c r="I308" s="30"/>
      <c r="J308" s="18"/>
      <c r="K308" s="30"/>
      <c r="L308" s="18"/>
      <c r="M308" s="30"/>
      <c r="N308" s="30"/>
      <c r="O308" s="31"/>
      <c r="P308" s="66"/>
      <c r="Q308" s="67"/>
      <c r="R308" s="67"/>
      <c r="S308" s="67"/>
      <c r="T308" s="67"/>
      <c r="U308" s="67"/>
      <c r="V308" s="67"/>
      <c r="W308" s="67"/>
    </row>
    <row r="309" spans="2:23" s="3" customFormat="1" ht="15.75" hidden="1">
      <c r="B309" s="23" t="s">
        <v>650</v>
      </c>
      <c r="C309" s="20" t="s">
        <v>329</v>
      </c>
      <c r="D309" s="19"/>
      <c r="E309" s="55"/>
      <c r="F309" s="30"/>
      <c r="G309" s="18"/>
      <c r="H309" s="30"/>
      <c r="I309" s="30"/>
      <c r="J309" s="18"/>
      <c r="K309" s="30"/>
      <c r="L309" s="18"/>
      <c r="M309" s="30"/>
      <c r="N309" s="30"/>
      <c r="O309" s="31"/>
      <c r="P309" s="66"/>
      <c r="Q309" s="67"/>
      <c r="R309" s="67"/>
      <c r="S309" s="67"/>
      <c r="T309" s="67"/>
      <c r="U309" s="67"/>
      <c r="V309" s="67"/>
      <c r="W309" s="67"/>
    </row>
    <row r="310" spans="2:23" s="2" customFormat="1" ht="15.75" hidden="1">
      <c r="B310" s="27" t="s">
        <v>651</v>
      </c>
      <c r="C310" s="28" t="s">
        <v>332</v>
      </c>
      <c r="D310" s="29" t="s">
        <v>304</v>
      </c>
      <c r="E310" s="57">
        <v>42.3</v>
      </c>
      <c r="F310" s="30">
        <v>286.92299999999994</v>
      </c>
      <c r="G310" s="30">
        <v>12136.84</v>
      </c>
      <c r="H310" s="30">
        <v>358.65</v>
      </c>
      <c r="I310" s="30">
        <v>15170.9</v>
      </c>
      <c r="J310" s="30"/>
      <c r="K310" s="30">
        <f t="shared" si="19"/>
        <v>0</v>
      </c>
      <c r="L310" s="32"/>
      <c r="M310" s="30"/>
      <c r="N310" s="30">
        <f t="shared" si="20"/>
        <v>42.3</v>
      </c>
      <c r="O310" s="31">
        <f t="shared" si="21"/>
        <v>15170.9</v>
      </c>
      <c r="P310" s="66"/>
      <c r="Q310" s="11"/>
      <c r="R310" s="11"/>
      <c r="S310" s="11"/>
      <c r="T310" s="11"/>
      <c r="U310" s="11"/>
      <c r="V310" s="11"/>
      <c r="W310" s="11"/>
    </row>
    <row r="311" spans="2:23" s="2" customFormat="1" ht="15.75" hidden="1">
      <c r="B311" s="27" t="s">
        <v>652</v>
      </c>
      <c r="C311" s="28" t="s">
        <v>328</v>
      </c>
      <c r="D311" s="29" t="s">
        <v>304</v>
      </c>
      <c r="E311" s="57">
        <v>3</v>
      </c>
      <c r="F311" s="30">
        <v>289.05099999999999</v>
      </c>
      <c r="G311" s="30">
        <v>867.15</v>
      </c>
      <c r="H311" s="30">
        <v>361.31</v>
      </c>
      <c r="I311" s="30">
        <v>1083.93</v>
      </c>
      <c r="J311" s="30"/>
      <c r="K311" s="30">
        <f t="shared" si="19"/>
        <v>0</v>
      </c>
      <c r="L311" s="32"/>
      <c r="M311" s="30"/>
      <c r="N311" s="30">
        <f t="shared" si="20"/>
        <v>3</v>
      </c>
      <c r="O311" s="31">
        <f t="shared" si="21"/>
        <v>1083.93</v>
      </c>
      <c r="P311" s="66"/>
      <c r="Q311" s="11"/>
      <c r="R311" s="11"/>
      <c r="S311" s="11"/>
      <c r="T311" s="11"/>
      <c r="U311" s="11"/>
      <c r="V311" s="11"/>
      <c r="W311" s="11"/>
    </row>
    <row r="312" spans="2:23" s="3" customFormat="1" ht="15.75" hidden="1">
      <c r="B312" s="23" t="s">
        <v>653</v>
      </c>
      <c r="C312" s="20" t="s">
        <v>330</v>
      </c>
      <c r="D312" s="19"/>
      <c r="E312" s="55"/>
      <c r="F312" s="30"/>
      <c r="G312" s="18"/>
      <c r="H312" s="30"/>
      <c r="I312" s="30"/>
      <c r="J312" s="18"/>
      <c r="K312" s="30">
        <f t="shared" si="19"/>
        <v>0</v>
      </c>
      <c r="L312" s="18"/>
      <c r="M312" s="30"/>
      <c r="N312" s="30">
        <f t="shared" si="20"/>
        <v>0</v>
      </c>
      <c r="O312" s="31">
        <f t="shared" si="21"/>
        <v>0</v>
      </c>
      <c r="P312" s="66"/>
      <c r="Q312" s="67"/>
      <c r="R312" s="67"/>
      <c r="S312" s="67"/>
      <c r="T312" s="67"/>
      <c r="U312" s="67"/>
      <c r="V312" s="67"/>
      <c r="W312" s="67"/>
    </row>
    <row r="313" spans="2:23" s="2" customFormat="1" ht="15.75" hidden="1">
      <c r="B313" s="27" t="s">
        <v>654</v>
      </c>
      <c r="C313" s="28" t="s">
        <v>331</v>
      </c>
      <c r="D313" s="29" t="s">
        <v>304</v>
      </c>
      <c r="E313" s="57">
        <v>6.3</v>
      </c>
      <c r="F313" s="30">
        <v>304.654</v>
      </c>
      <c r="G313" s="30">
        <v>1919.32</v>
      </c>
      <c r="H313" s="30">
        <v>380.82</v>
      </c>
      <c r="I313" s="30">
        <v>2399.17</v>
      </c>
      <c r="J313" s="30"/>
      <c r="K313" s="30">
        <f t="shared" si="19"/>
        <v>0</v>
      </c>
      <c r="L313" s="32"/>
      <c r="M313" s="30"/>
      <c r="N313" s="30">
        <f t="shared" si="20"/>
        <v>6.3</v>
      </c>
      <c r="O313" s="31">
        <f t="shared" si="21"/>
        <v>2399.17</v>
      </c>
      <c r="P313" s="66"/>
      <c r="Q313" s="11"/>
      <c r="R313" s="11"/>
      <c r="S313" s="11"/>
      <c r="T313" s="11"/>
      <c r="U313" s="11"/>
      <c r="V313" s="11"/>
      <c r="W313" s="11"/>
    </row>
    <row r="314" spans="2:23" s="3" customFormat="1" ht="31.5" hidden="1">
      <c r="B314" s="24" t="s">
        <v>655</v>
      </c>
      <c r="C314" s="41" t="s">
        <v>362</v>
      </c>
      <c r="D314" s="19"/>
      <c r="E314" s="55"/>
      <c r="F314" s="30"/>
      <c r="G314" s="18"/>
      <c r="H314" s="30"/>
      <c r="I314" s="30"/>
      <c r="J314" s="18"/>
      <c r="K314" s="30"/>
      <c r="L314" s="18"/>
      <c r="M314" s="30"/>
      <c r="N314" s="30"/>
      <c r="O314" s="31"/>
      <c r="P314" s="66"/>
      <c r="Q314" s="67"/>
      <c r="R314" s="67"/>
      <c r="S314" s="67"/>
      <c r="T314" s="67"/>
      <c r="U314" s="67"/>
      <c r="V314" s="67"/>
      <c r="W314" s="67"/>
    </row>
    <row r="315" spans="2:23" s="2" customFormat="1" ht="16.5" hidden="1" thickBot="1">
      <c r="B315" s="118" t="s">
        <v>656</v>
      </c>
      <c r="C315" s="119" t="s">
        <v>363</v>
      </c>
      <c r="D315" s="120" t="s">
        <v>304</v>
      </c>
      <c r="E315" s="140">
        <v>161.45999999999998</v>
      </c>
      <c r="F315" s="107">
        <v>165.94199999999998</v>
      </c>
      <c r="G315" s="107">
        <v>26793</v>
      </c>
      <c r="H315" s="107">
        <v>207.43</v>
      </c>
      <c r="I315" s="107">
        <v>33491.65</v>
      </c>
      <c r="J315" s="107"/>
      <c r="K315" s="107">
        <f t="shared" si="19"/>
        <v>0</v>
      </c>
      <c r="L315" s="108"/>
      <c r="M315" s="107"/>
      <c r="N315" s="107">
        <f t="shared" si="20"/>
        <v>161.45999999999998</v>
      </c>
      <c r="O315" s="121">
        <f t="shared" si="21"/>
        <v>33491.65</v>
      </c>
      <c r="P315" s="66"/>
      <c r="Q315" s="11"/>
      <c r="R315" s="11"/>
      <c r="S315" s="11"/>
      <c r="T315" s="11"/>
      <c r="U315" s="11"/>
      <c r="V315" s="11"/>
      <c r="W315" s="11"/>
    </row>
    <row r="316" spans="2:23" s="5" customFormat="1" ht="16.5" thickBot="1">
      <c r="B316" s="129">
        <v>13</v>
      </c>
      <c r="C316" s="130" t="s">
        <v>238</v>
      </c>
      <c r="D316" s="131"/>
      <c r="E316" s="132"/>
      <c r="F316" s="133"/>
      <c r="G316" s="133">
        <f>SUM(G317:G327)</f>
        <v>184765.99</v>
      </c>
      <c r="H316" s="133"/>
      <c r="I316" s="133">
        <f t="shared" ref="I316:O316" si="24">SUM(I317:I327)</f>
        <v>230961.82</v>
      </c>
      <c r="J316" s="133"/>
      <c r="K316" s="133">
        <f t="shared" si="24"/>
        <v>6778.0608000000002</v>
      </c>
      <c r="L316" s="133"/>
      <c r="M316" s="133">
        <f t="shared" si="24"/>
        <v>0</v>
      </c>
      <c r="N316" s="133"/>
      <c r="O316" s="134">
        <f t="shared" si="24"/>
        <v>224183.7592</v>
      </c>
      <c r="P316" s="66"/>
      <c r="Q316" s="65"/>
      <c r="R316" s="65"/>
      <c r="S316" s="65"/>
      <c r="T316" s="65"/>
      <c r="U316" s="65"/>
      <c r="V316" s="65"/>
      <c r="W316" s="65"/>
    </row>
    <row r="317" spans="2:23" s="1" customFormat="1" ht="15.75">
      <c r="B317" s="122" t="s">
        <v>657</v>
      </c>
      <c r="C317" s="123" t="s">
        <v>239</v>
      </c>
      <c r="D317" s="124"/>
      <c r="E317" s="125"/>
      <c r="F317" s="127"/>
      <c r="G317" s="126"/>
      <c r="H317" s="126"/>
      <c r="I317" s="126"/>
      <c r="J317" s="126"/>
      <c r="K317" s="127"/>
      <c r="L317" s="126"/>
      <c r="M317" s="126"/>
      <c r="N317" s="127"/>
      <c r="O317" s="128"/>
      <c r="P317" s="66"/>
      <c r="Q317" s="71"/>
      <c r="R317" s="71"/>
      <c r="S317" s="71"/>
      <c r="T317" s="71"/>
      <c r="U317" s="71"/>
      <c r="V317" s="71"/>
      <c r="W317" s="71"/>
    </row>
    <row r="318" spans="2:23" s="2" customFormat="1" ht="15.75">
      <c r="B318" s="27" t="s">
        <v>658</v>
      </c>
      <c r="C318" s="28" t="s">
        <v>240</v>
      </c>
      <c r="D318" s="29" t="s">
        <v>304</v>
      </c>
      <c r="E318" s="57">
        <v>3596.12</v>
      </c>
      <c r="F318" s="30">
        <v>3.8009999999999997</v>
      </c>
      <c r="G318" s="30">
        <v>13668.85</v>
      </c>
      <c r="H318" s="30">
        <v>4.75</v>
      </c>
      <c r="I318" s="30">
        <v>17081.57</v>
      </c>
      <c r="J318" s="30"/>
      <c r="K318" s="30">
        <f t="shared" si="19"/>
        <v>0</v>
      </c>
      <c r="L318" s="32"/>
      <c r="M318" s="30"/>
      <c r="N318" s="30">
        <f t="shared" si="20"/>
        <v>3596.12</v>
      </c>
      <c r="O318" s="31">
        <f t="shared" si="21"/>
        <v>17081.57</v>
      </c>
      <c r="P318" s="66"/>
      <c r="Q318" s="11"/>
      <c r="R318" s="11"/>
      <c r="S318" s="11"/>
      <c r="T318" s="11"/>
      <c r="U318" s="11"/>
      <c r="V318" s="11"/>
      <c r="W318" s="11"/>
    </row>
    <row r="319" spans="2:23" s="2" customFormat="1" ht="15.75">
      <c r="B319" s="27" t="s">
        <v>659</v>
      </c>
      <c r="C319" s="28" t="s">
        <v>241</v>
      </c>
      <c r="D319" s="29" t="s">
        <v>304</v>
      </c>
      <c r="E319" s="57">
        <v>640.52</v>
      </c>
      <c r="F319" s="30">
        <v>13.272</v>
      </c>
      <c r="G319" s="30">
        <v>8500.98</v>
      </c>
      <c r="H319" s="30">
        <v>16.59</v>
      </c>
      <c r="I319" s="30">
        <v>10626.23</v>
      </c>
      <c r="J319" s="30">
        <v>216</v>
      </c>
      <c r="K319" s="30">
        <f t="shared" si="19"/>
        <v>3583.44</v>
      </c>
      <c r="L319" s="32"/>
      <c r="M319" s="30"/>
      <c r="N319" s="30">
        <f t="shared" si="20"/>
        <v>424.52</v>
      </c>
      <c r="O319" s="31">
        <f t="shared" si="21"/>
        <v>7042.7899999999991</v>
      </c>
      <c r="P319" s="66"/>
      <c r="Q319" s="11"/>
      <c r="R319" s="11"/>
      <c r="S319" s="11"/>
      <c r="T319" s="11"/>
      <c r="U319" s="11"/>
      <c r="V319" s="11"/>
      <c r="W319" s="11"/>
    </row>
    <row r="320" spans="2:23" s="2" customFormat="1" ht="15.75">
      <c r="B320" s="27" t="s">
        <v>660</v>
      </c>
      <c r="C320" s="28" t="s">
        <v>242</v>
      </c>
      <c r="D320" s="29" t="s">
        <v>304</v>
      </c>
      <c r="E320" s="57">
        <v>2955.6</v>
      </c>
      <c r="F320" s="30">
        <v>17.100999999999999</v>
      </c>
      <c r="G320" s="30">
        <v>50543.72</v>
      </c>
      <c r="H320" s="30">
        <v>21.38</v>
      </c>
      <c r="I320" s="30">
        <v>63190.73</v>
      </c>
      <c r="J320" s="30">
        <v>50.4</v>
      </c>
      <c r="K320" s="30">
        <f t="shared" si="19"/>
        <v>1077.5519999999999</v>
      </c>
      <c r="L320" s="32"/>
      <c r="M320" s="30"/>
      <c r="N320" s="30">
        <f t="shared" si="20"/>
        <v>2905.2</v>
      </c>
      <c r="O320" s="31">
        <f t="shared" si="21"/>
        <v>62113.178</v>
      </c>
      <c r="P320" s="66"/>
      <c r="Q320" s="11"/>
      <c r="R320" s="11"/>
      <c r="S320" s="11"/>
      <c r="T320" s="11"/>
      <c r="U320" s="11"/>
      <c r="V320" s="11"/>
      <c r="W320" s="11"/>
    </row>
    <row r="321" spans="2:23" s="10" customFormat="1" ht="15.75">
      <c r="B321" s="27" t="s">
        <v>661</v>
      </c>
      <c r="C321" s="33" t="s">
        <v>343</v>
      </c>
      <c r="D321" s="34" t="s">
        <v>304</v>
      </c>
      <c r="E321" s="57">
        <v>63</v>
      </c>
      <c r="F321" s="30">
        <v>6.3069999999999995</v>
      </c>
      <c r="G321" s="30">
        <v>397.34</v>
      </c>
      <c r="H321" s="30">
        <v>7.88</v>
      </c>
      <c r="I321" s="30">
        <v>496.44</v>
      </c>
      <c r="J321" s="32">
        <v>50.4</v>
      </c>
      <c r="K321" s="30">
        <f t="shared" si="19"/>
        <v>397.15199999999999</v>
      </c>
      <c r="L321" s="32"/>
      <c r="M321" s="30"/>
      <c r="N321" s="30">
        <f t="shared" si="20"/>
        <v>12.600000000000001</v>
      </c>
      <c r="O321" s="31">
        <f t="shared" si="21"/>
        <v>99.288000000000011</v>
      </c>
      <c r="P321" s="66"/>
      <c r="Q321" s="12"/>
      <c r="R321" s="12"/>
      <c r="S321" s="12"/>
      <c r="T321" s="12"/>
      <c r="U321" s="12"/>
      <c r="V321" s="12"/>
      <c r="W321" s="12"/>
    </row>
    <row r="322" spans="2:23" s="1" customFormat="1" ht="15.75">
      <c r="B322" s="23" t="s">
        <v>662</v>
      </c>
      <c r="C322" s="20" t="s">
        <v>243</v>
      </c>
      <c r="D322" s="19"/>
      <c r="E322" s="55"/>
      <c r="F322" s="30"/>
      <c r="G322" s="18"/>
      <c r="H322" s="30"/>
      <c r="I322" s="30"/>
      <c r="J322" s="18"/>
      <c r="K322" s="30"/>
      <c r="L322" s="18"/>
      <c r="M322" s="30"/>
      <c r="N322" s="30"/>
      <c r="O322" s="31"/>
      <c r="P322" s="66"/>
      <c r="Q322" s="71"/>
      <c r="R322" s="71"/>
      <c r="S322" s="71"/>
      <c r="T322" s="71"/>
      <c r="U322" s="71"/>
      <c r="V322" s="71"/>
      <c r="W322" s="71"/>
    </row>
    <row r="323" spans="2:23" s="2" customFormat="1" ht="16.5" thickBot="1">
      <c r="B323" s="27" t="s">
        <v>663</v>
      </c>
      <c r="C323" s="28" t="s">
        <v>244</v>
      </c>
      <c r="D323" s="29" t="s">
        <v>304</v>
      </c>
      <c r="E323" s="57">
        <v>37.520000000000003</v>
      </c>
      <c r="F323" s="30">
        <v>36.672999999999995</v>
      </c>
      <c r="G323" s="30">
        <v>1375.97</v>
      </c>
      <c r="H323" s="30">
        <v>45.84</v>
      </c>
      <c r="I323" s="30">
        <v>1719.92</v>
      </c>
      <c r="J323" s="30">
        <v>37.520000000000003</v>
      </c>
      <c r="K323" s="30">
        <f t="shared" si="19"/>
        <v>1719.9168000000002</v>
      </c>
      <c r="L323" s="32"/>
      <c r="M323" s="30"/>
      <c r="N323" s="30">
        <f t="shared" si="20"/>
        <v>0</v>
      </c>
      <c r="O323" s="31">
        <f t="shared" si="21"/>
        <v>3.1999999998788553E-3</v>
      </c>
      <c r="P323" s="66"/>
      <c r="Q323" s="11"/>
      <c r="R323" s="11"/>
      <c r="S323" s="11"/>
      <c r="T323" s="11"/>
      <c r="U323" s="11"/>
      <c r="V323" s="11"/>
      <c r="W323" s="11"/>
    </row>
    <row r="324" spans="2:23" s="1" customFormat="1" ht="15.75" hidden="1">
      <c r="B324" s="23" t="s">
        <v>664</v>
      </c>
      <c r="C324" s="20" t="s">
        <v>245</v>
      </c>
      <c r="D324" s="19"/>
      <c r="E324" s="55"/>
      <c r="F324" s="30"/>
      <c r="G324" s="18"/>
      <c r="H324" s="30"/>
      <c r="I324" s="30"/>
      <c r="J324" s="18"/>
      <c r="K324" s="30"/>
      <c r="L324" s="18"/>
      <c r="M324" s="30"/>
      <c r="N324" s="30"/>
      <c r="O324" s="31"/>
      <c r="P324" s="66"/>
      <c r="Q324" s="71"/>
      <c r="R324" s="71"/>
      <c r="S324" s="71"/>
      <c r="T324" s="71"/>
      <c r="U324" s="71"/>
      <c r="V324" s="71"/>
      <c r="W324" s="71"/>
    </row>
    <row r="325" spans="2:23" s="10" customFormat="1" ht="31.5" hidden="1">
      <c r="B325" s="25" t="s">
        <v>665</v>
      </c>
      <c r="C325" s="36" t="s">
        <v>360</v>
      </c>
      <c r="D325" s="34" t="s">
        <v>304</v>
      </c>
      <c r="E325" s="57">
        <v>540</v>
      </c>
      <c r="F325" s="30">
        <v>200.73899999999998</v>
      </c>
      <c r="G325" s="30">
        <v>108399.06</v>
      </c>
      <c r="H325" s="30">
        <v>250.92</v>
      </c>
      <c r="I325" s="30">
        <v>135496.79999999999</v>
      </c>
      <c r="J325" s="32"/>
      <c r="K325" s="30">
        <f t="shared" si="19"/>
        <v>0</v>
      </c>
      <c r="L325" s="32"/>
      <c r="M325" s="30"/>
      <c r="N325" s="30">
        <f t="shared" si="20"/>
        <v>540</v>
      </c>
      <c r="O325" s="31">
        <f t="shared" si="21"/>
        <v>135496.79999999999</v>
      </c>
      <c r="P325" s="66"/>
      <c r="Q325" s="12"/>
      <c r="R325" s="12"/>
      <c r="S325" s="12"/>
      <c r="T325" s="12"/>
      <c r="U325" s="12"/>
      <c r="V325" s="12"/>
      <c r="W325" s="12"/>
    </row>
    <row r="326" spans="2:23" s="1" customFormat="1" ht="15.75" hidden="1">
      <c r="B326" s="23" t="s">
        <v>666</v>
      </c>
      <c r="C326" s="20" t="s">
        <v>246</v>
      </c>
      <c r="D326" s="19"/>
      <c r="E326" s="55"/>
      <c r="F326" s="30">
        <v>0</v>
      </c>
      <c r="G326" s="18"/>
      <c r="H326" s="30"/>
      <c r="I326" s="30"/>
      <c r="J326" s="18"/>
      <c r="K326" s="30"/>
      <c r="L326" s="18"/>
      <c r="M326" s="30"/>
      <c r="N326" s="30"/>
      <c r="O326" s="31"/>
      <c r="P326" s="66"/>
      <c r="Q326" s="71"/>
      <c r="R326" s="71"/>
      <c r="S326" s="71"/>
      <c r="T326" s="71"/>
      <c r="U326" s="71"/>
      <c r="V326" s="71"/>
      <c r="W326" s="71"/>
    </row>
    <row r="327" spans="2:23" ht="16.5" hidden="1" thickBot="1">
      <c r="B327" s="118" t="s">
        <v>667</v>
      </c>
      <c r="C327" s="119" t="s">
        <v>247</v>
      </c>
      <c r="D327" s="120" t="s">
        <v>304</v>
      </c>
      <c r="E327" s="110">
        <v>17.52</v>
      </c>
      <c r="F327" s="107">
        <v>107.31</v>
      </c>
      <c r="G327" s="107">
        <v>1880.07</v>
      </c>
      <c r="H327" s="107">
        <v>134.13999999999999</v>
      </c>
      <c r="I327" s="107">
        <v>2350.13</v>
      </c>
      <c r="J327" s="107"/>
      <c r="K327" s="107">
        <f t="shared" si="19"/>
        <v>0</v>
      </c>
      <c r="L327" s="108"/>
      <c r="M327" s="107"/>
      <c r="N327" s="107">
        <f t="shared" si="20"/>
        <v>17.52</v>
      </c>
      <c r="O327" s="121">
        <f t="shared" si="21"/>
        <v>2350.13</v>
      </c>
      <c r="P327" s="66"/>
    </row>
    <row r="328" spans="2:23" s="7" customFormat="1" ht="16.5" thickBot="1">
      <c r="B328" s="129">
        <v>14</v>
      </c>
      <c r="C328" s="130" t="s">
        <v>248</v>
      </c>
      <c r="D328" s="131"/>
      <c r="E328" s="132"/>
      <c r="F328" s="133"/>
      <c r="G328" s="133">
        <f>SUM(G329:G349)</f>
        <v>130517.77000000002</v>
      </c>
      <c r="H328" s="133"/>
      <c r="I328" s="133">
        <f t="shared" ref="I328:O328" si="25">SUM(I329:I349)</f>
        <v>163152.34</v>
      </c>
      <c r="J328" s="133"/>
      <c r="K328" s="133">
        <f t="shared" si="25"/>
        <v>15736.9625</v>
      </c>
      <c r="L328" s="133"/>
      <c r="M328" s="133">
        <f t="shared" si="25"/>
        <v>0</v>
      </c>
      <c r="N328" s="133"/>
      <c r="O328" s="134">
        <f t="shared" si="25"/>
        <v>147415.3775</v>
      </c>
      <c r="P328" s="66"/>
      <c r="Q328" s="72"/>
      <c r="R328" s="72"/>
      <c r="S328" s="72"/>
      <c r="T328" s="72"/>
      <c r="U328" s="72"/>
      <c r="V328" s="72"/>
      <c r="W328" s="72"/>
    </row>
    <row r="329" spans="2:23" s="3" customFormat="1" ht="15.75" hidden="1">
      <c r="B329" s="122" t="s">
        <v>668</v>
      </c>
      <c r="C329" s="123" t="s">
        <v>249</v>
      </c>
      <c r="D329" s="124"/>
      <c r="E329" s="125"/>
      <c r="F329" s="127"/>
      <c r="G329" s="126"/>
      <c r="H329" s="126"/>
      <c r="I329" s="126"/>
      <c r="J329" s="126"/>
      <c r="K329" s="127"/>
      <c r="L329" s="126"/>
      <c r="M329" s="126"/>
      <c r="N329" s="127"/>
      <c r="O329" s="128"/>
      <c r="P329" s="66"/>
      <c r="Q329" s="67"/>
      <c r="R329" s="67"/>
      <c r="S329" s="67"/>
      <c r="T329" s="67"/>
      <c r="U329" s="67"/>
      <c r="V329" s="67"/>
      <c r="W329" s="67"/>
    </row>
    <row r="330" spans="2:23" s="2" customFormat="1" ht="15.75" hidden="1">
      <c r="B330" s="27" t="s">
        <v>669</v>
      </c>
      <c r="C330" s="28" t="s">
        <v>250</v>
      </c>
      <c r="D330" s="29" t="s">
        <v>304</v>
      </c>
      <c r="E330" s="57">
        <v>4.5</v>
      </c>
      <c r="F330" s="30">
        <v>20.376999999999999</v>
      </c>
      <c r="G330" s="30">
        <v>91.7</v>
      </c>
      <c r="H330" s="30">
        <v>25.47</v>
      </c>
      <c r="I330" s="30">
        <v>114.62</v>
      </c>
      <c r="J330" s="30"/>
      <c r="K330" s="30">
        <f t="shared" si="19"/>
        <v>0</v>
      </c>
      <c r="L330" s="32"/>
      <c r="M330" s="30"/>
      <c r="N330" s="30">
        <f t="shared" si="20"/>
        <v>4.5</v>
      </c>
      <c r="O330" s="31">
        <f t="shared" si="21"/>
        <v>114.62</v>
      </c>
      <c r="P330" s="66"/>
      <c r="Q330" s="11"/>
      <c r="R330" s="11"/>
      <c r="S330" s="11"/>
      <c r="T330" s="11"/>
      <c r="U330" s="11"/>
      <c r="V330" s="11"/>
      <c r="W330" s="11"/>
    </row>
    <row r="331" spans="2:23" s="3" customFormat="1" ht="15.75" hidden="1">
      <c r="B331" s="23" t="s">
        <v>670</v>
      </c>
      <c r="C331" s="20" t="s">
        <v>251</v>
      </c>
      <c r="D331" s="19"/>
      <c r="E331" s="55"/>
      <c r="F331" s="30"/>
      <c r="G331" s="18"/>
      <c r="H331" s="30"/>
      <c r="I331" s="30"/>
      <c r="J331" s="18"/>
      <c r="K331" s="30"/>
      <c r="L331" s="18"/>
      <c r="M331" s="30"/>
      <c r="N331" s="30"/>
      <c r="O331" s="31"/>
      <c r="P331" s="66"/>
      <c r="Q331" s="67"/>
      <c r="R331" s="67"/>
      <c r="S331" s="67"/>
      <c r="T331" s="67"/>
      <c r="U331" s="67"/>
      <c r="V331" s="67"/>
      <c r="W331" s="67"/>
    </row>
    <row r="332" spans="2:23" s="2" customFormat="1" ht="15.75" hidden="1">
      <c r="B332" s="27" t="s">
        <v>671</v>
      </c>
      <c r="C332" s="28" t="s">
        <v>252</v>
      </c>
      <c r="D332" s="29" t="s">
        <v>304</v>
      </c>
      <c r="E332" s="57">
        <v>273.42</v>
      </c>
      <c r="F332" s="30">
        <v>30.471</v>
      </c>
      <c r="G332" s="30">
        <v>8331.3799999999992</v>
      </c>
      <c r="H332" s="30">
        <v>38.090000000000003</v>
      </c>
      <c r="I332" s="30">
        <v>10414.57</v>
      </c>
      <c r="J332" s="30"/>
      <c r="K332" s="30">
        <f t="shared" si="19"/>
        <v>0</v>
      </c>
      <c r="L332" s="32"/>
      <c r="M332" s="30"/>
      <c r="N332" s="30">
        <f t="shared" si="20"/>
        <v>273.42</v>
      </c>
      <c r="O332" s="31">
        <f t="shared" si="21"/>
        <v>10414.57</v>
      </c>
      <c r="P332" s="66"/>
      <c r="Q332" s="11"/>
      <c r="R332" s="11"/>
      <c r="S332" s="11"/>
      <c r="T332" s="11"/>
      <c r="U332" s="11"/>
      <c r="V332" s="11"/>
      <c r="W332" s="11"/>
    </row>
    <row r="333" spans="2:23" s="1" customFormat="1" ht="15.75" hidden="1">
      <c r="B333" s="23" t="s">
        <v>672</v>
      </c>
      <c r="C333" s="20" t="s">
        <v>253</v>
      </c>
      <c r="D333" s="19"/>
      <c r="E333" s="55"/>
      <c r="F333" s="30"/>
      <c r="G333" s="18"/>
      <c r="H333" s="30"/>
      <c r="I333" s="30"/>
      <c r="J333" s="18"/>
      <c r="K333" s="30"/>
      <c r="L333" s="18"/>
      <c r="M333" s="30"/>
      <c r="N333" s="30"/>
      <c r="O333" s="31"/>
      <c r="P333" s="66"/>
      <c r="Q333" s="71"/>
      <c r="R333" s="71"/>
      <c r="S333" s="71"/>
      <c r="T333" s="71"/>
      <c r="U333" s="71"/>
      <c r="V333" s="71"/>
      <c r="W333" s="71"/>
    </row>
    <row r="334" spans="2:23" s="17" customFormat="1" ht="15.75" hidden="1">
      <c r="B334" s="27" t="s">
        <v>673</v>
      </c>
      <c r="C334" s="28" t="s">
        <v>254</v>
      </c>
      <c r="D334" s="29" t="s">
        <v>304</v>
      </c>
      <c r="E334" s="57">
        <v>223.02</v>
      </c>
      <c r="F334" s="30">
        <v>47.313000000000002</v>
      </c>
      <c r="G334" s="30">
        <v>10551.75</v>
      </c>
      <c r="H334" s="30">
        <v>59.14</v>
      </c>
      <c r="I334" s="30">
        <v>13189.4</v>
      </c>
      <c r="J334" s="30"/>
      <c r="K334" s="30">
        <f t="shared" si="19"/>
        <v>0</v>
      </c>
      <c r="L334" s="32"/>
      <c r="M334" s="30"/>
      <c r="N334" s="30">
        <f t="shared" si="20"/>
        <v>223.02</v>
      </c>
      <c r="O334" s="31">
        <f t="shared" si="21"/>
        <v>13189.4</v>
      </c>
      <c r="P334" s="66"/>
      <c r="Q334" s="76"/>
      <c r="R334" s="76"/>
      <c r="S334" s="76"/>
      <c r="T334" s="76"/>
      <c r="U334" s="76"/>
      <c r="V334" s="76"/>
      <c r="W334" s="76"/>
    </row>
    <row r="335" spans="2:23" s="17" customFormat="1" ht="15.75" hidden="1">
      <c r="B335" s="27" t="s">
        <v>674</v>
      </c>
      <c r="C335" s="28" t="s">
        <v>255</v>
      </c>
      <c r="D335" s="29" t="s">
        <v>304</v>
      </c>
      <c r="E335" s="57">
        <v>18.98</v>
      </c>
      <c r="F335" s="30">
        <v>52.814999999999998</v>
      </c>
      <c r="G335" s="30">
        <v>1002.43</v>
      </c>
      <c r="H335" s="30">
        <v>66.02</v>
      </c>
      <c r="I335" s="30">
        <v>1253.06</v>
      </c>
      <c r="J335" s="30"/>
      <c r="K335" s="30">
        <f t="shared" si="19"/>
        <v>0</v>
      </c>
      <c r="L335" s="32"/>
      <c r="M335" s="30"/>
      <c r="N335" s="30">
        <f t="shared" si="20"/>
        <v>18.98</v>
      </c>
      <c r="O335" s="31">
        <f t="shared" si="21"/>
        <v>1253.06</v>
      </c>
      <c r="P335" s="66"/>
      <c r="Q335" s="76"/>
      <c r="R335" s="76"/>
      <c r="S335" s="76"/>
      <c r="T335" s="76"/>
      <c r="U335" s="76"/>
      <c r="V335" s="76"/>
      <c r="W335" s="76"/>
    </row>
    <row r="336" spans="2:23" s="17" customFormat="1" ht="15.75" hidden="1">
      <c r="B336" s="27" t="s">
        <v>675</v>
      </c>
      <c r="C336" s="28" t="s">
        <v>256</v>
      </c>
      <c r="D336" s="29" t="s">
        <v>304</v>
      </c>
      <c r="E336" s="57">
        <v>18.98</v>
      </c>
      <c r="F336" s="30">
        <v>50.980999999999995</v>
      </c>
      <c r="G336" s="30">
        <v>967.62</v>
      </c>
      <c r="H336" s="30">
        <v>63.73</v>
      </c>
      <c r="I336" s="30">
        <v>1209.5999999999999</v>
      </c>
      <c r="J336" s="30"/>
      <c r="K336" s="30">
        <f t="shared" si="19"/>
        <v>0</v>
      </c>
      <c r="L336" s="32"/>
      <c r="M336" s="30"/>
      <c r="N336" s="30">
        <f t="shared" si="20"/>
        <v>18.98</v>
      </c>
      <c r="O336" s="31">
        <f t="shared" si="21"/>
        <v>1209.5999999999999</v>
      </c>
      <c r="P336" s="66"/>
      <c r="Q336" s="76"/>
      <c r="R336" s="76"/>
      <c r="S336" s="76"/>
      <c r="T336" s="76"/>
      <c r="U336" s="76"/>
      <c r="V336" s="76"/>
      <c r="W336" s="76"/>
    </row>
    <row r="337" spans="2:23" s="3" customFormat="1" ht="15.75" hidden="1">
      <c r="B337" s="23" t="s">
        <v>676</v>
      </c>
      <c r="C337" s="20" t="s">
        <v>257</v>
      </c>
      <c r="D337" s="19"/>
      <c r="E337" s="55"/>
      <c r="F337" s="30"/>
      <c r="G337" s="18"/>
      <c r="H337" s="30"/>
      <c r="I337" s="30"/>
      <c r="J337" s="18"/>
      <c r="K337" s="30"/>
      <c r="L337" s="18"/>
      <c r="M337" s="30"/>
      <c r="N337" s="30"/>
      <c r="O337" s="31"/>
      <c r="P337" s="66"/>
      <c r="Q337" s="67"/>
      <c r="R337" s="67"/>
      <c r="S337" s="67"/>
      <c r="T337" s="67"/>
      <c r="U337" s="67"/>
      <c r="V337" s="67"/>
      <c r="W337" s="67"/>
    </row>
    <row r="338" spans="2:23" s="2" customFormat="1" ht="15.75" hidden="1">
      <c r="B338" s="27" t="s">
        <v>677</v>
      </c>
      <c r="C338" s="28" t="s">
        <v>258</v>
      </c>
      <c r="D338" s="29" t="s">
        <v>304</v>
      </c>
      <c r="E338" s="57">
        <v>207.95999999999998</v>
      </c>
      <c r="F338" s="30">
        <v>57.903999999999996</v>
      </c>
      <c r="G338" s="30">
        <v>12041.72</v>
      </c>
      <c r="H338" s="30">
        <v>72.38</v>
      </c>
      <c r="I338" s="30">
        <v>15052.14</v>
      </c>
      <c r="J338" s="30"/>
      <c r="K338" s="30">
        <f t="shared" ref="K338:K388" si="26">J338*H338</f>
        <v>0</v>
      </c>
      <c r="L338" s="32"/>
      <c r="M338" s="30"/>
      <c r="N338" s="30">
        <f t="shared" ref="N338:N388" si="27">E338-J338</f>
        <v>207.95999999999998</v>
      </c>
      <c r="O338" s="31">
        <f t="shared" ref="O338:O388" si="28">I338-K338</f>
        <v>15052.14</v>
      </c>
      <c r="P338" s="66"/>
      <c r="Q338" s="11"/>
      <c r="R338" s="11"/>
      <c r="S338" s="11"/>
      <c r="T338" s="11"/>
      <c r="U338" s="11"/>
      <c r="V338" s="11"/>
      <c r="W338" s="11"/>
    </row>
    <row r="339" spans="2:23" s="1" customFormat="1" ht="15.75" hidden="1">
      <c r="B339" s="23" t="s">
        <v>678</v>
      </c>
      <c r="C339" s="20" t="s">
        <v>259</v>
      </c>
      <c r="D339" s="19"/>
      <c r="E339" s="55"/>
      <c r="F339" s="30"/>
      <c r="G339" s="18"/>
      <c r="H339" s="30"/>
      <c r="I339" s="30"/>
      <c r="J339" s="18"/>
      <c r="K339" s="30"/>
      <c r="L339" s="18"/>
      <c r="M339" s="30"/>
      <c r="N339" s="30"/>
      <c r="O339" s="31"/>
      <c r="P339" s="66"/>
      <c r="Q339" s="71"/>
      <c r="R339" s="71"/>
      <c r="S339" s="71"/>
      <c r="T339" s="71"/>
      <c r="U339" s="71"/>
      <c r="V339" s="71"/>
      <c r="W339" s="71"/>
    </row>
    <row r="340" spans="2:23" s="2" customFormat="1" ht="15.75" hidden="1">
      <c r="B340" s="27" t="s">
        <v>679</v>
      </c>
      <c r="C340" s="28" t="s">
        <v>252</v>
      </c>
      <c r="D340" s="29" t="s">
        <v>304</v>
      </c>
      <c r="E340" s="57">
        <v>930</v>
      </c>
      <c r="F340" s="30">
        <v>30.471</v>
      </c>
      <c r="G340" s="30">
        <v>28338.03</v>
      </c>
      <c r="H340" s="30">
        <v>38.090000000000003</v>
      </c>
      <c r="I340" s="30">
        <v>35423.699999999997</v>
      </c>
      <c r="J340" s="30"/>
      <c r="K340" s="30">
        <f t="shared" si="26"/>
        <v>0</v>
      </c>
      <c r="L340" s="32"/>
      <c r="M340" s="30"/>
      <c r="N340" s="30">
        <f t="shared" si="27"/>
        <v>930</v>
      </c>
      <c r="O340" s="31">
        <f t="shared" si="28"/>
        <v>35423.699999999997</v>
      </c>
      <c r="P340" s="66"/>
      <c r="Q340" s="11"/>
      <c r="R340" s="11"/>
      <c r="S340" s="11"/>
      <c r="T340" s="11"/>
      <c r="U340" s="11"/>
      <c r="V340" s="11"/>
      <c r="W340" s="11"/>
    </row>
    <row r="341" spans="2:23" s="2" customFormat="1" ht="15.75" hidden="1">
      <c r="B341" s="27" t="s">
        <v>680</v>
      </c>
      <c r="C341" s="28" t="s">
        <v>260</v>
      </c>
      <c r="D341" s="29" t="s">
        <v>304</v>
      </c>
      <c r="E341" s="57">
        <v>930</v>
      </c>
      <c r="F341" s="30">
        <v>3.2689999999999997</v>
      </c>
      <c r="G341" s="30">
        <v>3040.17</v>
      </c>
      <c r="H341" s="30">
        <v>4.09</v>
      </c>
      <c r="I341" s="30">
        <v>3803.7</v>
      </c>
      <c r="J341" s="30"/>
      <c r="K341" s="30">
        <f t="shared" si="26"/>
        <v>0</v>
      </c>
      <c r="L341" s="32"/>
      <c r="M341" s="30"/>
      <c r="N341" s="30">
        <f t="shared" si="27"/>
        <v>930</v>
      </c>
      <c r="O341" s="31">
        <f t="shared" si="28"/>
        <v>3803.7</v>
      </c>
      <c r="P341" s="66"/>
      <c r="Q341" s="11"/>
      <c r="R341" s="11"/>
      <c r="S341" s="11"/>
      <c r="T341" s="11"/>
      <c r="U341" s="11"/>
      <c r="V341" s="11"/>
      <c r="W341" s="11"/>
    </row>
    <row r="342" spans="2:23" s="4" customFormat="1" ht="15.75" hidden="1">
      <c r="B342" s="27" t="s">
        <v>730</v>
      </c>
      <c r="C342" s="28" t="s">
        <v>731</v>
      </c>
      <c r="D342" s="29" t="s">
        <v>309</v>
      </c>
      <c r="E342" s="57">
        <v>291.89999999999998</v>
      </c>
      <c r="F342" s="30">
        <v>55.957999999999998</v>
      </c>
      <c r="G342" s="30">
        <v>16334.14</v>
      </c>
      <c r="H342" s="30">
        <v>69.95</v>
      </c>
      <c r="I342" s="30">
        <v>20418.41</v>
      </c>
      <c r="J342" s="30"/>
      <c r="K342" s="30">
        <f t="shared" si="26"/>
        <v>0</v>
      </c>
      <c r="L342" s="32"/>
      <c r="M342" s="30"/>
      <c r="N342" s="30">
        <f t="shared" si="27"/>
        <v>291.89999999999998</v>
      </c>
      <c r="O342" s="31">
        <f t="shared" si="28"/>
        <v>20418.41</v>
      </c>
      <c r="P342" s="62"/>
      <c r="Q342" s="8"/>
      <c r="R342" s="8"/>
      <c r="S342" s="8"/>
      <c r="T342" s="8"/>
      <c r="U342" s="8"/>
      <c r="V342" s="8"/>
      <c r="W342" s="8"/>
    </row>
    <row r="343" spans="2:23" s="3" customFormat="1" ht="15.75" hidden="1">
      <c r="B343" s="23" t="s">
        <v>681</v>
      </c>
      <c r="C343" s="20" t="s">
        <v>261</v>
      </c>
      <c r="D343" s="19"/>
      <c r="E343" s="55"/>
      <c r="F343" s="30"/>
      <c r="G343" s="18"/>
      <c r="H343" s="30"/>
      <c r="I343" s="18"/>
      <c r="J343" s="18"/>
      <c r="K343" s="30"/>
      <c r="L343" s="18"/>
      <c r="M343" s="18"/>
      <c r="N343" s="30"/>
      <c r="O343" s="31"/>
      <c r="P343" s="66"/>
      <c r="Q343" s="67"/>
      <c r="R343" s="67"/>
      <c r="S343" s="67"/>
      <c r="T343" s="67"/>
      <c r="U343" s="67"/>
      <c r="V343" s="67"/>
      <c r="W343" s="67"/>
    </row>
    <row r="344" spans="2:23" s="2" customFormat="1" ht="15.75" hidden="1">
      <c r="B344" s="27" t="s">
        <v>682</v>
      </c>
      <c r="C344" s="28" t="s">
        <v>262</v>
      </c>
      <c r="D344" s="29" t="s">
        <v>305</v>
      </c>
      <c r="E344" s="57">
        <v>93.4</v>
      </c>
      <c r="F344" s="30">
        <v>28.657999999999998</v>
      </c>
      <c r="G344" s="30">
        <v>2676.66</v>
      </c>
      <c r="H344" s="30">
        <v>35.82</v>
      </c>
      <c r="I344" s="30">
        <v>3345.59</v>
      </c>
      <c r="J344" s="30"/>
      <c r="K344" s="30">
        <f t="shared" si="26"/>
        <v>0</v>
      </c>
      <c r="L344" s="32"/>
      <c r="M344" s="30"/>
      <c r="N344" s="30">
        <f t="shared" si="27"/>
        <v>93.4</v>
      </c>
      <c r="O344" s="31">
        <f t="shared" si="28"/>
        <v>3345.59</v>
      </c>
      <c r="P344" s="66"/>
      <c r="Q344" s="11"/>
      <c r="R344" s="11"/>
      <c r="S344" s="11"/>
      <c r="T344" s="11"/>
      <c r="U344" s="11"/>
      <c r="V344" s="11"/>
      <c r="W344" s="11"/>
    </row>
    <row r="345" spans="2:23" s="1" customFormat="1" ht="15.75">
      <c r="B345" s="23" t="s">
        <v>683</v>
      </c>
      <c r="C345" s="20" t="s">
        <v>375</v>
      </c>
      <c r="D345" s="19"/>
      <c r="E345" s="55"/>
      <c r="F345" s="30"/>
      <c r="G345" s="18"/>
      <c r="H345" s="30"/>
      <c r="I345" s="30"/>
      <c r="J345" s="18"/>
      <c r="K345" s="30"/>
      <c r="L345" s="18"/>
      <c r="M345" s="30"/>
      <c r="N345" s="30"/>
      <c r="O345" s="31"/>
      <c r="P345" s="66"/>
      <c r="Q345" s="71"/>
      <c r="R345" s="71"/>
      <c r="S345" s="71"/>
      <c r="T345" s="71"/>
      <c r="U345" s="71"/>
      <c r="V345" s="71"/>
      <c r="W345" s="71"/>
    </row>
    <row r="346" spans="2:23" s="10" customFormat="1" ht="16.5" thickBot="1">
      <c r="B346" s="25" t="s">
        <v>684</v>
      </c>
      <c r="C346" s="33" t="s">
        <v>361</v>
      </c>
      <c r="D346" s="34" t="s">
        <v>304</v>
      </c>
      <c r="E346" s="57">
        <v>143.37</v>
      </c>
      <c r="F346" s="30">
        <v>205.541</v>
      </c>
      <c r="G346" s="30">
        <v>29468.41</v>
      </c>
      <c r="H346" s="30">
        <v>256.93</v>
      </c>
      <c r="I346" s="30">
        <v>36836.050000000003</v>
      </c>
      <c r="J346" s="32">
        <v>61.25</v>
      </c>
      <c r="K346" s="30">
        <f t="shared" si="26"/>
        <v>15736.9625</v>
      </c>
      <c r="L346" s="32"/>
      <c r="M346" s="30"/>
      <c r="N346" s="30">
        <f t="shared" si="27"/>
        <v>82.12</v>
      </c>
      <c r="O346" s="31">
        <f t="shared" si="28"/>
        <v>21099.087500000001</v>
      </c>
      <c r="P346" s="66"/>
      <c r="Q346" s="12"/>
      <c r="R346" s="12"/>
      <c r="S346" s="12"/>
      <c r="T346" s="12"/>
      <c r="U346" s="12"/>
      <c r="V346" s="12"/>
      <c r="W346" s="12"/>
    </row>
    <row r="347" spans="2:23" s="2" customFormat="1" ht="15.75" hidden="1">
      <c r="B347" s="23" t="s">
        <v>685</v>
      </c>
      <c r="C347" s="20" t="s">
        <v>358</v>
      </c>
      <c r="D347" s="29"/>
      <c r="E347" s="56"/>
      <c r="F347" s="30"/>
      <c r="G347" s="30"/>
      <c r="H347" s="30"/>
      <c r="I347" s="30"/>
      <c r="J347" s="30"/>
      <c r="K347" s="30"/>
      <c r="L347" s="30"/>
      <c r="M347" s="30"/>
      <c r="N347" s="30"/>
      <c r="O347" s="31"/>
      <c r="P347" s="66"/>
      <c r="Q347" s="11"/>
      <c r="R347" s="11"/>
      <c r="S347" s="11"/>
      <c r="T347" s="11"/>
      <c r="U347" s="11"/>
      <c r="V347" s="11"/>
      <c r="W347" s="11"/>
    </row>
    <row r="348" spans="2:23" s="2" customFormat="1" ht="15.75" hidden="1">
      <c r="B348" s="27" t="s">
        <v>686</v>
      </c>
      <c r="C348" s="28" t="s">
        <v>357</v>
      </c>
      <c r="D348" s="29" t="s">
        <v>304</v>
      </c>
      <c r="E348" s="57">
        <v>316.95999999999998</v>
      </c>
      <c r="F348" s="30">
        <v>54.201000000000001</v>
      </c>
      <c r="G348" s="30">
        <v>17179.55</v>
      </c>
      <c r="H348" s="30">
        <v>67.75</v>
      </c>
      <c r="I348" s="30">
        <v>21474.04</v>
      </c>
      <c r="J348" s="30"/>
      <c r="K348" s="30">
        <f t="shared" si="26"/>
        <v>0</v>
      </c>
      <c r="L348" s="32"/>
      <c r="M348" s="30"/>
      <c r="N348" s="30">
        <f t="shared" si="27"/>
        <v>316.95999999999998</v>
      </c>
      <c r="O348" s="31">
        <f t="shared" si="28"/>
        <v>21474.04</v>
      </c>
      <c r="P348" s="66"/>
      <c r="Q348" s="11"/>
      <c r="R348" s="11"/>
      <c r="S348" s="11"/>
      <c r="T348" s="11"/>
      <c r="U348" s="11"/>
      <c r="V348" s="11"/>
      <c r="W348" s="11"/>
    </row>
    <row r="349" spans="2:23" s="2" customFormat="1" ht="16.5" hidden="1" thickBot="1">
      <c r="B349" s="118" t="s">
        <v>687</v>
      </c>
      <c r="C349" s="119" t="s">
        <v>359</v>
      </c>
      <c r="D349" s="120" t="s">
        <v>305</v>
      </c>
      <c r="E349" s="140">
        <v>82</v>
      </c>
      <c r="F349" s="107">
        <v>6.0269999999999992</v>
      </c>
      <c r="G349" s="107">
        <v>494.21</v>
      </c>
      <c r="H349" s="107">
        <v>7.53</v>
      </c>
      <c r="I349" s="107">
        <v>617.46</v>
      </c>
      <c r="J349" s="107"/>
      <c r="K349" s="107">
        <f t="shared" si="26"/>
        <v>0</v>
      </c>
      <c r="L349" s="108"/>
      <c r="M349" s="107"/>
      <c r="N349" s="107">
        <f t="shared" si="27"/>
        <v>82</v>
      </c>
      <c r="O349" s="121">
        <f t="shared" si="28"/>
        <v>617.46</v>
      </c>
      <c r="P349" s="66"/>
      <c r="Q349" s="11"/>
      <c r="R349" s="11"/>
      <c r="S349" s="11"/>
      <c r="T349" s="11"/>
      <c r="U349" s="11"/>
      <c r="V349" s="11"/>
      <c r="W349" s="11"/>
    </row>
    <row r="350" spans="2:23" s="5" customFormat="1" ht="16.5" hidden="1" thickBot="1">
      <c r="B350" s="129">
        <v>15</v>
      </c>
      <c r="C350" s="130" t="s">
        <v>263</v>
      </c>
      <c r="D350" s="131"/>
      <c r="E350" s="132"/>
      <c r="F350" s="133"/>
      <c r="G350" s="133">
        <f>SUM(G351:G354)</f>
        <v>2329.9300000000003</v>
      </c>
      <c r="H350" s="133"/>
      <c r="I350" s="133">
        <f t="shared" ref="I350:O350" si="29">SUM(I351:I354)</f>
        <v>2912.3599999999997</v>
      </c>
      <c r="J350" s="133"/>
      <c r="K350" s="133">
        <f t="shared" si="29"/>
        <v>0</v>
      </c>
      <c r="L350" s="133"/>
      <c r="M350" s="133">
        <f t="shared" si="29"/>
        <v>0</v>
      </c>
      <c r="N350" s="133"/>
      <c r="O350" s="134">
        <f t="shared" si="29"/>
        <v>2912.3599999999997</v>
      </c>
      <c r="P350" s="66"/>
      <c r="Q350" s="65"/>
      <c r="R350" s="65"/>
      <c r="S350" s="65"/>
      <c r="T350" s="65"/>
      <c r="U350" s="65"/>
      <c r="V350" s="65"/>
      <c r="W350" s="65"/>
    </row>
    <row r="351" spans="2:23" s="3" customFormat="1" ht="15.75" hidden="1">
      <c r="B351" s="122" t="s">
        <v>688</v>
      </c>
      <c r="C351" s="123" t="s">
        <v>264</v>
      </c>
      <c r="D351" s="124"/>
      <c r="E351" s="125"/>
      <c r="F351" s="127"/>
      <c r="G351" s="126"/>
      <c r="H351" s="126"/>
      <c r="I351" s="126"/>
      <c r="J351" s="126"/>
      <c r="K351" s="127"/>
      <c r="L351" s="126"/>
      <c r="M351" s="126"/>
      <c r="N351" s="127"/>
      <c r="O351" s="128"/>
      <c r="P351" s="66"/>
      <c r="Q351" s="67"/>
      <c r="R351" s="67"/>
      <c r="S351" s="67"/>
      <c r="T351" s="67"/>
      <c r="U351" s="67"/>
      <c r="V351" s="67"/>
      <c r="W351" s="67"/>
    </row>
    <row r="352" spans="2:23" s="2" customFormat="1" ht="15.75" hidden="1">
      <c r="B352" s="27" t="s">
        <v>689</v>
      </c>
      <c r="C352" s="28" t="s">
        <v>265</v>
      </c>
      <c r="D352" s="29" t="s">
        <v>304</v>
      </c>
      <c r="E352" s="57">
        <v>44.099999999999994</v>
      </c>
      <c r="F352" s="30">
        <v>48.992999999999995</v>
      </c>
      <c r="G352" s="30">
        <v>2160.59</v>
      </c>
      <c r="H352" s="30">
        <v>61.24</v>
      </c>
      <c r="I352" s="30">
        <v>2700.68</v>
      </c>
      <c r="J352" s="30"/>
      <c r="K352" s="30">
        <f t="shared" si="26"/>
        <v>0</v>
      </c>
      <c r="L352" s="32"/>
      <c r="M352" s="30"/>
      <c r="N352" s="30">
        <f t="shared" si="27"/>
        <v>44.099999999999994</v>
      </c>
      <c r="O352" s="31">
        <f t="shared" si="28"/>
        <v>2700.68</v>
      </c>
      <c r="P352" s="66"/>
      <c r="Q352" s="11"/>
      <c r="R352" s="11"/>
      <c r="S352" s="11"/>
      <c r="T352" s="11"/>
      <c r="U352" s="11"/>
      <c r="V352" s="11"/>
      <c r="W352" s="11"/>
    </row>
    <row r="353" spans="2:23" s="3" customFormat="1" ht="15.75" hidden="1">
      <c r="B353" s="23" t="s">
        <v>690</v>
      </c>
      <c r="C353" s="20" t="s">
        <v>266</v>
      </c>
      <c r="D353" s="19"/>
      <c r="E353" s="55"/>
      <c r="F353" s="30"/>
      <c r="G353" s="18"/>
      <c r="H353" s="30"/>
      <c r="I353" s="30"/>
      <c r="J353" s="18"/>
      <c r="K353" s="30"/>
      <c r="L353" s="18"/>
      <c r="M353" s="30"/>
      <c r="N353" s="30"/>
      <c r="O353" s="31"/>
      <c r="P353" s="66"/>
      <c r="Q353" s="67"/>
      <c r="R353" s="67"/>
      <c r="S353" s="67"/>
      <c r="T353" s="67"/>
      <c r="U353" s="67"/>
      <c r="V353" s="67"/>
      <c r="W353" s="67"/>
    </row>
    <row r="354" spans="2:23" s="2" customFormat="1" ht="16.5" hidden="1" thickBot="1">
      <c r="B354" s="118" t="s">
        <v>691</v>
      </c>
      <c r="C354" s="119" t="s">
        <v>267</v>
      </c>
      <c r="D354" s="120" t="s">
        <v>304</v>
      </c>
      <c r="E354" s="140">
        <v>1.2</v>
      </c>
      <c r="F354" s="107">
        <v>141.11999999999998</v>
      </c>
      <c r="G354" s="107">
        <v>169.34</v>
      </c>
      <c r="H354" s="107">
        <v>176.4</v>
      </c>
      <c r="I354" s="107">
        <v>211.68</v>
      </c>
      <c r="J354" s="107"/>
      <c r="K354" s="107">
        <f t="shared" si="26"/>
        <v>0</v>
      </c>
      <c r="L354" s="108"/>
      <c r="M354" s="107"/>
      <c r="N354" s="107">
        <f t="shared" si="27"/>
        <v>1.2</v>
      </c>
      <c r="O354" s="121">
        <f t="shared" si="28"/>
        <v>211.68</v>
      </c>
      <c r="P354" s="66"/>
      <c r="Q354" s="11"/>
      <c r="R354" s="11"/>
      <c r="S354" s="11"/>
      <c r="T354" s="11"/>
      <c r="U354" s="11"/>
      <c r="V354" s="11"/>
      <c r="W354" s="11"/>
    </row>
    <row r="355" spans="2:23" s="5" customFormat="1" ht="16.5" hidden="1" thickBot="1">
      <c r="B355" s="129">
        <v>16</v>
      </c>
      <c r="C355" s="130" t="s">
        <v>268</v>
      </c>
      <c r="D355" s="131"/>
      <c r="E355" s="132"/>
      <c r="F355" s="133"/>
      <c r="G355" s="133">
        <f>SUM(G356:G366)</f>
        <v>47027.37</v>
      </c>
      <c r="H355" s="133"/>
      <c r="I355" s="133">
        <f t="shared" ref="I355:O355" si="30">SUM(I356:I366)</f>
        <v>58794.89</v>
      </c>
      <c r="J355" s="133"/>
      <c r="K355" s="133">
        <f t="shared" si="30"/>
        <v>0</v>
      </c>
      <c r="L355" s="133"/>
      <c r="M355" s="133">
        <f t="shared" si="30"/>
        <v>0</v>
      </c>
      <c r="N355" s="133"/>
      <c r="O355" s="134">
        <f t="shared" si="30"/>
        <v>58794.89</v>
      </c>
      <c r="P355" s="66"/>
      <c r="Q355" s="65"/>
      <c r="R355" s="65"/>
      <c r="S355" s="65"/>
      <c r="T355" s="65"/>
      <c r="U355" s="65"/>
      <c r="V355" s="65"/>
      <c r="W355" s="65"/>
    </row>
    <row r="356" spans="2:23" s="3" customFormat="1" ht="15.75" hidden="1">
      <c r="B356" s="122" t="s">
        <v>692</v>
      </c>
      <c r="C356" s="123" t="s">
        <v>269</v>
      </c>
      <c r="D356" s="124"/>
      <c r="E356" s="125"/>
      <c r="F356" s="127"/>
      <c r="G356" s="126"/>
      <c r="H356" s="126"/>
      <c r="I356" s="126"/>
      <c r="J356" s="126"/>
      <c r="K356" s="127"/>
      <c r="L356" s="126"/>
      <c r="M356" s="126"/>
      <c r="N356" s="127"/>
      <c r="O356" s="128"/>
      <c r="P356" s="66"/>
      <c r="Q356" s="67"/>
      <c r="R356" s="67"/>
      <c r="S356" s="67"/>
      <c r="T356" s="67"/>
      <c r="U356" s="67"/>
      <c r="V356" s="67"/>
      <c r="W356" s="67"/>
    </row>
    <row r="357" spans="2:23" s="2" customFormat="1" ht="15.75" hidden="1">
      <c r="B357" s="27" t="s">
        <v>693</v>
      </c>
      <c r="C357" s="28" t="s">
        <v>270</v>
      </c>
      <c r="D357" s="29" t="s">
        <v>304</v>
      </c>
      <c r="E357" s="57">
        <v>479.15000000000003</v>
      </c>
      <c r="F357" s="30">
        <v>6.8949999999999996</v>
      </c>
      <c r="G357" s="30">
        <v>3303.74</v>
      </c>
      <c r="H357" s="30">
        <v>8.6199999999999992</v>
      </c>
      <c r="I357" s="30">
        <v>4130.2700000000004</v>
      </c>
      <c r="J357" s="30"/>
      <c r="K357" s="30">
        <f t="shared" si="26"/>
        <v>0</v>
      </c>
      <c r="L357" s="32"/>
      <c r="M357" s="30"/>
      <c r="N357" s="30">
        <f t="shared" si="27"/>
        <v>479.15000000000003</v>
      </c>
      <c r="O357" s="31">
        <f t="shared" si="28"/>
        <v>4130.2700000000004</v>
      </c>
      <c r="P357" s="66"/>
      <c r="Q357" s="11"/>
      <c r="R357" s="11"/>
      <c r="S357" s="11"/>
      <c r="T357" s="11"/>
      <c r="U357" s="11"/>
      <c r="V357" s="11"/>
      <c r="W357" s="11"/>
    </row>
    <row r="358" spans="2:23" s="1" customFormat="1" ht="15.75" hidden="1">
      <c r="B358" s="23" t="s">
        <v>694</v>
      </c>
      <c r="C358" s="20" t="s">
        <v>271</v>
      </c>
      <c r="D358" s="19"/>
      <c r="E358" s="55"/>
      <c r="F358" s="30"/>
      <c r="G358" s="18"/>
      <c r="H358" s="30"/>
      <c r="I358" s="30"/>
      <c r="J358" s="18"/>
      <c r="K358" s="30"/>
      <c r="L358" s="18"/>
      <c r="M358" s="30"/>
      <c r="N358" s="30"/>
      <c r="O358" s="31"/>
      <c r="P358" s="66"/>
      <c r="Q358" s="71"/>
      <c r="R358" s="71"/>
      <c r="S358" s="71"/>
      <c r="T358" s="71"/>
      <c r="U358" s="71"/>
      <c r="V358" s="71"/>
      <c r="W358" s="71"/>
    </row>
    <row r="359" spans="2:23" s="2" customFormat="1" ht="15.75" hidden="1">
      <c r="B359" s="27" t="s">
        <v>695</v>
      </c>
      <c r="C359" s="28" t="s">
        <v>272</v>
      </c>
      <c r="D359" s="29" t="s">
        <v>304</v>
      </c>
      <c r="E359" s="57">
        <v>2955.5949999999998</v>
      </c>
      <c r="F359" s="30">
        <v>7.3079999999999989</v>
      </c>
      <c r="G359" s="30">
        <v>21599.49</v>
      </c>
      <c r="H359" s="30">
        <v>9.14</v>
      </c>
      <c r="I359" s="30">
        <v>27014.14</v>
      </c>
      <c r="J359" s="30"/>
      <c r="K359" s="30">
        <f t="shared" si="26"/>
        <v>0</v>
      </c>
      <c r="L359" s="32"/>
      <c r="M359" s="30"/>
      <c r="N359" s="30">
        <f t="shared" si="27"/>
        <v>2955.5949999999998</v>
      </c>
      <c r="O359" s="31">
        <f t="shared" si="28"/>
        <v>27014.14</v>
      </c>
      <c r="P359" s="66"/>
      <c r="Q359" s="11"/>
      <c r="R359" s="11"/>
      <c r="S359" s="11"/>
      <c r="T359" s="11"/>
      <c r="U359" s="11"/>
      <c r="V359" s="11"/>
      <c r="W359" s="11"/>
    </row>
    <row r="360" spans="2:23" s="2" customFormat="1" ht="15.75" hidden="1">
      <c r="B360" s="27" t="s">
        <v>696</v>
      </c>
      <c r="C360" s="28" t="s">
        <v>273</v>
      </c>
      <c r="D360" s="29" t="s">
        <v>304</v>
      </c>
      <c r="E360" s="57">
        <v>2217.2799999999997</v>
      </c>
      <c r="F360" s="30">
        <v>7.3289999999999997</v>
      </c>
      <c r="G360" s="30">
        <v>16250.45</v>
      </c>
      <c r="H360" s="30">
        <v>9.16</v>
      </c>
      <c r="I360" s="30">
        <v>20310.28</v>
      </c>
      <c r="J360" s="30"/>
      <c r="K360" s="30">
        <f t="shared" si="26"/>
        <v>0</v>
      </c>
      <c r="L360" s="32"/>
      <c r="M360" s="30"/>
      <c r="N360" s="30">
        <f t="shared" si="27"/>
        <v>2217.2799999999997</v>
      </c>
      <c r="O360" s="31">
        <f t="shared" si="28"/>
        <v>20310.28</v>
      </c>
      <c r="P360" s="66"/>
      <c r="Q360" s="11"/>
      <c r="R360" s="11"/>
      <c r="S360" s="11"/>
      <c r="T360" s="11"/>
      <c r="U360" s="11"/>
      <c r="V360" s="11"/>
      <c r="W360" s="11"/>
    </row>
    <row r="361" spans="2:23" s="1" customFormat="1" ht="15.75" hidden="1">
      <c r="B361" s="23" t="s">
        <v>697</v>
      </c>
      <c r="C361" s="20" t="s">
        <v>274</v>
      </c>
      <c r="D361" s="19"/>
      <c r="E361" s="55"/>
      <c r="F361" s="30"/>
      <c r="G361" s="18"/>
      <c r="H361" s="30"/>
      <c r="I361" s="30"/>
      <c r="J361" s="18"/>
      <c r="K361" s="30"/>
      <c r="L361" s="18"/>
      <c r="M361" s="30"/>
      <c r="N361" s="30"/>
      <c r="O361" s="31"/>
      <c r="P361" s="66"/>
      <c r="Q361" s="71"/>
      <c r="R361" s="71"/>
      <c r="S361" s="71"/>
      <c r="T361" s="71"/>
      <c r="U361" s="71"/>
      <c r="V361" s="71"/>
      <c r="W361" s="71"/>
    </row>
    <row r="362" spans="2:23" s="2" customFormat="1" ht="15.75" hidden="1">
      <c r="B362" s="27" t="s">
        <v>698</v>
      </c>
      <c r="C362" s="28" t="s">
        <v>275</v>
      </c>
      <c r="D362" s="29" t="s">
        <v>304</v>
      </c>
      <c r="E362" s="57">
        <v>46.800000000000004</v>
      </c>
      <c r="F362" s="30">
        <v>12.222</v>
      </c>
      <c r="G362" s="30">
        <v>571.99</v>
      </c>
      <c r="H362" s="30">
        <v>15.28</v>
      </c>
      <c r="I362" s="30">
        <v>715.1</v>
      </c>
      <c r="J362" s="30"/>
      <c r="K362" s="30">
        <f t="shared" si="26"/>
        <v>0</v>
      </c>
      <c r="L362" s="32"/>
      <c r="M362" s="30"/>
      <c r="N362" s="30">
        <f t="shared" si="27"/>
        <v>46.800000000000004</v>
      </c>
      <c r="O362" s="31">
        <f t="shared" si="28"/>
        <v>715.1</v>
      </c>
      <c r="P362" s="66"/>
      <c r="Q362" s="11"/>
      <c r="R362" s="11"/>
      <c r="S362" s="11"/>
      <c r="T362" s="11"/>
      <c r="U362" s="11"/>
      <c r="V362" s="11"/>
      <c r="W362" s="11"/>
    </row>
    <row r="363" spans="2:23" s="2" customFormat="1" ht="15.75" hidden="1">
      <c r="B363" s="27" t="s">
        <v>699</v>
      </c>
      <c r="C363" s="28" t="s">
        <v>276</v>
      </c>
      <c r="D363" s="29" t="s">
        <v>304</v>
      </c>
      <c r="E363" s="57">
        <v>39.6</v>
      </c>
      <c r="F363" s="30">
        <v>14.916999999999998</v>
      </c>
      <c r="G363" s="30">
        <v>590.71</v>
      </c>
      <c r="H363" s="30">
        <v>18.649999999999999</v>
      </c>
      <c r="I363" s="30">
        <v>738.54</v>
      </c>
      <c r="J363" s="30"/>
      <c r="K363" s="30">
        <f t="shared" si="26"/>
        <v>0</v>
      </c>
      <c r="L363" s="32"/>
      <c r="M363" s="30"/>
      <c r="N363" s="30">
        <f t="shared" si="27"/>
        <v>39.6</v>
      </c>
      <c r="O363" s="31">
        <f t="shared" si="28"/>
        <v>738.54</v>
      </c>
      <c r="P363" s="66"/>
      <c r="Q363" s="11"/>
      <c r="R363" s="11"/>
      <c r="S363" s="11"/>
      <c r="T363" s="11"/>
      <c r="U363" s="11"/>
      <c r="V363" s="11"/>
      <c r="W363" s="11"/>
    </row>
    <row r="364" spans="2:23" s="1" customFormat="1" ht="15.75" hidden="1">
      <c r="B364" s="23" t="s">
        <v>700</v>
      </c>
      <c r="C364" s="20" t="s">
        <v>277</v>
      </c>
      <c r="D364" s="19"/>
      <c r="E364" s="55"/>
      <c r="F364" s="30"/>
      <c r="G364" s="18"/>
      <c r="H364" s="30"/>
      <c r="I364" s="30"/>
      <c r="J364" s="18"/>
      <c r="K364" s="30"/>
      <c r="L364" s="18"/>
      <c r="M364" s="30"/>
      <c r="N364" s="30"/>
      <c r="O364" s="31"/>
      <c r="P364" s="66"/>
      <c r="Q364" s="71"/>
      <c r="R364" s="71"/>
      <c r="S364" s="71"/>
      <c r="T364" s="71"/>
      <c r="U364" s="71"/>
      <c r="V364" s="71"/>
      <c r="W364" s="71"/>
    </row>
    <row r="365" spans="2:23" s="2" customFormat="1" ht="15.75" hidden="1">
      <c r="B365" s="27" t="s">
        <v>701</v>
      </c>
      <c r="C365" s="28" t="s">
        <v>278</v>
      </c>
      <c r="D365" s="29" t="s">
        <v>305</v>
      </c>
      <c r="E365" s="57">
        <v>815.02</v>
      </c>
      <c r="F365" s="30">
        <v>2.73</v>
      </c>
      <c r="G365" s="30">
        <v>2225</v>
      </c>
      <c r="H365" s="30">
        <v>3.41</v>
      </c>
      <c r="I365" s="30">
        <v>2779.22</v>
      </c>
      <c r="J365" s="30"/>
      <c r="K365" s="30">
        <f t="shared" si="26"/>
        <v>0</v>
      </c>
      <c r="L365" s="32"/>
      <c r="M365" s="30"/>
      <c r="N365" s="30">
        <f t="shared" si="27"/>
        <v>815.02</v>
      </c>
      <c r="O365" s="31">
        <f t="shared" si="28"/>
        <v>2779.22</v>
      </c>
      <c r="P365" s="66"/>
      <c r="Q365" s="11"/>
      <c r="R365" s="11"/>
      <c r="S365" s="11"/>
      <c r="T365" s="11"/>
      <c r="U365" s="11"/>
      <c r="V365" s="11"/>
      <c r="W365" s="11"/>
    </row>
    <row r="366" spans="2:23" ht="16.5" hidden="1" thickBot="1">
      <c r="B366" s="118" t="s">
        <v>702</v>
      </c>
      <c r="C366" s="119" t="s">
        <v>279</v>
      </c>
      <c r="D366" s="120" t="s">
        <v>304</v>
      </c>
      <c r="E366" s="110">
        <v>61</v>
      </c>
      <c r="F366" s="107">
        <v>40.753999999999998</v>
      </c>
      <c r="G366" s="107">
        <v>2485.9899999999998</v>
      </c>
      <c r="H366" s="107">
        <v>50.94</v>
      </c>
      <c r="I366" s="107">
        <v>3107.34</v>
      </c>
      <c r="J366" s="107"/>
      <c r="K366" s="107">
        <f t="shared" si="26"/>
        <v>0</v>
      </c>
      <c r="L366" s="108"/>
      <c r="M366" s="107"/>
      <c r="N366" s="107">
        <f t="shared" si="27"/>
        <v>61</v>
      </c>
      <c r="O366" s="121">
        <f t="shared" si="28"/>
        <v>3107.34</v>
      </c>
      <c r="P366" s="66"/>
    </row>
    <row r="367" spans="2:23" ht="16.5" hidden="1" thickBot="1">
      <c r="B367" s="129">
        <v>17</v>
      </c>
      <c r="C367" s="130" t="s">
        <v>280</v>
      </c>
      <c r="D367" s="131"/>
      <c r="E367" s="132"/>
      <c r="F367" s="133"/>
      <c r="G367" s="133">
        <f>SUM(G368:G370)</f>
        <v>344.32</v>
      </c>
      <c r="H367" s="133"/>
      <c r="I367" s="133">
        <f t="shared" ref="I367:O367" si="31">SUM(I368:I370)</f>
        <v>430.37</v>
      </c>
      <c r="J367" s="133"/>
      <c r="K367" s="133">
        <f t="shared" si="31"/>
        <v>0</v>
      </c>
      <c r="L367" s="133"/>
      <c r="M367" s="133">
        <f t="shared" si="31"/>
        <v>0</v>
      </c>
      <c r="N367" s="133"/>
      <c r="O367" s="134">
        <f t="shared" si="31"/>
        <v>430.37</v>
      </c>
      <c r="P367" s="66"/>
    </row>
    <row r="368" spans="2:23" s="1" customFormat="1" ht="15.75" hidden="1">
      <c r="B368" s="122" t="s">
        <v>703</v>
      </c>
      <c r="C368" s="123" t="s">
        <v>281</v>
      </c>
      <c r="D368" s="124"/>
      <c r="E368" s="125"/>
      <c r="F368" s="127"/>
      <c r="G368" s="126"/>
      <c r="H368" s="126"/>
      <c r="I368" s="126"/>
      <c r="J368" s="126"/>
      <c r="K368" s="127"/>
      <c r="L368" s="126"/>
      <c r="M368" s="126"/>
      <c r="N368" s="127"/>
      <c r="O368" s="128"/>
      <c r="P368" s="66"/>
      <c r="Q368" s="71"/>
      <c r="R368" s="71"/>
      <c r="S368" s="71"/>
      <c r="T368" s="71"/>
      <c r="U368" s="71"/>
      <c r="V368" s="71"/>
      <c r="W368" s="71"/>
    </row>
    <row r="369" spans="2:23" s="2" customFormat="1" ht="15.75" hidden="1">
      <c r="B369" s="27" t="s">
        <v>704</v>
      </c>
      <c r="C369" s="28" t="s">
        <v>282</v>
      </c>
      <c r="D369" s="29" t="s">
        <v>304</v>
      </c>
      <c r="E369" s="57">
        <v>2.04</v>
      </c>
      <c r="F369" s="30">
        <v>131.488</v>
      </c>
      <c r="G369" s="30">
        <v>268.24</v>
      </c>
      <c r="H369" s="30">
        <v>164.36</v>
      </c>
      <c r="I369" s="30">
        <v>335.29</v>
      </c>
      <c r="J369" s="30"/>
      <c r="K369" s="30">
        <f t="shared" si="26"/>
        <v>0</v>
      </c>
      <c r="L369" s="32"/>
      <c r="M369" s="30"/>
      <c r="N369" s="30">
        <f t="shared" si="27"/>
        <v>2.04</v>
      </c>
      <c r="O369" s="31">
        <f t="shared" si="28"/>
        <v>335.29</v>
      </c>
      <c r="P369" s="66"/>
      <c r="Q369" s="11"/>
      <c r="R369" s="11"/>
      <c r="S369" s="11"/>
      <c r="T369" s="11"/>
      <c r="U369" s="11"/>
      <c r="V369" s="11"/>
      <c r="W369" s="11"/>
    </row>
    <row r="370" spans="2:23" s="2" customFormat="1" ht="16.5" hidden="1" thickBot="1">
      <c r="B370" s="118" t="s">
        <v>705</v>
      </c>
      <c r="C370" s="119" t="s">
        <v>283</v>
      </c>
      <c r="D370" s="120" t="s">
        <v>305</v>
      </c>
      <c r="E370" s="140">
        <v>4</v>
      </c>
      <c r="F370" s="107">
        <v>19.018999999999998</v>
      </c>
      <c r="G370" s="107">
        <v>76.08</v>
      </c>
      <c r="H370" s="107">
        <v>23.77</v>
      </c>
      <c r="I370" s="107">
        <v>95.08</v>
      </c>
      <c r="J370" s="107"/>
      <c r="K370" s="107">
        <f t="shared" si="26"/>
        <v>0</v>
      </c>
      <c r="L370" s="108"/>
      <c r="M370" s="107"/>
      <c r="N370" s="107">
        <f t="shared" si="27"/>
        <v>4</v>
      </c>
      <c r="O370" s="121">
        <f t="shared" si="28"/>
        <v>95.08</v>
      </c>
      <c r="P370" s="66"/>
      <c r="Q370" s="11"/>
      <c r="R370" s="11"/>
      <c r="S370" s="11"/>
      <c r="T370" s="11"/>
      <c r="U370" s="11"/>
      <c r="V370" s="11"/>
      <c r="W370" s="11"/>
    </row>
    <row r="371" spans="2:23" ht="16.5" hidden="1" thickBot="1">
      <c r="B371" s="129">
        <v>18</v>
      </c>
      <c r="C371" s="130" t="s">
        <v>284</v>
      </c>
      <c r="D371" s="131"/>
      <c r="E371" s="132"/>
      <c r="F371" s="133"/>
      <c r="G371" s="133">
        <f>SUM(G372:G377)</f>
        <v>12044.76</v>
      </c>
      <c r="H371" s="133"/>
      <c r="I371" s="133">
        <f t="shared" ref="I371:O371" si="32">SUM(I372:I377)</f>
        <v>15056.869999999999</v>
      </c>
      <c r="J371" s="133"/>
      <c r="K371" s="133">
        <f t="shared" si="32"/>
        <v>0</v>
      </c>
      <c r="L371" s="133"/>
      <c r="M371" s="133">
        <f t="shared" si="32"/>
        <v>0</v>
      </c>
      <c r="N371" s="133"/>
      <c r="O371" s="134">
        <f t="shared" si="32"/>
        <v>15056.869999999999</v>
      </c>
      <c r="P371" s="66"/>
    </row>
    <row r="372" spans="2:23" s="3" customFormat="1" ht="15.75" hidden="1">
      <c r="B372" s="122" t="s">
        <v>706</v>
      </c>
      <c r="C372" s="123" t="s">
        <v>285</v>
      </c>
      <c r="D372" s="124"/>
      <c r="E372" s="125"/>
      <c r="F372" s="127"/>
      <c r="G372" s="126"/>
      <c r="H372" s="126"/>
      <c r="I372" s="126"/>
      <c r="J372" s="126"/>
      <c r="K372" s="127"/>
      <c r="L372" s="126"/>
      <c r="M372" s="126"/>
      <c r="N372" s="127">
        <f t="shared" si="27"/>
        <v>0</v>
      </c>
      <c r="O372" s="128">
        <f t="shared" si="28"/>
        <v>0</v>
      </c>
      <c r="P372" s="66"/>
      <c r="Q372" s="67"/>
      <c r="R372" s="67"/>
      <c r="S372" s="67"/>
      <c r="T372" s="67"/>
      <c r="U372" s="67"/>
      <c r="V372" s="67"/>
      <c r="W372" s="67"/>
    </row>
    <row r="373" spans="2:23" s="2" customFormat="1" ht="15.75" hidden="1">
      <c r="B373" s="27" t="s">
        <v>707</v>
      </c>
      <c r="C373" s="28" t="s">
        <v>286</v>
      </c>
      <c r="D373" s="29" t="s">
        <v>305</v>
      </c>
      <c r="E373" s="57">
        <v>101.2</v>
      </c>
      <c r="F373" s="30">
        <v>61.963999999999992</v>
      </c>
      <c r="G373" s="30">
        <v>6270.76</v>
      </c>
      <c r="H373" s="30">
        <v>77.459999999999994</v>
      </c>
      <c r="I373" s="30">
        <v>7838.95</v>
      </c>
      <c r="J373" s="30"/>
      <c r="K373" s="30">
        <f t="shared" si="26"/>
        <v>0</v>
      </c>
      <c r="L373" s="32"/>
      <c r="M373" s="30"/>
      <c r="N373" s="30">
        <f t="shared" si="27"/>
        <v>101.2</v>
      </c>
      <c r="O373" s="31">
        <f t="shared" si="28"/>
        <v>7838.95</v>
      </c>
      <c r="P373" s="66"/>
      <c r="Q373" s="11"/>
      <c r="R373" s="11"/>
      <c r="S373" s="11"/>
      <c r="T373" s="11"/>
      <c r="U373" s="11"/>
      <c r="V373" s="11"/>
      <c r="W373" s="11"/>
    </row>
    <row r="374" spans="2:23" s="1" customFormat="1" ht="15.75" hidden="1">
      <c r="B374" s="23" t="s">
        <v>708</v>
      </c>
      <c r="C374" s="20" t="s">
        <v>287</v>
      </c>
      <c r="D374" s="19"/>
      <c r="E374" s="55"/>
      <c r="F374" s="30"/>
      <c r="G374" s="18"/>
      <c r="H374" s="30"/>
      <c r="I374" s="30"/>
      <c r="J374" s="18"/>
      <c r="K374" s="30"/>
      <c r="L374" s="18"/>
      <c r="M374" s="30"/>
      <c r="N374" s="30"/>
      <c r="O374" s="31"/>
      <c r="P374" s="66"/>
      <c r="Q374" s="71"/>
      <c r="R374" s="71"/>
      <c r="S374" s="71"/>
      <c r="T374" s="71"/>
      <c r="U374" s="71"/>
      <c r="V374" s="71"/>
      <c r="W374" s="71"/>
    </row>
    <row r="375" spans="2:23" s="2" customFormat="1" ht="15.75" hidden="1">
      <c r="B375" s="27" t="s">
        <v>709</v>
      </c>
      <c r="C375" s="28" t="s">
        <v>288</v>
      </c>
      <c r="D375" s="29" t="s">
        <v>309</v>
      </c>
      <c r="E375" s="57">
        <v>6.07</v>
      </c>
      <c r="F375" s="30">
        <v>236.50199999999998</v>
      </c>
      <c r="G375" s="30">
        <v>1435.57</v>
      </c>
      <c r="H375" s="30">
        <v>295.63</v>
      </c>
      <c r="I375" s="30">
        <v>1794.47</v>
      </c>
      <c r="J375" s="30"/>
      <c r="K375" s="30">
        <f t="shared" si="26"/>
        <v>0</v>
      </c>
      <c r="L375" s="32"/>
      <c r="M375" s="30"/>
      <c r="N375" s="30">
        <f t="shared" si="27"/>
        <v>6.07</v>
      </c>
      <c r="O375" s="31">
        <f t="shared" si="28"/>
        <v>1794.47</v>
      </c>
      <c r="P375" s="66"/>
      <c r="Q375" s="11"/>
      <c r="R375" s="11"/>
      <c r="S375" s="11"/>
      <c r="T375" s="11"/>
      <c r="U375" s="11"/>
      <c r="V375" s="11"/>
      <c r="W375" s="11"/>
    </row>
    <row r="376" spans="2:23" s="3" customFormat="1" ht="15.75" hidden="1">
      <c r="B376" s="23" t="s">
        <v>710</v>
      </c>
      <c r="C376" s="20" t="s">
        <v>289</v>
      </c>
      <c r="D376" s="19"/>
      <c r="E376" s="55"/>
      <c r="F376" s="30"/>
      <c r="G376" s="18"/>
      <c r="H376" s="30"/>
      <c r="I376" s="30"/>
      <c r="J376" s="18"/>
      <c r="K376" s="30"/>
      <c r="L376" s="18"/>
      <c r="M376" s="30"/>
      <c r="N376" s="30">
        <f t="shared" si="27"/>
        <v>0</v>
      </c>
      <c r="O376" s="31">
        <f t="shared" si="28"/>
        <v>0</v>
      </c>
      <c r="P376" s="66"/>
      <c r="Q376" s="67"/>
      <c r="R376" s="67"/>
      <c r="S376" s="67"/>
      <c r="T376" s="67"/>
      <c r="U376" s="67"/>
      <c r="V376" s="67"/>
      <c r="W376" s="67"/>
    </row>
    <row r="377" spans="2:23" s="2" customFormat="1" ht="16.5" hidden="1" thickBot="1">
      <c r="B377" s="118" t="s">
        <v>711</v>
      </c>
      <c r="C377" s="119" t="s">
        <v>290</v>
      </c>
      <c r="D377" s="120" t="s">
        <v>305</v>
      </c>
      <c r="E377" s="140">
        <v>110.3</v>
      </c>
      <c r="F377" s="107">
        <v>39.332999999999998</v>
      </c>
      <c r="G377" s="107">
        <v>4338.43</v>
      </c>
      <c r="H377" s="107">
        <v>49.17</v>
      </c>
      <c r="I377" s="107">
        <v>5423.45</v>
      </c>
      <c r="J377" s="107"/>
      <c r="K377" s="107">
        <f t="shared" si="26"/>
        <v>0</v>
      </c>
      <c r="L377" s="108"/>
      <c r="M377" s="107"/>
      <c r="N377" s="107">
        <f t="shared" si="27"/>
        <v>110.3</v>
      </c>
      <c r="O377" s="121">
        <f t="shared" si="28"/>
        <v>5423.45</v>
      </c>
      <c r="P377" s="66"/>
      <c r="Q377" s="11"/>
      <c r="R377" s="11"/>
      <c r="S377" s="11"/>
      <c r="T377" s="11"/>
      <c r="U377" s="11"/>
      <c r="V377" s="11"/>
      <c r="W377" s="11"/>
    </row>
    <row r="378" spans="2:23" ht="16.5" hidden="1" thickBot="1">
      <c r="B378" s="129">
        <v>19</v>
      </c>
      <c r="C378" s="130" t="s">
        <v>291</v>
      </c>
      <c r="D378" s="131"/>
      <c r="E378" s="132"/>
      <c r="F378" s="133"/>
      <c r="G378" s="133">
        <f>SUM(G379:G380)</f>
        <v>2662.2</v>
      </c>
      <c r="H378" s="133"/>
      <c r="I378" s="133">
        <f t="shared" ref="I378:O378" si="33">SUM(I379:I380)</f>
        <v>3327.75</v>
      </c>
      <c r="J378" s="133"/>
      <c r="K378" s="133">
        <f t="shared" si="33"/>
        <v>0</v>
      </c>
      <c r="L378" s="133"/>
      <c r="M378" s="133">
        <f t="shared" si="33"/>
        <v>0</v>
      </c>
      <c r="N378" s="133"/>
      <c r="O378" s="134">
        <f t="shared" si="33"/>
        <v>3327.75</v>
      </c>
      <c r="P378" s="66"/>
    </row>
    <row r="379" spans="2:23" s="3" customFormat="1" ht="15.75" hidden="1">
      <c r="B379" s="122" t="s">
        <v>712</v>
      </c>
      <c r="C379" s="123" t="s">
        <v>292</v>
      </c>
      <c r="D379" s="124"/>
      <c r="E379" s="125"/>
      <c r="F379" s="127"/>
      <c r="G379" s="126"/>
      <c r="H379" s="126"/>
      <c r="I379" s="126"/>
      <c r="J379" s="126"/>
      <c r="K379" s="127"/>
      <c r="L379" s="126"/>
      <c r="M379" s="126"/>
      <c r="N379" s="127"/>
      <c r="O379" s="128"/>
      <c r="P379" s="66"/>
      <c r="Q379" s="67"/>
      <c r="R379" s="67"/>
      <c r="S379" s="67"/>
      <c r="T379" s="67"/>
      <c r="U379" s="67"/>
      <c r="V379" s="67"/>
      <c r="W379" s="67"/>
    </row>
    <row r="380" spans="2:23" s="2" customFormat="1" ht="16.5" hidden="1" thickBot="1">
      <c r="B380" s="118" t="s">
        <v>713</v>
      </c>
      <c r="C380" s="119" t="s">
        <v>293</v>
      </c>
      <c r="D380" s="120" t="s">
        <v>305</v>
      </c>
      <c r="E380" s="140">
        <v>110.3</v>
      </c>
      <c r="F380" s="107">
        <v>24.135999999999996</v>
      </c>
      <c r="G380" s="107">
        <v>2662.2</v>
      </c>
      <c r="H380" s="107">
        <v>30.17</v>
      </c>
      <c r="I380" s="107">
        <v>3327.75</v>
      </c>
      <c r="J380" s="107"/>
      <c r="K380" s="107">
        <f t="shared" si="26"/>
        <v>0</v>
      </c>
      <c r="L380" s="108"/>
      <c r="M380" s="107"/>
      <c r="N380" s="107">
        <f t="shared" si="27"/>
        <v>110.3</v>
      </c>
      <c r="O380" s="121">
        <f t="shared" si="28"/>
        <v>3327.75</v>
      </c>
      <c r="P380" s="66"/>
      <c r="Q380" s="11"/>
      <c r="R380" s="11"/>
      <c r="S380" s="11"/>
      <c r="T380" s="11"/>
      <c r="U380" s="11"/>
      <c r="V380" s="11"/>
      <c r="W380" s="11"/>
    </row>
    <row r="381" spans="2:23" ht="16.5" thickBot="1">
      <c r="B381" s="129">
        <v>20</v>
      </c>
      <c r="C381" s="130" t="s">
        <v>295</v>
      </c>
      <c r="D381" s="131"/>
      <c r="E381" s="132"/>
      <c r="F381" s="133"/>
      <c r="G381" s="133">
        <f>SUM(G382:G388)</f>
        <v>103933.12999999999</v>
      </c>
      <c r="H381" s="133"/>
      <c r="I381" s="133">
        <f t="shared" ref="I381:O381" si="34">SUM(I382:I388)</f>
        <v>129916.35999999999</v>
      </c>
      <c r="J381" s="133"/>
      <c r="K381" s="133">
        <f t="shared" si="34"/>
        <v>16566.779368</v>
      </c>
      <c r="L381" s="133"/>
      <c r="M381" s="133">
        <f t="shared" si="34"/>
        <v>0</v>
      </c>
      <c r="N381" s="133"/>
      <c r="O381" s="134">
        <f t="shared" si="34"/>
        <v>113349.58063200001</v>
      </c>
      <c r="P381" s="66"/>
    </row>
    <row r="382" spans="2:23" s="1" customFormat="1" ht="15.75">
      <c r="B382" s="122" t="s">
        <v>714</v>
      </c>
      <c r="C382" s="123" t="s">
        <v>296</v>
      </c>
      <c r="D382" s="124"/>
      <c r="E382" s="125"/>
      <c r="F382" s="127"/>
      <c r="G382" s="126"/>
      <c r="H382" s="126"/>
      <c r="I382" s="126"/>
      <c r="J382" s="126"/>
      <c r="K382" s="127">
        <f t="shared" si="26"/>
        <v>0</v>
      </c>
      <c r="L382" s="126"/>
      <c r="M382" s="126"/>
      <c r="N382" s="127"/>
      <c r="O382" s="128"/>
      <c r="P382" s="66"/>
      <c r="Q382" s="71"/>
      <c r="R382" s="71"/>
      <c r="S382" s="71"/>
      <c r="T382" s="71"/>
      <c r="U382" s="71"/>
      <c r="V382" s="71"/>
      <c r="W382" s="71"/>
    </row>
    <row r="383" spans="2:23" ht="15.75">
      <c r="B383" s="27" t="s">
        <v>715</v>
      </c>
      <c r="C383" s="28" t="s">
        <v>297</v>
      </c>
      <c r="D383" s="29" t="s">
        <v>306</v>
      </c>
      <c r="E383" s="56">
        <v>2</v>
      </c>
      <c r="F383" s="30">
        <v>12400.08</v>
      </c>
      <c r="G383" s="30">
        <v>24800.16</v>
      </c>
      <c r="H383" s="30">
        <v>15500.1</v>
      </c>
      <c r="I383" s="30">
        <v>31000.2</v>
      </c>
      <c r="J383" s="30">
        <v>0.33329999999999999</v>
      </c>
      <c r="K383" s="30">
        <f t="shared" si="26"/>
        <v>5166.1833299999998</v>
      </c>
      <c r="L383" s="32"/>
      <c r="M383" s="30"/>
      <c r="N383" s="30">
        <f t="shared" si="27"/>
        <v>1.6667000000000001</v>
      </c>
      <c r="O383" s="31">
        <f t="shared" si="28"/>
        <v>25834.016670000001</v>
      </c>
      <c r="P383" s="66"/>
    </row>
    <row r="384" spans="2:23" ht="15.75">
      <c r="B384" s="27" t="s">
        <v>716</v>
      </c>
      <c r="C384" s="28" t="s">
        <v>298</v>
      </c>
      <c r="D384" s="29" t="s">
        <v>306</v>
      </c>
      <c r="E384" s="56">
        <v>2</v>
      </c>
      <c r="F384" s="30">
        <v>3433.0450000000001</v>
      </c>
      <c r="G384" s="30">
        <v>6866.09</v>
      </c>
      <c r="H384" s="30">
        <v>4291.3100000000004</v>
      </c>
      <c r="I384" s="30">
        <v>8582.6200000000008</v>
      </c>
      <c r="J384" s="30">
        <v>0.33329999999999999</v>
      </c>
      <c r="K384" s="30">
        <f t="shared" si="26"/>
        <v>1430.293623</v>
      </c>
      <c r="L384" s="32"/>
      <c r="M384" s="30"/>
      <c r="N384" s="30">
        <f t="shared" si="27"/>
        <v>1.6667000000000001</v>
      </c>
      <c r="O384" s="31">
        <f t="shared" si="28"/>
        <v>7152.3263770000012</v>
      </c>
      <c r="P384" s="66"/>
    </row>
    <row r="385" spans="2:23" ht="15.75">
      <c r="B385" s="27" t="s">
        <v>717</v>
      </c>
      <c r="C385" s="28" t="s">
        <v>299</v>
      </c>
      <c r="D385" s="29" t="s">
        <v>306</v>
      </c>
      <c r="E385" s="56">
        <v>6</v>
      </c>
      <c r="F385" s="30">
        <v>6102.04</v>
      </c>
      <c r="G385" s="30">
        <v>36612.239999999998</v>
      </c>
      <c r="H385" s="30">
        <v>7627.55</v>
      </c>
      <c r="I385" s="30">
        <v>45765.3</v>
      </c>
      <c r="J385" s="30">
        <v>0.33329999999999999</v>
      </c>
      <c r="K385" s="30">
        <f t="shared" si="26"/>
        <v>2542.2624150000001</v>
      </c>
      <c r="L385" s="32"/>
      <c r="M385" s="30"/>
      <c r="N385" s="30">
        <f t="shared" si="27"/>
        <v>5.6666999999999996</v>
      </c>
      <c r="O385" s="31">
        <f t="shared" si="28"/>
        <v>43223.037585000005</v>
      </c>
      <c r="P385" s="66"/>
    </row>
    <row r="386" spans="2:23" ht="15.75">
      <c r="B386" s="27" t="s">
        <v>718</v>
      </c>
      <c r="C386" s="28" t="s">
        <v>300</v>
      </c>
      <c r="D386" s="29" t="s">
        <v>306</v>
      </c>
      <c r="E386" s="56">
        <v>12</v>
      </c>
      <c r="F386" s="30">
        <v>1695.155</v>
      </c>
      <c r="G386" s="30">
        <v>20341.86</v>
      </c>
      <c r="H386" s="30">
        <v>2118.94</v>
      </c>
      <c r="I386" s="30">
        <v>25427.279999999999</v>
      </c>
      <c r="J386" s="30">
        <v>2</v>
      </c>
      <c r="K386" s="30">
        <f t="shared" si="26"/>
        <v>4237.88</v>
      </c>
      <c r="L386" s="32"/>
      <c r="M386" s="30"/>
      <c r="N386" s="30">
        <f t="shared" si="27"/>
        <v>10</v>
      </c>
      <c r="O386" s="31">
        <f t="shared" si="28"/>
        <v>21189.399999999998</v>
      </c>
      <c r="P386" s="66"/>
    </row>
    <row r="387" spans="2:23" s="1" customFormat="1" ht="15.75">
      <c r="B387" s="23" t="s">
        <v>719</v>
      </c>
      <c r="C387" s="20" t="s">
        <v>301</v>
      </c>
      <c r="D387" s="19"/>
      <c r="E387" s="55"/>
      <c r="F387" s="30"/>
      <c r="G387" s="18"/>
      <c r="H387" s="30"/>
      <c r="I387" s="18"/>
      <c r="J387" s="18"/>
      <c r="K387" s="30"/>
      <c r="L387" s="18"/>
      <c r="M387" s="18"/>
      <c r="N387" s="30"/>
      <c r="O387" s="31"/>
      <c r="P387" s="66"/>
      <c r="Q387" s="71"/>
      <c r="R387" s="71"/>
      <c r="S387" s="71"/>
      <c r="T387" s="71"/>
      <c r="U387" s="71"/>
      <c r="V387" s="71"/>
      <c r="W387" s="71"/>
    </row>
    <row r="388" spans="2:23" ht="16.5" thickBot="1">
      <c r="B388" s="43" t="s">
        <v>720</v>
      </c>
      <c r="C388" s="44" t="s">
        <v>302</v>
      </c>
      <c r="D388" s="45" t="s">
        <v>306</v>
      </c>
      <c r="E388" s="59">
        <v>6</v>
      </c>
      <c r="F388" s="30">
        <v>2552.13</v>
      </c>
      <c r="G388" s="30">
        <v>15312.78</v>
      </c>
      <c r="H388" s="30">
        <v>3190.16</v>
      </c>
      <c r="I388" s="30">
        <v>19140.96</v>
      </c>
      <c r="J388" s="46">
        <v>1</v>
      </c>
      <c r="K388" s="30">
        <f t="shared" si="26"/>
        <v>3190.16</v>
      </c>
      <c r="L388" s="32"/>
      <c r="M388" s="30"/>
      <c r="N388" s="30">
        <f t="shared" si="27"/>
        <v>5</v>
      </c>
      <c r="O388" s="31">
        <f t="shared" si="28"/>
        <v>15950.8</v>
      </c>
      <c r="P388" s="66"/>
    </row>
    <row r="389" spans="2:23" s="6" customFormat="1" ht="19.5" thickBot="1">
      <c r="B389" s="226" t="s">
        <v>315</v>
      </c>
      <c r="C389" s="227"/>
      <c r="D389" s="227"/>
      <c r="E389" s="227"/>
      <c r="F389" s="101"/>
      <c r="G389" s="96">
        <f>SUM(G15:G388)/2</f>
        <v>1532544.2600000005</v>
      </c>
      <c r="H389" s="21"/>
      <c r="I389" s="95">
        <f>SUM(I15:I388)/2</f>
        <v>1915714.9400000002</v>
      </c>
      <c r="J389" s="95"/>
      <c r="K389" s="149">
        <f>SUM(K15:K388)/2</f>
        <v>380663.46</v>
      </c>
      <c r="L389" s="21"/>
      <c r="M389" s="95">
        <f>SUM(M15:M388)/2</f>
        <v>0</v>
      </c>
      <c r="N389" s="21"/>
      <c r="O389" s="150">
        <f>SUM(O15:O388)/2</f>
        <v>1535051.4800000007</v>
      </c>
      <c r="P389" s="78"/>
      <c r="Q389" s="77"/>
      <c r="R389" s="77"/>
      <c r="S389" s="77"/>
      <c r="T389" s="77"/>
      <c r="U389" s="77"/>
      <c r="V389" s="77"/>
      <c r="W389" s="77"/>
    </row>
    <row r="390" spans="2:23" ht="33.75" customHeight="1">
      <c r="B390" s="275" t="s">
        <v>782</v>
      </c>
      <c r="C390" s="276"/>
      <c r="D390" s="276"/>
      <c r="E390" s="276"/>
      <c r="F390" s="276"/>
      <c r="G390" s="276"/>
      <c r="H390" s="276"/>
      <c r="I390" s="276"/>
      <c r="J390" s="276"/>
      <c r="K390" s="276"/>
      <c r="L390" s="276"/>
      <c r="M390" s="276"/>
      <c r="N390" s="276"/>
      <c r="O390" s="277"/>
    </row>
    <row r="391" spans="2:23" ht="32.25" customHeight="1">
      <c r="B391" s="228"/>
      <c r="C391" s="229"/>
      <c r="D391" s="229"/>
      <c r="E391" s="229"/>
      <c r="F391" s="229"/>
      <c r="G391" s="229"/>
      <c r="H391" s="229"/>
      <c r="I391" s="229"/>
      <c r="J391" s="229"/>
      <c r="K391" s="229"/>
      <c r="L391" s="229"/>
      <c r="M391" s="229"/>
      <c r="N391" s="229"/>
      <c r="O391" s="230"/>
    </row>
    <row r="392" spans="2:23">
      <c r="B392" s="144"/>
      <c r="C392" s="145"/>
      <c r="D392" s="145"/>
      <c r="E392" s="145"/>
      <c r="F392" s="145"/>
      <c r="G392" s="145"/>
      <c r="H392" s="145"/>
      <c r="I392" s="145"/>
      <c r="J392" s="145"/>
      <c r="K392" s="145"/>
      <c r="L392" s="145"/>
      <c r="M392" s="145"/>
      <c r="N392" s="145"/>
      <c r="O392" s="151"/>
    </row>
    <row r="393" spans="2:23" ht="18">
      <c r="B393" s="142"/>
      <c r="C393" s="146" t="s">
        <v>787</v>
      </c>
      <c r="D393" s="143"/>
      <c r="E393" s="143"/>
      <c r="F393" s="143"/>
      <c r="G393" s="143"/>
      <c r="H393" s="282" t="s">
        <v>786</v>
      </c>
      <c r="I393" s="282"/>
      <c r="J393" s="282"/>
      <c r="K393" s="282"/>
      <c r="L393" s="143"/>
      <c r="M393" s="143"/>
      <c r="N393" s="143"/>
      <c r="O393" s="152"/>
    </row>
    <row r="394" spans="2:23">
      <c r="B394" s="142"/>
      <c r="C394" s="105" t="s">
        <v>766</v>
      </c>
      <c r="D394" s="143"/>
      <c r="E394" s="143"/>
      <c r="F394" s="143"/>
      <c r="G394" s="143"/>
      <c r="H394" s="233" t="s">
        <v>0</v>
      </c>
      <c r="I394" s="233"/>
      <c r="J394" s="233"/>
      <c r="K394" s="233"/>
      <c r="L394" s="143"/>
      <c r="M394" s="143"/>
      <c r="N394" s="143"/>
      <c r="O394" s="152"/>
    </row>
    <row r="395" spans="2:23" ht="15.75">
      <c r="B395" s="235"/>
      <c r="C395" s="236"/>
      <c r="D395" s="236"/>
      <c r="E395" s="236"/>
      <c r="F395" s="104"/>
      <c r="G395" s="99"/>
      <c r="H395" s="99"/>
      <c r="I395" s="99"/>
      <c r="J395" s="99"/>
      <c r="K395" s="111"/>
      <c r="L395" s="99"/>
      <c r="M395" s="99"/>
      <c r="N395" s="99"/>
      <c r="O395" s="100"/>
    </row>
    <row r="396" spans="2:23" ht="15.75">
      <c r="B396" s="237"/>
      <c r="C396" s="238"/>
      <c r="D396" s="238"/>
      <c r="E396" s="238"/>
      <c r="F396" s="98"/>
      <c r="G396" s="99"/>
      <c r="H396" s="99"/>
      <c r="I396" s="99"/>
      <c r="J396" s="99"/>
      <c r="K396" s="99"/>
      <c r="L396" s="99"/>
      <c r="M396" s="99"/>
      <c r="N396" s="99"/>
      <c r="O396" s="100"/>
    </row>
    <row r="397" spans="2:23" ht="16.5" thickBot="1">
      <c r="B397" s="223"/>
      <c r="C397" s="224"/>
      <c r="D397" s="224"/>
      <c r="E397" s="224"/>
      <c r="F397" s="224"/>
      <c r="G397" s="224"/>
      <c r="H397" s="224"/>
      <c r="I397" s="224"/>
      <c r="J397" s="224"/>
      <c r="K397" s="224"/>
      <c r="L397" s="224"/>
      <c r="M397" s="224"/>
      <c r="N397" s="224"/>
      <c r="O397" s="225"/>
    </row>
    <row r="399" spans="2:23">
      <c r="I399" s="54"/>
      <c r="J399" s="54"/>
      <c r="M399" s="54"/>
      <c r="O399" s="54"/>
    </row>
  </sheetData>
  <mergeCells count="23">
    <mergeCell ref="B9:K9"/>
    <mergeCell ref="N9:O9"/>
    <mergeCell ref="N10:O10"/>
    <mergeCell ref="B10:K10"/>
    <mergeCell ref="B395:E395"/>
    <mergeCell ref="J11:K11"/>
    <mergeCell ref="C12:O12"/>
    <mergeCell ref="H393:K393"/>
    <mergeCell ref="B11:C11"/>
    <mergeCell ref="D11:I11"/>
    <mergeCell ref="B396:E396"/>
    <mergeCell ref="B397:O397"/>
    <mergeCell ref="H394:K394"/>
    <mergeCell ref="B14:H14"/>
    <mergeCell ref="B389:E389"/>
    <mergeCell ref="B390:O390"/>
    <mergeCell ref="B391:O391"/>
    <mergeCell ref="B2:O5"/>
    <mergeCell ref="B6:O6"/>
    <mergeCell ref="B7:O7"/>
    <mergeCell ref="H8:L8"/>
    <mergeCell ref="B8:G8"/>
    <mergeCell ref="N8:O8"/>
  </mergeCells>
  <pageMargins left="0.23622047244094491" right="0.23622047244094491" top="0.74803149606299213" bottom="0.74803149606299213" header="0.31496062992125984" footer="0.31496062992125984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Z407"/>
  <sheetViews>
    <sheetView topLeftCell="A10" zoomScale="85" zoomScaleNormal="85" workbookViewId="0">
      <selection activeCell="I15" sqref="I15"/>
    </sheetView>
  </sheetViews>
  <sheetFormatPr defaultRowHeight="15"/>
  <cols>
    <col min="1" max="1" width="8.140625" style="22" customWidth="1"/>
    <col min="2" max="2" width="80.7109375" style="8" customWidth="1"/>
    <col min="3" max="3" width="10.85546875" style="8" customWidth="1"/>
    <col min="4" max="4" width="12.140625" style="8" bestFit="1" customWidth="1"/>
    <col min="5" max="6" width="13.85546875" style="8" customWidth="1"/>
    <col min="7" max="8" width="21.140625" style="8" customWidth="1"/>
    <col min="9" max="10" width="18.42578125" style="8" customWidth="1"/>
    <col min="11" max="12" width="25" style="8" customWidth="1"/>
    <col min="13" max="14" width="18.42578125" style="8" customWidth="1"/>
    <col min="15" max="15" width="25" style="8" customWidth="1"/>
    <col min="16" max="16" width="9.85546875" style="8" customWidth="1"/>
    <col min="17" max="17" width="9.140625" style="63"/>
    <col min="18" max="18" width="16.42578125" style="64" bestFit="1" customWidth="1"/>
    <col min="19" max="19" width="24.85546875" style="63" customWidth="1"/>
    <col min="20" max="26" width="9.140625" style="63"/>
  </cols>
  <sheetData>
    <row r="1" spans="1:26" ht="15.75" thickBot="1"/>
    <row r="2" spans="1:26">
      <c r="A2" s="250" t="s">
        <v>0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2"/>
    </row>
    <row r="3" spans="1:26">
      <c r="A3" s="253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5"/>
    </row>
    <row r="4" spans="1:26">
      <c r="A4" s="253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5"/>
    </row>
    <row r="5" spans="1:26">
      <c r="A5" s="253"/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5"/>
    </row>
    <row r="6" spans="1:26" ht="23.25">
      <c r="A6" s="256" t="s">
        <v>1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8"/>
    </row>
    <row r="7" spans="1:26" ht="24.75" customHeight="1">
      <c r="A7" s="259" t="s">
        <v>364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1"/>
    </row>
    <row r="8" spans="1:26" ht="24.75" customHeight="1">
      <c r="A8" s="285" t="s">
        <v>725</v>
      </c>
      <c r="B8" s="286"/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7"/>
    </row>
    <row r="9" spans="1:26" ht="24.75" customHeight="1" thickBot="1">
      <c r="A9" s="52" t="s">
        <v>726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3"/>
    </row>
    <row r="10" spans="1:26" ht="24.75" customHeight="1" thickBot="1">
      <c r="A10" s="288" t="s">
        <v>727</v>
      </c>
      <c r="B10" s="289"/>
      <c r="C10" s="289"/>
      <c r="D10" s="289"/>
      <c r="E10" s="289"/>
      <c r="F10" s="102"/>
      <c r="G10" s="102"/>
      <c r="H10" s="290" t="s">
        <v>728</v>
      </c>
      <c r="I10" s="291"/>
      <c r="J10" s="291"/>
      <c r="K10" s="291"/>
      <c r="L10" s="291"/>
      <c r="M10" s="109"/>
      <c r="N10" s="109"/>
      <c r="O10" s="109"/>
      <c r="P10" s="60">
        <v>1.25</v>
      </c>
    </row>
    <row r="11" spans="1:26" ht="32.25" thickBot="1">
      <c r="A11" s="48" t="s">
        <v>2</v>
      </c>
      <c r="B11" s="49" t="s">
        <v>3</v>
      </c>
      <c r="C11" s="49" t="s">
        <v>4</v>
      </c>
      <c r="D11" s="49" t="s">
        <v>753</v>
      </c>
      <c r="E11" s="49" t="s">
        <v>722</v>
      </c>
      <c r="F11" s="49" t="s">
        <v>754</v>
      </c>
      <c r="G11" s="49" t="s">
        <v>721</v>
      </c>
      <c r="H11" s="49" t="s">
        <v>721</v>
      </c>
      <c r="I11" s="49" t="s">
        <v>723</v>
      </c>
      <c r="J11" s="49" t="s">
        <v>723</v>
      </c>
      <c r="K11" s="49" t="s">
        <v>724</v>
      </c>
      <c r="L11" s="49" t="s">
        <v>724</v>
      </c>
      <c r="M11" s="49" t="s">
        <v>723</v>
      </c>
      <c r="N11" s="49" t="s">
        <v>723</v>
      </c>
      <c r="O11" s="49" t="s">
        <v>724</v>
      </c>
      <c r="P11" s="50" t="s">
        <v>6</v>
      </c>
    </row>
    <row r="12" spans="1:26" ht="16.5" thickBot="1">
      <c r="A12" s="248" t="s">
        <v>729</v>
      </c>
      <c r="B12" s="249"/>
      <c r="C12" s="249"/>
      <c r="D12" s="249"/>
      <c r="E12" s="249"/>
      <c r="F12" s="249"/>
      <c r="G12" s="249"/>
      <c r="H12" s="249"/>
      <c r="I12" s="249"/>
      <c r="J12" s="293"/>
      <c r="K12" s="92">
        <f>K387</f>
        <v>1915714.9400000002</v>
      </c>
      <c r="L12" s="92">
        <f>L387</f>
        <v>2736932.57</v>
      </c>
      <c r="M12" s="106"/>
      <c r="N12" s="106"/>
      <c r="O12" s="92">
        <f>O387</f>
        <v>2455569206.8899994</v>
      </c>
      <c r="P12" s="85"/>
      <c r="Q12" s="63">
        <v>0.7</v>
      </c>
    </row>
    <row r="13" spans="1:26" s="5" customFormat="1" ht="15.75">
      <c r="A13" s="80">
        <v>1</v>
      </c>
      <c r="B13" s="81" t="s">
        <v>8</v>
      </c>
      <c r="C13" s="82"/>
      <c r="D13" s="83"/>
      <c r="E13" s="83"/>
      <c r="F13" s="83"/>
      <c r="G13" s="83">
        <f>SUM(G14:G31)</f>
        <v>29520.2</v>
      </c>
      <c r="H13" s="83">
        <f>SUM(H14:H31)</f>
        <v>42171.710000000006</v>
      </c>
      <c r="I13" s="83"/>
      <c r="J13" s="83"/>
      <c r="K13" s="83">
        <f>SUM(K14:K31)</f>
        <v>36917.700000000004</v>
      </c>
      <c r="L13" s="83">
        <f>SUM(L14:L31)</f>
        <v>52721.3</v>
      </c>
      <c r="M13" s="83"/>
      <c r="N13" s="83"/>
      <c r="O13" s="83">
        <f>SUM(O14:O31)</f>
        <v>1305056.0799999998</v>
      </c>
      <c r="P13" s="84">
        <f>L13/$L$387*100</f>
        <v>1.9262915198528259</v>
      </c>
      <c r="Q13" s="65"/>
      <c r="R13" s="79"/>
      <c r="S13" s="66"/>
      <c r="T13" s="65"/>
      <c r="U13" s="65"/>
      <c r="V13" s="65"/>
      <c r="W13" s="65"/>
      <c r="X13" s="65"/>
      <c r="Y13" s="65"/>
      <c r="Z13" s="65"/>
    </row>
    <row r="14" spans="1:26" ht="15.75">
      <c r="A14" s="23" t="s">
        <v>378</v>
      </c>
      <c r="B14" s="20" t="s">
        <v>734</v>
      </c>
      <c r="C14" s="19"/>
      <c r="D14" s="55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26"/>
      <c r="R14" s="64">
        <f>142.98/E15</f>
        <v>0.69999020855772054</v>
      </c>
      <c r="S14" s="66"/>
    </row>
    <row r="15" spans="1:26" ht="15.75">
      <c r="A15" s="27" t="s">
        <v>379</v>
      </c>
      <c r="B15" s="28" t="s">
        <v>9</v>
      </c>
      <c r="C15" s="29" t="s">
        <v>304</v>
      </c>
      <c r="D15" s="56">
        <v>6</v>
      </c>
      <c r="E15" s="30">
        <v>204.26</v>
      </c>
      <c r="F15" s="30">
        <f>E15*$Q$12</f>
        <v>142.98199999999997</v>
      </c>
      <c r="G15" s="30">
        <f>ROUND(D15*F15,2)</f>
        <v>857.89</v>
      </c>
      <c r="H15" s="30">
        <f t="shared" ref="H15:H20" si="0">ROUND(D15*E15,2)</f>
        <v>1225.56</v>
      </c>
      <c r="I15" s="30">
        <f t="shared" ref="I15:I20" si="1">ROUND(F15*$P$10,2)</f>
        <v>178.73</v>
      </c>
      <c r="J15" s="30">
        <f t="shared" ref="J15:J20" si="2">ROUND(E15*$P$10,2)</f>
        <v>255.33</v>
      </c>
      <c r="K15" s="30">
        <f>ROUND(D15*I15,2)</f>
        <v>1072.3800000000001</v>
      </c>
      <c r="L15" s="30">
        <f t="shared" ref="L15:L20" si="3">ROUND(D15*J15,2)</f>
        <v>1531.98</v>
      </c>
      <c r="M15" s="30">
        <f t="shared" ref="M15:M20" si="4">ROUND(J15*$P$10,2)</f>
        <v>319.16000000000003</v>
      </c>
      <c r="N15" s="30">
        <f t="shared" ref="N15:N20" si="5">ROUND(I15*$P$10,2)</f>
        <v>223.41</v>
      </c>
      <c r="O15" s="30">
        <f>ROUND(H15*M15,2)</f>
        <v>391149.73</v>
      </c>
      <c r="P15" s="31"/>
      <c r="R15" s="62">
        <f>E16/3.52</f>
        <v>1.4289772727272727</v>
      </c>
      <c r="S15" s="66"/>
    </row>
    <row r="16" spans="1:26" ht="15.75">
      <c r="A16" s="27" t="s">
        <v>380</v>
      </c>
      <c r="B16" s="28" t="s">
        <v>10</v>
      </c>
      <c r="C16" s="29" t="s">
        <v>305</v>
      </c>
      <c r="D16" s="56">
        <v>200</v>
      </c>
      <c r="E16" s="30">
        <v>5.03</v>
      </c>
      <c r="F16" s="30">
        <f t="shared" ref="F16:F31" si="6">E16*$Q$12</f>
        <v>3.5209999999999999</v>
      </c>
      <c r="G16" s="30">
        <f t="shared" ref="G16:G31" si="7">ROUND(D16*F16,2)</f>
        <v>704.2</v>
      </c>
      <c r="H16" s="30">
        <f t="shared" si="0"/>
        <v>1006</v>
      </c>
      <c r="I16" s="30">
        <f t="shared" si="1"/>
        <v>4.4000000000000004</v>
      </c>
      <c r="J16" s="30">
        <f t="shared" si="2"/>
        <v>6.29</v>
      </c>
      <c r="K16" s="30">
        <f t="shared" ref="K16:K31" si="8">ROUND(D16*I16,2)</f>
        <v>880</v>
      </c>
      <c r="L16" s="30">
        <f t="shared" si="3"/>
        <v>1258</v>
      </c>
      <c r="M16" s="30">
        <f t="shared" si="4"/>
        <v>7.86</v>
      </c>
      <c r="N16" s="30">
        <f t="shared" si="5"/>
        <v>5.5</v>
      </c>
      <c r="O16" s="30">
        <f t="shared" ref="O16:O20" si="9">ROUND(H16*M16,2)</f>
        <v>7907.16</v>
      </c>
      <c r="P16" s="31"/>
      <c r="R16" s="62"/>
      <c r="S16" s="66"/>
    </row>
    <row r="17" spans="1:26" ht="15.75">
      <c r="A17" s="27" t="s">
        <v>381</v>
      </c>
      <c r="B17" s="28" t="s">
        <v>11</v>
      </c>
      <c r="C17" s="29" t="s">
        <v>305</v>
      </c>
      <c r="D17" s="56">
        <v>300</v>
      </c>
      <c r="E17" s="30">
        <v>5.42</v>
      </c>
      <c r="F17" s="30">
        <f t="shared" si="6"/>
        <v>3.7939999999999996</v>
      </c>
      <c r="G17" s="30">
        <f t="shared" si="7"/>
        <v>1138.2</v>
      </c>
      <c r="H17" s="30">
        <f t="shared" si="0"/>
        <v>1626</v>
      </c>
      <c r="I17" s="30">
        <f t="shared" si="1"/>
        <v>4.74</v>
      </c>
      <c r="J17" s="30">
        <f t="shared" si="2"/>
        <v>6.78</v>
      </c>
      <c r="K17" s="30">
        <f t="shared" si="8"/>
        <v>1422</v>
      </c>
      <c r="L17" s="30">
        <f t="shared" si="3"/>
        <v>2034</v>
      </c>
      <c r="M17" s="30">
        <f t="shared" si="4"/>
        <v>8.48</v>
      </c>
      <c r="N17" s="30">
        <f t="shared" si="5"/>
        <v>5.93</v>
      </c>
      <c r="O17" s="30">
        <f t="shared" si="9"/>
        <v>13788.48</v>
      </c>
      <c r="P17" s="31"/>
      <c r="R17" s="62"/>
      <c r="S17" s="66"/>
    </row>
    <row r="18" spans="1:26" ht="15.75">
      <c r="A18" s="27" t="s">
        <v>382</v>
      </c>
      <c r="B18" s="28" t="s">
        <v>12</v>
      </c>
      <c r="C18" s="29" t="s">
        <v>305</v>
      </c>
      <c r="D18" s="56">
        <v>1200</v>
      </c>
      <c r="E18" s="30">
        <v>2.59</v>
      </c>
      <c r="F18" s="30">
        <f t="shared" si="6"/>
        <v>1.8129999999999997</v>
      </c>
      <c r="G18" s="30">
        <f t="shared" si="7"/>
        <v>2175.6</v>
      </c>
      <c r="H18" s="30">
        <f t="shared" si="0"/>
        <v>3108</v>
      </c>
      <c r="I18" s="30">
        <f t="shared" si="1"/>
        <v>2.27</v>
      </c>
      <c r="J18" s="30">
        <f t="shared" si="2"/>
        <v>3.24</v>
      </c>
      <c r="K18" s="30">
        <f t="shared" si="8"/>
        <v>2724</v>
      </c>
      <c r="L18" s="30">
        <f t="shared" si="3"/>
        <v>3888</v>
      </c>
      <c r="M18" s="30">
        <f t="shared" si="4"/>
        <v>4.05</v>
      </c>
      <c r="N18" s="30">
        <f t="shared" si="5"/>
        <v>2.84</v>
      </c>
      <c r="O18" s="30">
        <f t="shared" si="9"/>
        <v>12587.4</v>
      </c>
      <c r="P18" s="31"/>
      <c r="R18" s="62"/>
      <c r="S18" s="66"/>
    </row>
    <row r="19" spans="1:26" ht="15.75">
      <c r="A19" s="27" t="s">
        <v>383</v>
      </c>
      <c r="B19" s="28" t="s">
        <v>13</v>
      </c>
      <c r="C19" s="29" t="s">
        <v>305</v>
      </c>
      <c r="D19" s="56">
        <v>132</v>
      </c>
      <c r="E19" s="30">
        <v>6.6</v>
      </c>
      <c r="F19" s="30">
        <f t="shared" si="6"/>
        <v>4.6199999999999992</v>
      </c>
      <c r="G19" s="30">
        <f t="shared" si="7"/>
        <v>609.84</v>
      </c>
      <c r="H19" s="30">
        <f t="shared" si="0"/>
        <v>871.2</v>
      </c>
      <c r="I19" s="30">
        <f t="shared" si="1"/>
        <v>5.78</v>
      </c>
      <c r="J19" s="30">
        <f t="shared" si="2"/>
        <v>8.25</v>
      </c>
      <c r="K19" s="30">
        <f t="shared" si="8"/>
        <v>762.96</v>
      </c>
      <c r="L19" s="30">
        <f t="shared" si="3"/>
        <v>1089</v>
      </c>
      <c r="M19" s="30">
        <f t="shared" si="4"/>
        <v>10.31</v>
      </c>
      <c r="N19" s="30">
        <f t="shared" si="5"/>
        <v>7.23</v>
      </c>
      <c r="O19" s="30">
        <f t="shared" si="9"/>
        <v>8982.07</v>
      </c>
      <c r="P19" s="31"/>
      <c r="R19" s="62"/>
      <c r="S19" s="66"/>
    </row>
    <row r="20" spans="1:26" s="4" customFormat="1" ht="15.75">
      <c r="A20" s="27" t="s">
        <v>732</v>
      </c>
      <c r="B20" s="28" t="s">
        <v>733</v>
      </c>
      <c r="C20" s="29" t="s">
        <v>305</v>
      </c>
      <c r="D20" s="56">
        <v>66</v>
      </c>
      <c r="E20" s="30">
        <v>64.42</v>
      </c>
      <c r="F20" s="30">
        <f t="shared" si="6"/>
        <v>45.094000000000001</v>
      </c>
      <c r="G20" s="30">
        <f t="shared" si="7"/>
        <v>2976.2</v>
      </c>
      <c r="H20" s="30">
        <f t="shared" si="0"/>
        <v>4251.72</v>
      </c>
      <c r="I20" s="30">
        <f t="shared" si="1"/>
        <v>56.37</v>
      </c>
      <c r="J20" s="30">
        <f t="shared" si="2"/>
        <v>80.53</v>
      </c>
      <c r="K20" s="30">
        <f t="shared" si="8"/>
        <v>3720.42</v>
      </c>
      <c r="L20" s="30">
        <f t="shared" si="3"/>
        <v>5314.98</v>
      </c>
      <c r="M20" s="30">
        <f t="shared" si="4"/>
        <v>100.66</v>
      </c>
      <c r="N20" s="30">
        <f t="shared" si="5"/>
        <v>70.459999999999994</v>
      </c>
      <c r="O20" s="30">
        <f t="shared" si="9"/>
        <v>427978.14</v>
      </c>
      <c r="P20" s="31"/>
      <c r="Q20" s="8"/>
      <c r="R20" s="62"/>
      <c r="S20" s="62"/>
      <c r="T20" s="8"/>
      <c r="U20" s="8"/>
      <c r="V20" s="8"/>
      <c r="W20" s="8"/>
      <c r="X20" s="8"/>
      <c r="Y20" s="8"/>
      <c r="Z20" s="8"/>
    </row>
    <row r="21" spans="1:26" ht="15.75">
      <c r="A21" s="23" t="s">
        <v>386</v>
      </c>
      <c r="B21" s="20" t="s">
        <v>14</v>
      </c>
      <c r="C21" s="19"/>
      <c r="D21" s="55"/>
      <c r="E21" s="18"/>
      <c r="F21" s="30"/>
      <c r="G21" s="18"/>
      <c r="H21" s="18"/>
      <c r="I21" s="30"/>
      <c r="J21" s="18"/>
      <c r="K21" s="30"/>
      <c r="L21" s="18"/>
      <c r="M21" s="30"/>
      <c r="N21" s="18"/>
      <c r="O21" s="30"/>
      <c r="P21" s="13"/>
      <c r="R21" s="62"/>
      <c r="S21" s="66"/>
    </row>
    <row r="22" spans="1:26" ht="15.75">
      <c r="A22" s="27" t="s">
        <v>387</v>
      </c>
      <c r="B22" s="28" t="s">
        <v>15</v>
      </c>
      <c r="C22" s="29" t="s">
        <v>303</v>
      </c>
      <c r="D22" s="56">
        <v>18</v>
      </c>
      <c r="E22" s="30">
        <v>60.31</v>
      </c>
      <c r="F22" s="30">
        <f t="shared" si="6"/>
        <v>42.216999999999999</v>
      </c>
      <c r="G22" s="30">
        <f t="shared" si="7"/>
        <v>759.91</v>
      </c>
      <c r="H22" s="30">
        <f>ROUND(D22*E22,2)</f>
        <v>1085.58</v>
      </c>
      <c r="I22" s="30">
        <f>ROUND(F22*$P$10,2)</f>
        <v>52.77</v>
      </c>
      <c r="J22" s="30">
        <f>ROUND(E22*$P$10,2)</f>
        <v>75.39</v>
      </c>
      <c r="K22" s="30">
        <f t="shared" si="8"/>
        <v>949.86</v>
      </c>
      <c r="L22" s="30">
        <f>ROUND(D22*J22,2)</f>
        <v>1357.02</v>
      </c>
      <c r="M22" s="30">
        <f>ROUND(J22*$P$10,2)</f>
        <v>94.24</v>
      </c>
      <c r="N22" s="30">
        <f>ROUND(I22*$P$10,2)</f>
        <v>65.959999999999994</v>
      </c>
      <c r="O22" s="30">
        <f t="shared" ref="O22" si="10">ROUND(H22*M22,2)</f>
        <v>102305.06</v>
      </c>
      <c r="P22" s="31"/>
      <c r="R22" s="62"/>
      <c r="S22" s="66"/>
    </row>
    <row r="23" spans="1:26" ht="15.75">
      <c r="A23" s="23" t="s">
        <v>388</v>
      </c>
      <c r="B23" s="20" t="s">
        <v>16</v>
      </c>
      <c r="C23" s="19"/>
      <c r="D23" s="55"/>
      <c r="E23" s="18"/>
      <c r="F23" s="30"/>
      <c r="G23" s="18"/>
      <c r="H23" s="18"/>
      <c r="I23" s="30"/>
      <c r="J23" s="18"/>
      <c r="K23" s="30"/>
      <c r="L23" s="18"/>
      <c r="M23" s="30"/>
      <c r="N23" s="18"/>
      <c r="O23" s="30"/>
      <c r="P23" s="13"/>
      <c r="R23" s="62"/>
      <c r="S23" s="66"/>
    </row>
    <row r="24" spans="1:26" ht="15.75">
      <c r="A24" s="27" t="s">
        <v>389</v>
      </c>
      <c r="B24" s="28" t="s">
        <v>17</v>
      </c>
      <c r="C24" s="29" t="s">
        <v>305</v>
      </c>
      <c r="D24" s="56">
        <v>74.3</v>
      </c>
      <c r="E24" s="30">
        <v>16.440000000000001</v>
      </c>
      <c r="F24" s="30">
        <f t="shared" si="6"/>
        <v>11.508000000000001</v>
      </c>
      <c r="G24" s="30">
        <f t="shared" si="7"/>
        <v>855.04</v>
      </c>
      <c r="H24" s="30">
        <f>ROUND(D24*E24,2)</f>
        <v>1221.49</v>
      </c>
      <c r="I24" s="30">
        <f>ROUND(F24*$P$10,2)</f>
        <v>14.39</v>
      </c>
      <c r="J24" s="30">
        <f>ROUND(E24*$P$10,2)</f>
        <v>20.55</v>
      </c>
      <c r="K24" s="30">
        <f t="shared" si="8"/>
        <v>1069.18</v>
      </c>
      <c r="L24" s="30">
        <f>ROUND(D24*J24,2)</f>
        <v>1526.87</v>
      </c>
      <c r="M24" s="30">
        <f>ROUND(J24*$P$10,2)</f>
        <v>25.69</v>
      </c>
      <c r="N24" s="30">
        <f>ROUND(I24*$P$10,2)</f>
        <v>17.989999999999998</v>
      </c>
      <c r="O24" s="30">
        <f t="shared" ref="O24" si="11">ROUND(H24*M24,2)</f>
        <v>31380.080000000002</v>
      </c>
      <c r="P24" s="31"/>
      <c r="R24" s="62"/>
      <c r="S24" s="66"/>
    </row>
    <row r="25" spans="1:26" ht="15.75">
      <c r="A25" s="23" t="s">
        <v>390</v>
      </c>
      <c r="B25" s="20" t="s">
        <v>18</v>
      </c>
      <c r="C25" s="19"/>
      <c r="D25" s="55"/>
      <c r="E25" s="18"/>
      <c r="F25" s="30"/>
      <c r="G25" s="18"/>
      <c r="H25" s="18"/>
      <c r="I25" s="30"/>
      <c r="J25" s="18"/>
      <c r="K25" s="30"/>
      <c r="L25" s="18"/>
      <c r="M25" s="30"/>
      <c r="N25" s="18"/>
      <c r="O25" s="30"/>
      <c r="P25" s="13"/>
      <c r="R25" s="62"/>
      <c r="S25" s="66"/>
    </row>
    <row r="26" spans="1:26" ht="15.75">
      <c r="A26" s="27" t="s">
        <v>391</v>
      </c>
      <c r="B26" s="28" t="s">
        <v>19</v>
      </c>
      <c r="C26" s="29" t="s">
        <v>307</v>
      </c>
      <c r="D26" s="56">
        <v>2784</v>
      </c>
      <c r="E26" s="30">
        <v>7.08</v>
      </c>
      <c r="F26" s="30">
        <f t="shared" si="6"/>
        <v>4.9559999999999995</v>
      </c>
      <c r="G26" s="30">
        <f t="shared" si="7"/>
        <v>13797.5</v>
      </c>
      <c r="H26" s="30">
        <f>ROUND(D26*E26,2)</f>
        <v>19710.72</v>
      </c>
      <c r="I26" s="30">
        <f>ROUND(F26*$P$10,2)</f>
        <v>6.2</v>
      </c>
      <c r="J26" s="30">
        <f>ROUND(E26*$P$10,2)</f>
        <v>8.85</v>
      </c>
      <c r="K26" s="30">
        <f t="shared" si="8"/>
        <v>17260.8</v>
      </c>
      <c r="L26" s="30">
        <f>ROUND(D26*J26,2)</f>
        <v>24638.400000000001</v>
      </c>
      <c r="M26" s="30">
        <f>ROUND(J26*$P$10,2)</f>
        <v>11.06</v>
      </c>
      <c r="N26" s="30">
        <f>ROUND(I26*$P$10,2)</f>
        <v>7.75</v>
      </c>
      <c r="O26" s="30">
        <f t="shared" ref="O26:O28" si="12">ROUND(H26*M26,2)</f>
        <v>218000.56</v>
      </c>
      <c r="P26" s="31"/>
      <c r="R26" s="62"/>
      <c r="S26" s="66"/>
    </row>
    <row r="27" spans="1:26" ht="15.75">
      <c r="A27" s="27" t="s">
        <v>392</v>
      </c>
      <c r="B27" s="28" t="s">
        <v>20</v>
      </c>
      <c r="C27" s="29" t="s">
        <v>304</v>
      </c>
      <c r="D27" s="56">
        <v>139.19999999999999</v>
      </c>
      <c r="E27" s="30">
        <v>3.27</v>
      </c>
      <c r="F27" s="30">
        <f t="shared" si="6"/>
        <v>2.2889999999999997</v>
      </c>
      <c r="G27" s="30">
        <f t="shared" si="7"/>
        <v>318.63</v>
      </c>
      <c r="H27" s="30">
        <f>ROUND(D27*E27,2)</f>
        <v>455.18</v>
      </c>
      <c r="I27" s="30">
        <f>ROUND(F27*$P$10,2)</f>
        <v>2.86</v>
      </c>
      <c r="J27" s="30">
        <f>ROUND(E27*$P$10,2)</f>
        <v>4.09</v>
      </c>
      <c r="K27" s="30">
        <f t="shared" si="8"/>
        <v>398.11</v>
      </c>
      <c r="L27" s="30">
        <f>ROUND(D27*J27,2)</f>
        <v>569.33000000000004</v>
      </c>
      <c r="M27" s="30">
        <f>ROUND(J27*$P$10,2)</f>
        <v>5.1100000000000003</v>
      </c>
      <c r="N27" s="30">
        <f>ROUND(I27*$P$10,2)</f>
        <v>3.58</v>
      </c>
      <c r="O27" s="30">
        <f t="shared" si="12"/>
        <v>2325.9699999999998</v>
      </c>
      <c r="P27" s="31"/>
      <c r="R27" s="62"/>
      <c r="S27" s="66"/>
    </row>
    <row r="28" spans="1:26" ht="15.75">
      <c r="A28" s="27" t="s">
        <v>393</v>
      </c>
      <c r="B28" s="28" t="s">
        <v>374</v>
      </c>
      <c r="C28" s="29" t="s">
        <v>304</v>
      </c>
      <c r="D28" s="56">
        <v>1113.5999999999999</v>
      </c>
      <c r="E28" s="30">
        <v>3.36</v>
      </c>
      <c r="F28" s="30">
        <f t="shared" si="6"/>
        <v>2.3519999999999999</v>
      </c>
      <c r="G28" s="30">
        <f t="shared" si="7"/>
        <v>2619.19</v>
      </c>
      <c r="H28" s="30">
        <f>ROUND(D28*E28,2)</f>
        <v>3741.7</v>
      </c>
      <c r="I28" s="30">
        <f>ROUND(F28*$P$10,2)</f>
        <v>2.94</v>
      </c>
      <c r="J28" s="30">
        <f>ROUND(E28*$P$10,2)</f>
        <v>4.2</v>
      </c>
      <c r="K28" s="30">
        <f t="shared" si="8"/>
        <v>3273.98</v>
      </c>
      <c r="L28" s="30">
        <f>ROUND(D28*J28,2)</f>
        <v>4677.12</v>
      </c>
      <c r="M28" s="30">
        <f>ROUND(J28*$P$10,2)</f>
        <v>5.25</v>
      </c>
      <c r="N28" s="30">
        <f>ROUND(I28*$P$10,2)</f>
        <v>3.68</v>
      </c>
      <c r="O28" s="30">
        <f t="shared" si="12"/>
        <v>19643.93</v>
      </c>
      <c r="P28" s="31"/>
      <c r="R28" s="62"/>
      <c r="S28" s="66"/>
    </row>
    <row r="29" spans="1:26" ht="15.75">
      <c r="A29" s="23" t="s">
        <v>394</v>
      </c>
      <c r="B29" s="20" t="s">
        <v>21</v>
      </c>
      <c r="C29" s="19"/>
      <c r="D29" s="55"/>
      <c r="E29" s="18"/>
      <c r="F29" s="30"/>
      <c r="G29" s="18"/>
      <c r="H29" s="18"/>
      <c r="I29" s="30"/>
      <c r="J29" s="18"/>
      <c r="K29" s="30"/>
      <c r="L29" s="18"/>
      <c r="M29" s="30"/>
      <c r="N29" s="18"/>
      <c r="O29" s="30"/>
      <c r="P29" s="13"/>
      <c r="R29" s="62"/>
      <c r="S29" s="66"/>
    </row>
    <row r="30" spans="1:26" ht="15.75">
      <c r="A30" s="27" t="s">
        <v>395</v>
      </c>
      <c r="B30" s="28" t="s">
        <v>22</v>
      </c>
      <c r="C30" s="29" t="s">
        <v>304</v>
      </c>
      <c r="D30" s="56">
        <v>105.9</v>
      </c>
      <c r="E30" s="30">
        <v>11.89</v>
      </c>
      <c r="F30" s="30">
        <f t="shared" si="6"/>
        <v>8.3230000000000004</v>
      </c>
      <c r="G30" s="30">
        <f t="shared" si="7"/>
        <v>881.41</v>
      </c>
      <c r="H30" s="30">
        <f>ROUND(D30*E30,2)</f>
        <v>1259.1500000000001</v>
      </c>
      <c r="I30" s="30">
        <f>ROUND(F30*$P$10,2)</f>
        <v>10.4</v>
      </c>
      <c r="J30" s="30">
        <f>ROUND(E30*$P$10,2)</f>
        <v>14.86</v>
      </c>
      <c r="K30" s="30">
        <f t="shared" si="8"/>
        <v>1101.3599999999999</v>
      </c>
      <c r="L30" s="30">
        <f>ROUND(D30*J30,2)</f>
        <v>1573.67</v>
      </c>
      <c r="M30" s="30">
        <f>ROUND(J30*$P$10,2)</f>
        <v>18.579999999999998</v>
      </c>
      <c r="N30" s="30">
        <f>ROUND(I30*$P$10,2)</f>
        <v>13</v>
      </c>
      <c r="O30" s="30">
        <f t="shared" ref="O30:O31" si="13">ROUND(H30*M30,2)</f>
        <v>23395.01</v>
      </c>
      <c r="P30" s="31"/>
      <c r="R30" s="62"/>
      <c r="S30" s="66"/>
    </row>
    <row r="31" spans="1:26" ht="15.75">
      <c r="A31" s="27" t="s">
        <v>396</v>
      </c>
      <c r="B31" s="28" t="s">
        <v>23</v>
      </c>
      <c r="C31" s="29" t="s">
        <v>304</v>
      </c>
      <c r="D31" s="56">
        <v>233.4</v>
      </c>
      <c r="E31" s="30">
        <v>11.18</v>
      </c>
      <c r="F31" s="30">
        <f t="shared" si="6"/>
        <v>7.8259999999999996</v>
      </c>
      <c r="G31" s="30">
        <f t="shared" si="7"/>
        <v>1826.59</v>
      </c>
      <c r="H31" s="30">
        <f>ROUND(D31*E31,2)</f>
        <v>2609.41</v>
      </c>
      <c r="I31" s="30">
        <f>ROUND(F31*$P$10,2)</f>
        <v>9.7799999999999994</v>
      </c>
      <c r="J31" s="30">
        <f>ROUND(E31*$P$10,2)</f>
        <v>13.98</v>
      </c>
      <c r="K31" s="30">
        <f t="shared" si="8"/>
        <v>2282.65</v>
      </c>
      <c r="L31" s="30">
        <f>ROUND(D31*J31,2)</f>
        <v>3262.93</v>
      </c>
      <c r="M31" s="30">
        <f>ROUND(J31*$P$10,2)</f>
        <v>17.48</v>
      </c>
      <c r="N31" s="30">
        <f>ROUND(I31*$P$10,2)</f>
        <v>12.23</v>
      </c>
      <c r="O31" s="30">
        <f t="shared" si="13"/>
        <v>45612.49</v>
      </c>
      <c r="P31" s="31"/>
      <c r="R31" s="62"/>
      <c r="S31" s="66"/>
    </row>
    <row r="32" spans="1:26" s="5" customFormat="1" ht="15.75">
      <c r="A32" s="86">
        <v>2</v>
      </c>
      <c r="B32" s="87" t="s">
        <v>24</v>
      </c>
      <c r="C32" s="88"/>
      <c r="D32" s="89"/>
      <c r="E32" s="90"/>
      <c r="F32" s="90"/>
      <c r="G32" s="90">
        <f>SUM(G33:G88)</f>
        <v>40131.22</v>
      </c>
      <c r="H32" s="90">
        <f>SUM(H33:H88)</f>
        <v>57330.299999999996</v>
      </c>
      <c r="I32" s="90"/>
      <c r="J32" s="90"/>
      <c r="K32" s="90">
        <f>SUM(K33:K88)</f>
        <v>50175.78</v>
      </c>
      <c r="L32" s="90">
        <f>SUM(L33:L88)</f>
        <v>71675.399999999994</v>
      </c>
      <c r="M32" s="90"/>
      <c r="N32" s="90"/>
      <c r="O32" s="90">
        <f>SUM(O33:O88)</f>
        <v>1886034.1900000004</v>
      </c>
      <c r="P32" s="91">
        <f>L32/$L$387*100</f>
        <v>2.6188222824941576</v>
      </c>
      <c r="Q32" s="65"/>
      <c r="R32" s="68"/>
      <c r="S32" s="66"/>
      <c r="T32" s="65"/>
      <c r="U32" s="65"/>
      <c r="V32" s="65"/>
      <c r="W32" s="65"/>
      <c r="X32" s="65"/>
      <c r="Y32" s="65"/>
      <c r="Z32" s="65"/>
    </row>
    <row r="33" spans="1:26" s="2" customFormat="1" ht="15.75">
      <c r="A33" s="23" t="s">
        <v>384</v>
      </c>
      <c r="B33" s="20" t="s">
        <v>25</v>
      </c>
      <c r="C33" s="19"/>
      <c r="D33" s="55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3"/>
      <c r="Q33" s="11"/>
      <c r="R33" s="62"/>
      <c r="S33" s="66"/>
      <c r="T33" s="11"/>
      <c r="U33" s="11"/>
      <c r="V33" s="11"/>
      <c r="W33" s="11"/>
      <c r="X33" s="11"/>
      <c r="Y33" s="11"/>
      <c r="Z33" s="11"/>
    </row>
    <row r="34" spans="1:26" s="2" customFormat="1" ht="15.75">
      <c r="A34" s="27" t="s">
        <v>397</v>
      </c>
      <c r="B34" s="28" t="s">
        <v>26</v>
      </c>
      <c r="C34" s="29" t="s">
        <v>304</v>
      </c>
      <c r="D34" s="57">
        <v>1323.0000000000002</v>
      </c>
      <c r="E34" s="30">
        <v>3.72</v>
      </c>
      <c r="F34" s="30">
        <f t="shared" ref="F34:F88" si="14">E34*$Q$12</f>
        <v>2.6040000000000001</v>
      </c>
      <c r="G34" s="30">
        <f t="shared" ref="G34:G36" si="15">ROUND(D34*F34,2)</f>
        <v>3445.09</v>
      </c>
      <c r="H34" s="30">
        <f>ROUND(D34*E34,2)</f>
        <v>4921.5600000000004</v>
      </c>
      <c r="I34" s="30">
        <f>ROUND(F34*$P$10,2)</f>
        <v>3.26</v>
      </c>
      <c r="J34" s="30">
        <f>ROUND(E34*$P$10,2)</f>
        <v>4.6500000000000004</v>
      </c>
      <c r="K34" s="30">
        <f t="shared" ref="K34:K88" si="16">ROUND(D34*I34,2)</f>
        <v>4312.9799999999996</v>
      </c>
      <c r="L34" s="30">
        <f>ROUND(D34*J34,2)</f>
        <v>6151.95</v>
      </c>
      <c r="M34" s="30">
        <f>ROUND(J34*$P$10,2)</f>
        <v>5.81</v>
      </c>
      <c r="N34" s="30">
        <f>ROUND(I34*$P$10,2)</f>
        <v>4.08</v>
      </c>
      <c r="O34" s="30">
        <f t="shared" ref="O34:O36" si="17">ROUND(H34*M34,2)</f>
        <v>28594.26</v>
      </c>
      <c r="P34" s="31"/>
      <c r="Q34" s="11"/>
      <c r="R34" s="62"/>
      <c r="S34" s="66"/>
      <c r="T34" s="11"/>
      <c r="U34" s="11"/>
      <c r="V34" s="11"/>
      <c r="W34" s="11"/>
      <c r="X34" s="11"/>
      <c r="Y34" s="11"/>
      <c r="Z34" s="11"/>
    </row>
    <row r="35" spans="1:26" s="2" customFormat="1" ht="15.75">
      <c r="A35" s="27" t="s">
        <v>398</v>
      </c>
      <c r="B35" s="28" t="s">
        <v>27</v>
      </c>
      <c r="C35" s="29" t="s">
        <v>304</v>
      </c>
      <c r="D35" s="57">
        <v>35.700000000000003</v>
      </c>
      <c r="E35" s="30">
        <v>7.45</v>
      </c>
      <c r="F35" s="30">
        <f t="shared" si="14"/>
        <v>5.2149999999999999</v>
      </c>
      <c r="G35" s="30">
        <f t="shared" si="15"/>
        <v>186.18</v>
      </c>
      <c r="H35" s="30">
        <f>ROUND(D35*E35,2)</f>
        <v>265.97000000000003</v>
      </c>
      <c r="I35" s="30">
        <f>ROUND(F35*$P$10,2)</f>
        <v>6.52</v>
      </c>
      <c r="J35" s="30">
        <f>ROUND(E35*$P$10,2)</f>
        <v>9.31</v>
      </c>
      <c r="K35" s="30">
        <f t="shared" si="16"/>
        <v>232.76</v>
      </c>
      <c r="L35" s="30">
        <f>ROUND(D35*J35,2)</f>
        <v>332.37</v>
      </c>
      <c r="M35" s="30">
        <f>ROUND(J35*$P$10,2)</f>
        <v>11.64</v>
      </c>
      <c r="N35" s="30">
        <f>ROUND(I35*$P$10,2)</f>
        <v>8.15</v>
      </c>
      <c r="O35" s="30">
        <f t="shared" si="17"/>
        <v>3095.89</v>
      </c>
      <c r="P35" s="31"/>
      <c r="Q35" s="11"/>
      <c r="R35" s="62"/>
      <c r="S35" s="66"/>
      <c r="T35" s="11"/>
      <c r="U35" s="11"/>
      <c r="V35" s="11"/>
      <c r="W35" s="11"/>
      <c r="X35" s="11"/>
      <c r="Y35" s="11"/>
      <c r="Z35" s="11"/>
    </row>
    <row r="36" spans="1:26" ht="15.75">
      <c r="A36" s="27" t="s">
        <v>399</v>
      </c>
      <c r="B36" s="28" t="s">
        <v>28</v>
      </c>
      <c r="C36" s="29" t="s">
        <v>304</v>
      </c>
      <c r="D36" s="56">
        <v>112.2</v>
      </c>
      <c r="E36" s="30">
        <v>8.93</v>
      </c>
      <c r="F36" s="30">
        <f t="shared" si="14"/>
        <v>6.2509999999999994</v>
      </c>
      <c r="G36" s="30">
        <f t="shared" si="15"/>
        <v>701.36</v>
      </c>
      <c r="H36" s="30">
        <f>ROUND(D36*E36,2)</f>
        <v>1001.95</v>
      </c>
      <c r="I36" s="30">
        <f>ROUND(F36*$P$10,2)</f>
        <v>7.81</v>
      </c>
      <c r="J36" s="30">
        <f>ROUND(E36*$P$10,2)</f>
        <v>11.16</v>
      </c>
      <c r="K36" s="30">
        <f t="shared" si="16"/>
        <v>876.28</v>
      </c>
      <c r="L36" s="30">
        <f>ROUND(D36*J36,2)</f>
        <v>1252.1500000000001</v>
      </c>
      <c r="M36" s="30">
        <f>ROUND(J36*$P$10,2)</f>
        <v>13.95</v>
      </c>
      <c r="N36" s="30">
        <f>ROUND(I36*$P$10,2)</f>
        <v>9.76</v>
      </c>
      <c r="O36" s="30">
        <f t="shared" si="17"/>
        <v>13977.2</v>
      </c>
      <c r="P36" s="31"/>
      <c r="R36" s="62"/>
      <c r="S36" s="66"/>
    </row>
    <row r="37" spans="1:26" ht="15.75">
      <c r="A37" s="23" t="s">
        <v>400</v>
      </c>
      <c r="B37" s="20" t="s">
        <v>29</v>
      </c>
      <c r="C37" s="19"/>
      <c r="D37" s="55"/>
      <c r="E37" s="18"/>
      <c r="F37" s="30"/>
      <c r="G37" s="18"/>
      <c r="H37" s="18"/>
      <c r="I37" s="30"/>
      <c r="J37" s="18"/>
      <c r="K37" s="30"/>
      <c r="L37" s="18"/>
      <c r="M37" s="30"/>
      <c r="N37" s="18"/>
      <c r="O37" s="30"/>
      <c r="P37" s="13"/>
      <c r="R37" s="62"/>
      <c r="S37" s="66"/>
    </row>
    <row r="38" spans="1:26" s="2" customFormat="1" ht="15.75">
      <c r="A38" s="27" t="s">
        <v>401</v>
      </c>
      <c r="B38" s="28" t="s">
        <v>30</v>
      </c>
      <c r="C38" s="29" t="s">
        <v>305</v>
      </c>
      <c r="D38" s="57">
        <v>43.4</v>
      </c>
      <c r="E38" s="30">
        <v>4.47</v>
      </c>
      <c r="F38" s="30">
        <f t="shared" si="14"/>
        <v>3.1289999999999996</v>
      </c>
      <c r="G38" s="30">
        <f t="shared" ref="G38:G40" si="18">ROUND(D38*F38,2)</f>
        <v>135.80000000000001</v>
      </c>
      <c r="H38" s="30">
        <f>ROUND(D38*E38,2)</f>
        <v>194</v>
      </c>
      <c r="I38" s="30">
        <f>ROUND(F38*$P$10,2)</f>
        <v>3.91</v>
      </c>
      <c r="J38" s="30">
        <f>ROUND(E38*$P$10,2)</f>
        <v>5.59</v>
      </c>
      <c r="K38" s="30">
        <f t="shared" si="16"/>
        <v>169.69</v>
      </c>
      <c r="L38" s="30">
        <f>ROUND(D38*J38,2)</f>
        <v>242.61</v>
      </c>
      <c r="M38" s="30">
        <f>ROUND(J38*$P$10,2)</f>
        <v>6.99</v>
      </c>
      <c r="N38" s="30">
        <f>ROUND(I38*$P$10,2)</f>
        <v>4.8899999999999997</v>
      </c>
      <c r="O38" s="30">
        <f t="shared" ref="O38:O40" si="19">ROUND(H38*M38,2)</f>
        <v>1356.06</v>
      </c>
      <c r="P38" s="31"/>
      <c r="Q38" s="11"/>
      <c r="R38" s="62"/>
      <c r="S38" s="66"/>
      <c r="T38" s="11"/>
      <c r="U38" s="11"/>
      <c r="V38" s="11"/>
      <c r="W38" s="11"/>
      <c r="X38" s="11"/>
      <c r="Y38" s="11"/>
      <c r="Z38" s="11"/>
    </row>
    <row r="39" spans="1:26" s="2" customFormat="1" ht="15.75">
      <c r="A39" s="27" t="s">
        <v>402</v>
      </c>
      <c r="B39" s="28" t="s">
        <v>31</v>
      </c>
      <c r="C39" s="29" t="s">
        <v>305</v>
      </c>
      <c r="D39" s="57">
        <v>85</v>
      </c>
      <c r="E39" s="30">
        <v>2.98</v>
      </c>
      <c r="F39" s="30">
        <f t="shared" si="14"/>
        <v>2.0859999999999999</v>
      </c>
      <c r="G39" s="30">
        <f t="shared" si="18"/>
        <v>177.31</v>
      </c>
      <c r="H39" s="30">
        <f>ROUND(D39*E39,2)</f>
        <v>253.3</v>
      </c>
      <c r="I39" s="30">
        <f>ROUND(F39*$P$10,2)</f>
        <v>2.61</v>
      </c>
      <c r="J39" s="30">
        <f>ROUND(E39*$P$10,2)</f>
        <v>3.73</v>
      </c>
      <c r="K39" s="30">
        <f t="shared" si="16"/>
        <v>221.85</v>
      </c>
      <c r="L39" s="30">
        <f>ROUND(D39*J39,2)</f>
        <v>317.05</v>
      </c>
      <c r="M39" s="30">
        <f>ROUND(J39*$P$10,2)</f>
        <v>4.66</v>
      </c>
      <c r="N39" s="30">
        <f>ROUND(I39*$P$10,2)</f>
        <v>3.26</v>
      </c>
      <c r="O39" s="30">
        <f t="shared" si="19"/>
        <v>1180.3800000000001</v>
      </c>
      <c r="P39" s="31"/>
      <c r="Q39" s="11"/>
      <c r="R39" s="62"/>
      <c r="S39" s="66"/>
      <c r="T39" s="11"/>
      <c r="U39" s="11"/>
      <c r="V39" s="11"/>
      <c r="W39" s="11"/>
      <c r="X39" s="11"/>
      <c r="Y39" s="11"/>
      <c r="Z39" s="11"/>
    </row>
    <row r="40" spans="1:26" ht="15.75">
      <c r="A40" s="27" t="s">
        <v>403</v>
      </c>
      <c r="B40" s="28" t="s">
        <v>32</v>
      </c>
      <c r="C40" s="29" t="s">
        <v>305</v>
      </c>
      <c r="D40" s="56">
        <v>52.8</v>
      </c>
      <c r="E40" s="30">
        <v>2.98</v>
      </c>
      <c r="F40" s="30">
        <f t="shared" si="14"/>
        <v>2.0859999999999999</v>
      </c>
      <c r="G40" s="30">
        <f t="shared" si="18"/>
        <v>110.14</v>
      </c>
      <c r="H40" s="30">
        <f>ROUND(D40*E40,2)</f>
        <v>157.34</v>
      </c>
      <c r="I40" s="30">
        <f>ROUND(F40*$P$10,2)</f>
        <v>2.61</v>
      </c>
      <c r="J40" s="30">
        <f>ROUND(E40*$P$10,2)</f>
        <v>3.73</v>
      </c>
      <c r="K40" s="30">
        <f t="shared" si="16"/>
        <v>137.81</v>
      </c>
      <c r="L40" s="30">
        <f>ROUND(D40*J40,2)</f>
        <v>196.94</v>
      </c>
      <c r="M40" s="30">
        <f>ROUND(J40*$P$10,2)</f>
        <v>4.66</v>
      </c>
      <c r="N40" s="30">
        <f>ROUND(I40*$P$10,2)</f>
        <v>3.26</v>
      </c>
      <c r="O40" s="30">
        <f t="shared" si="19"/>
        <v>733.2</v>
      </c>
      <c r="P40" s="31"/>
      <c r="R40" s="62"/>
      <c r="S40" s="66"/>
    </row>
    <row r="41" spans="1:26" ht="15.75">
      <c r="A41" s="23" t="s">
        <v>404</v>
      </c>
      <c r="B41" s="20" t="s">
        <v>33</v>
      </c>
      <c r="C41" s="19"/>
      <c r="D41" s="55"/>
      <c r="E41" s="18"/>
      <c r="F41" s="30"/>
      <c r="G41" s="18"/>
      <c r="H41" s="18"/>
      <c r="I41" s="30"/>
      <c r="J41" s="18"/>
      <c r="K41" s="30"/>
      <c r="L41" s="18"/>
      <c r="M41" s="30"/>
      <c r="N41" s="18"/>
      <c r="O41" s="30"/>
      <c r="P41" s="13"/>
      <c r="R41" s="62"/>
      <c r="S41" s="66"/>
    </row>
    <row r="42" spans="1:26" ht="15.75">
      <c r="A42" s="27" t="s">
        <v>405</v>
      </c>
      <c r="B42" s="28" t="s">
        <v>34</v>
      </c>
      <c r="C42" s="29" t="s">
        <v>304</v>
      </c>
      <c r="D42" s="56">
        <v>28.56</v>
      </c>
      <c r="E42" s="30">
        <v>5.01</v>
      </c>
      <c r="F42" s="30">
        <f t="shared" si="14"/>
        <v>3.5069999999999997</v>
      </c>
      <c r="G42" s="30">
        <f t="shared" ref="G42:G44" si="20">ROUND(D42*F42,2)</f>
        <v>100.16</v>
      </c>
      <c r="H42" s="30">
        <f>ROUND(D42*E42,2)</f>
        <v>143.09</v>
      </c>
      <c r="I42" s="30">
        <f>ROUND(F42*$P$10,2)</f>
        <v>4.38</v>
      </c>
      <c r="J42" s="30">
        <f>ROUND(E42*$P$10,2)</f>
        <v>6.26</v>
      </c>
      <c r="K42" s="30">
        <f t="shared" si="16"/>
        <v>125.09</v>
      </c>
      <c r="L42" s="30">
        <f>ROUND(D42*J42,2)</f>
        <v>178.79</v>
      </c>
      <c r="M42" s="30">
        <f>ROUND(J42*$P$10,2)</f>
        <v>7.83</v>
      </c>
      <c r="N42" s="30">
        <f>ROUND(I42*$P$10,2)</f>
        <v>5.48</v>
      </c>
      <c r="O42" s="30">
        <f t="shared" ref="O42:O44" si="21">ROUND(H42*M42,2)</f>
        <v>1120.3900000000001</v>
      </c>
      <c r="P42" s="31"/>
      <c r="R42" s="62"/>
      <c r="S42" s="66"/>
    </row>
    <row r="43" spans="1:26" ht="15.75">
      <c r="A43" s="27" t="s">
        <v>406</v>
      </c>
      <c r="B43" s="28" t="s">
        <v>35</v>
      </c>
      <c r="C43" s="29" t="s">
        <v>304</v>
      </c>
      <c r="D43" s="56">
        <v>37.949999999999996</v>
      </c>
      <c r="E43" s="30">
        <v>5.01</v>
      </c>
      <c r="F43" s="30">
        <f t="shared" si="14"/>
        <v>3.5069999999999997</v>
      </c>
      <c r="G43" s="30">
        <f t="shared" si="20"/>
        <v>133.09</v>
      </c>
      <c r="H43" s="30">
        <f>ROUND(D43*E43,2)</f>
        <v>190.13</v>
      </c>
      <c r="I43" s="30">
        <f>ROUND(F43*$P$10,2)</f>
        <v>4.38</v>
      </c>
      <c r="J43" s="30">
        <f>ROUND(E43*$P$10,2)</f>
        <v>6.26</v>
      </c>
      <c r="K43" s="30">
        <f t="shared" si="16"/>
        <v>166.22</v>
      </c>
      <c r="L43" s="30">
        <f>ROUND(D43*J43,2)</f>
        <v>237.57</v>
      </c>
      <c r="M43" s="30">
        <f>ROUND(J43*$P$10,2)</f>
        <v>7.83</v>
      </c>
      <c r="N43" s="30">
        <f>ROUND(I43*$P$10,2)</f>
        <v>5.48</v>
      </c>
      <c r="O43" s="30">
        <f t="shared" si="21"/>
        <v>1488.72</v>
      </c>
      <c r="P43" s="31"/>
      <c r="R43" s="62"/>
      <c r="S43" s="66"/>
    </row>
    <row r="44" spans="1:26" ht="15.75">
      <c r="A44" s="27" t="s">
        <v>407</v>
      </c>
      <c r="B44" s="28" t="s">
        <v>36</v>
      </c>
      <c r="C44" s="29" t="s">
        <v>304</v>
      </c>
      <c r="D44" s="56">
        <v>112.2</v>
      </c>
      <c r="E44" s="30">
        <v>7.05</v>
      </c>
      <c r="F44" s="30">
        <f t="shared" si="14"/>
        <v>4.9349999999999996</v>
      </c>
      <c r="G44" s="30">
        <f t="shared" si="20"/>
        <v>553.71</v>
      </c>
      <c r="H44" s="30">
        <f>ROUND(D44*E44,2)</f>
        <v>791.01</v>
      </c>
      <c r="I44" s="30">
        <f>ROUND(F44*$P$10,2)</f>
        <v>6.17</v>
      </c>
      <c r="J44" s="30">
        <f>ROUND(E44*$P$10,2)</f>
        <v>8.81</v>
      </c>
      <c r="K44" s="30">
        <f t="shared" si="16"/>
        <v>692.27</v>
      </c>
      <c r="L44" s="30">
        <f>ROUND(D44*J44,2)</f>
        <v>988.48</v>
      </c>
      <c r="M44" s="30">
        <f>ROUND(J44*$P$10,2)</f>
        <v>11.01</v>
      </c>
      <c r="N44" s="30">
        <f>ROUND(I44*$P$10,2)</f>
        <v>7.71</v>
      </c>
      <c r="O44" s="30">
        <f t="shared" si="21"/>
        <v>8709.02</v>
      </c>
      <c r="P44" s="31"/>
      <c r="R44" s="62"/>
      <c r="S44" s="66"/>
    </row>
    <row r="45" spans="1:26" ht="15.75">
      <c r="A45" s="23" t="s">
        <v>408</v>
      </c>
      <c r="B45" s="20" t="s">
        <v>37</v>
      </c>
      <c r="C45" s="19"/>
      <c r="D45" s="55"/>
      <c r="E45" s="18"/>
      <c r="F45" s="30"/>
      <c r="G45" s="18"/>
      <c r="H45" s="18"/>
      <c r="I45" s="30"/>
      <c r="J45" s="18"/>
      <c r="K45" s="30"/>
      <c r="L45" s="18"/>
      <c r="M45" s="30"/>
      <c r="N45" s="18"/>
      <c r="O45" s="30"/>
      <c r="P45" s="13"/>
      <c r="R45" s="62"/>
      <c r="S45" s="66"/>
    </row>
    <row r="46" spans="1:26" s="2" customFormat="1" ht="15.75">
      <c r="A46" s="27" t="s">
        <v>409</v>
      </c>
      <c r="B46" s="28" t="s">
        <v>365</v>
      </c>
      <c r="C46" s="29" t="s">
        <v>304</v>
      </c>
      <c r="D46" s="56">
        <v>840</v>
      </c>
      <c r="E46" s="30">
        <v>14.02</v>
      </c>
      <c r="F46" s="30">
        <f t="shared" si="14"/>
        <v>9.8139999999999983</v>
      </c>
      <c r="G46" s="30">
        <f t="shared" ref="G46" si="22">ROUND(D46*F46,2)</f>
        <v>8243.76</v>
      </c>
      <c r="H46" s="30">
        <f>ROUND(D46*E46,2)</f>
        <v>11776.8</v>
      </c>
      <c r="I46" s="30">
        <f>ROUND(F46*$P$10,2)</f>
        <v>12.27</v>
      </c>
      <c r="J46" s="30">
        <f>ROUND(E46*$P$10,2)</f>
        <v>17.53</v>
      </c>
      <c r="K46" s="30">
        <f t="shared" si="16"/>
        <v>10306.799999999999</v>
      </c>
      <c r="L46" s="30">
        <f>ROUND(D46*J46,2)</f>
        <v>14725.2</v>
      </c>
      <c r="M46" s="30">
        <f>ROUND(J46*$P$10,2)</f>
        <v>21.91</v>
      </c>
      <c r="N46" s="30">
        <f>ROUND(I46*$P$10,2)</f>
        <v>15.34</v>
      </c>
      <c r="O46" s="30">
        <f t="shared" ref="O46" si="23">ROUND(H46*M46,2)</f>
        <v>258029.69</v>
      </c>
      <c r="P46" s="31"/>
      <c r="Q46" s="11"/>
      <c r="R46" s="62"/>
      <c r="S46" s="66"/>
      <c r="T46" s="11"/>
      <c r="U46" s="11"/>
      <c r="V46" s="11"/>
      <c r="W46" s="11"/>
      <c r="X46" s="11"/>
      <c r="Y46" s="11"/>
      <c r="Z46" s="11"/>
    </row>
    <row r="47" spans="1:26" ht="15.75">
      <c r="A47" s="23" t="s">
        <v>410</v>
      </c>
      <c r="B47" s="20" t="s">
        <v>38</v>
      </c>
      <c r="C47" s="19"/>
      <c r="D47" s="55"/>
      <c r="E47" s="18"/>
      <c r="F47" s="30"/>
      <c r="G47" s="18"/>
      <c r="H47" s="18"/>
      <c r="I47" s="30"/>
      <c r="J47" s="18"/>
      <c r="K47" s="30"/>
      <c r="L47" s="18"/>
      <c r="M47" s="30"/>
      <c r="N47" s="18"/>
      <c r="O47" s="30"/>
      <c r="P47" s="13"/>
      <c r="R47" s="62"/>
      <c r="S47" s="66"/>
    </row>
    <row r="48" spans="1:26" ht="15.75">
      <c r="A48" s="27" t="s">
        <v>411</v>
      </c>
      <c r="B48" s="28" t="s">
        <v>39</v>
      </c>
      <c r="C48" s="29" t="s">
        <v>304</v>
      </c>
      <c r="D48" s="56">
        <v>6.3000000000000007</v>
      </c>
      <c r="E48" s="30">
        <v>8.85</v>
      </c>
      <c r="F48" s="30">
        <f t="shared" si="14"/>
        <v>6.1949999999999994</v>
      </c>
      <c r="G48" s="30">
        <f t="shared" ref="G48:G49" si="24">ROUND(D48*F48,2)</f>
        <v>39.03</v>
      </c>
      <c r="H48" s="30">
        <f>ROUND(D48*E48,2)</f>
        <v>55.76</v>
      </c>
      <c r="I48" s="30">
        <f>ROUND(F48*$P$10,2)</f>
        <v>7.74</v>
      </c>
      <c r="J48" s="30">
        <f>ROUND(E48*$P$10,2)</f>
        <v>11.06</v>
      </c>
      <c r="K48" s="30">
        <f t="shared" si="16"/>
        <v>48.76</v>
      </c>
      <c r="L48" s="30">
        <f>ROUND(D48*J48,2)</f>
        <v>69.680000000000007</v>
      </c>
      <c r="M48" s="30">
        <f>ROUND(J48*$P$10,2)</f>
        <v>13.83</v>
      </c>
      <c r="N48" s="30">
        <f>ROUND(I48*$P$10,2)</f>
        <v>9.68</v>
      </c>
      <c r="O48" s="30">
        <f t="shared" ref="O48:O49" si="25">ROUND(H48*M48,2)</f>
        <v>771.16</v>
      </c>
      <c r="P48" s="31"/>
      <c r="R48" s="62"/>
      <c r="S48" s="66"/>
    </row>
    <row r="49" spans="1:26" ht="15.75">
      <c r="A49" s="27" t="s">
        <v>412</v>
      </c>
      <c r="B49" s="28" t="s">
        <v>40</v>
      </c>
      <c r="C49" s="29" t="s">
        <v>304</v>
      </c>
      <c r="D49" s="56">
        <v>2.52</v>
      </c>
      <c r="E49" s="30">
        <v>4.43</v>
      </c>
      <c r="F49" s="30">
        <f t="shared" si="14"/>
        <v>3.1009999999999995</v>
      </c>
      <c r="G49" s="30">
        <f t="shared" si="24"/>
        <v>7.81</v>
      </c>
      <c r="H49" s="30">
        <f>ROUND(D49*E49,2)</f>
        <v>11.16</v>
      </c>
      <c r="I49" s="30">
        <f>ROUND(F49*$P$10,2)</f>
        <v>3.88</v>
      </c>
      <c r="J49" s="30">
        <f>ROUND(E49*$P$10,2)</f>
        <v>5.54</v>
      </c>
      <c r="K49" s="30">
        <f t="shared" si="16"/>
        <v>9.7799999999999994</v>
      </c>
      <c r="L49" s="30">
        <f>ROUND(D49*J49,2)</f>
        <v>13.96</v>
      </c>
      <c r="M49" s="30">
        <f>ROUND(J49*$P$10,2)</f>
        <v>6.93</v>
      </c>
      <c r="N49" s="30">
        <f>ROUND(I49*$P$10,2)</f>
        <v>4.8499999999999996</v>
      </c>
      <c r="O49" s="30">
        <f t="shared" si="25"/>
        <v>77.34</v>
      </c>
      <c r="P49" s="31"/>
      <c r="R49" s="62"/>
      <c r="S49" s="66"/>
    </row>
    <row r="50" spans="1:26" s="2" customFormat="1" ht="15.75">
      <c r="A50" s="23" t="s">
        <v>413</v>
      </c>
      <c r="B50" s="20" t="s">
        <v>41</v>
      </c>
      <c r="C50" s="19"/>
      <c r="D50" s="55"/>
      <c r="E50" s="18"/>
      <c r="F50" s="30"/>
      <c r="G50" s="18"/>
      <c r="H50" s="18"/>
      <c r="I50" s="30"/>
      <c r="J50" s="18"/>
      <c r="K50" s="30"/>
      <c r="L50" s="18"/>
      <c r="M50" s="30"/>
      <c r="N50" s="18"/>
      <c r="O50" s="30"/>
      <c r="P50" s="13"/>
      <c r="Q50" s="11"/>
      <c r="R50" s="62"/>
      <c r="S50" s="66"/>
      <c r="T50" s="11"/>
      <c r="U50" s="11"/>
      <c r="V50" s="11"/>
      <c r="W50" s="11"/>
      <c r="X50" s="11"/>
      <c r="Y50" s="11"/>
      <c r="Z50" s="11"/>
    </row>
    <row r="51" spans="1:26" s="2" customFormat="1" ht="15.75">
      <c r="A51" s="27" t="s">
        <v>414</v>
      </c>
      <c r="B51" s="28" t="s">
        <v>42</v>
      </c>
      <c r="C51" s="29" t="s">
        <v>304</v>
      </c>
      <c r="D51" s="56">
        <v>179.39999999999998</v>
      </c>
      <c r="E51" s="30">
        <v>11.07</v>
      </c>
      <c r="F51" s="30">
        <f t="shared" si="14"/>
        <v>7.7489999999999997</v>
      </c>
      <c r="G51" s="30">
        <f t="shared" ref="G51" si="26">ROUND(D51*F51,2)</f>
        <v>1390.17</v>
      </c>
      <c r="H51" s="30">
        <f>ROUND(D51*E51,2)</f>
        <v>1985.96</v>
      </c>
      <c r="I51" s="30">
        <f>ROUND(F51*$P$10,2)</f>
        <v>9.69</v>
      </c>
      <c r="J51" s="30">
        <f>ROUND(E51*$P$10,2)</f>
        <v>13.84</v>
      </c>
      <c r="K51" s="30">
        <f t="shared" si="16"/>
        <v>1738.39</v>
      </c>
      <c r="L51" s="30">
        <f>ROUND(D51*J51,2)</f>
        <v>2482.9</v>
      </c>
      <c r="M51" s="30">
        <f>ROUND(J51*$P$10,2)</f>
        <v>17.3</v>
      </c>
      <c r="N51" s="30">
        <f>ROUND(I51*$P$10,2)</f>
        <v>12.11</v>
      </c>
      <c r="O51" s="30">
        <f t="shared" ref="O51" si="27">ROUND(H51*M51,2)</f>
        <v>34357.11</v>
      </c>
      <c r="P51" s="31"/>
      <c r="Q51" s="11"/>
      <c r="R51" s="62"/>
      <c r="S51" s="66"/>
      <c r="T51" s="11"/>
      <c r="U51" s="11"/>
      <c r="V51" s="11"/>
      <c r="W51" s="11"/>
      <c r="X51" s="11"/>
      <c r="Y51" s="11"/>
      <c r="Z51" s="11"/>
    </row>
    <row r="52" spans="1:26" s="2" customFormat="1" ht="15.75">
      <c r="A52" s="23" t="s">
        <v>415</v>
      </c>
      <c r="B52" s="20" t="s">
        <v>43</v>
      </c>
      <c r="C52" s="19"/>
      <c r="D52" s="55"/>
      <c r="E52" s="18"/>
      <c r="F52" s="30"/>
      <c r="G52" s="18"/>
      <c r="H52" s="18"/>
      <c r="I52" s="30"/>
      <c r="J52" s="18"/>
      <c r="K52" s="30"/>
      <c r="L52" s="18"/>
      <c r="M52" s="30"/>
      <c r="N52" s="18"/>
      <c r="O52" s="30"/>
      <c r="P52" s="13"/>
      <c r="Q52" s="11"/>
      <c r="R52" s="62"/>
      <c r="S52" s="66"/>
      <c r="T52" s="11"/>
      <c r="U52" s="11"/>
      <c r="V52" s="11"/>
      <c r="W52" s="11"/>
      <c r="X52" s="11"/>
      <c r="Y52" s="11"/>
      <c r="Z52" s="11"/>
    </row>
    <row r="53" spans="1:26" s="2" customFormat="1" ht="15.75">
      <c r="A53" s="27" t="s">
        <v>416</v>
      </c>
      <c r="B53" s="28" t="s">
        <v>44</v>
      </c>
      <c r="C53" s="29" t="s">
        <v>304</v>
      </c>
      <c r="D53" s="56">
        <v>593.55000000000007</v>
      </c>
      <c r="E53" s="30">
        <v>10.47</v>
      </c>
      <c r="F53" s="30">
        <f t="shared" si="14"/>
        <v>7.3289999999999997</v>
      </c>
      <c r="G53" s="30">
        <f t="shared" ref="G53" si="28">ROUND(D53*F53,2)</f>
        <v>4350.13</v>
      </c>
      <c r="H53" s="30">
        <f>ROUND(D53*E53,2)</f>
        <v>6214.47</v>
      </c>
      <c r="I53" s="30">
        <f>ROUND(F53*$P$10,2)</f>
        <v>9.16</v>
      </c>
      <c r="J53" s="30">
        <f>ROUND(E53*$P$10,2)</f>
        <v>13.09</v>
      </c>
      <c r="K53" s="30">
        <f t="shared" si="16"/>
        <v>5436.92</v>
      </c>
      <c r="L53" s="30">
        <f>ROUND(D53*J53,2)</f>
        <v>7769.57</v>
      </c>
      <c r="M53" s="30">
        <f>ROUND(J53*$P$10,2)</f>
        <v>16.36</v>
      </c>
      <c r="N53" s="30">
        <f>ROUND(I53*$P$10,2)</f>
        <v>11.45</v>
      </c>
      <c r="O53" s="30">
        <f t="shared" ref="O53" si="29">ROUND(H53*M53,2)</f>
        <v>101668.73</v>
      </c>
      <c r="P53" s="31"/>
      <c r="Q53" s="11"/>
      <c r="R53" s="62"/>
      <c r="S53" s="66"/>
      <c r="T53" s="11"/>
      <c r="U53" s="11"/>
      <c r="V53" s="11"/>
      <c r="W53" s="11"/>
      <c r="X53" s="11"/>
      <c r="Y53" s="11"/>
      <c r="Z53" s="11"/>
    </row>
    <row r="54" spans="1:26" s="2" customFormat="1" ht="15.75">
      <c r="A54" s="23" t="s">
        <v>417</v>
      </c>
      <c r="B54" s="20" t="s">
        <v>45</v>
      </c>
      <c r="C54" s="19"/>
      <c r="D54" s="55"/>
      <c r="E54" s="18"/>
      <c r="F54" s="30"/>
      <c r="G54" s="18"/>
      <c r="H54" s="18"/>
      <c r="I54" s="30"/>
      <c r="J54" s="18"/>
      <c r="K54" s="30"/>
      <c r="L54" s="18"/>
      <c r="M54" s="30"/>
      <c r="N54" s="18"/>
      <c r="O54" s="30"/>
      <c r="P54" s="13"/>
      <c r="Q54" s="11"/>
      <c r="R54" s="62"/>
      <c r="S54" s="66"/>
      <c r="T54" s="11"/>
      <c r="U54" s="11"/>
      <c r="V54" s="11"/>
      <c r="W54" s="11"/>
      <c r="X54" s="11"/>
      <c r="Y54" s="11"/>
      <c r="Z54" s="11"/>
    </row>
    <row r="55" spans="1:26" s="4" customFormat="1" ht="15.75">
      <c r="A55" s="27" t="s">
        <v>418</v>
      </c>
      <c r="B55" s="28" t="s">
        <v>736</v>
      </c>
      <c r="C55" s="29" t="s">
        <v>304</v>
      </c>
      <c r="D55" s="56">
        <v>75</v>
      </c>
      <c r="E55" s="30">
        <v>5.24</v>
      </c>
      <c r="F55" s="30">
        <f t="shared" si="14"/>
        <v>3.6679999999999997</v>
      </c>
      <c r="G55" s="30">
        <f t="shared" ref="G55:G57" si="30">ROUND(D55*F55,2)</f>
        <v>275.10000000000002</v>
      </c>
      <c r="H55" s="30">
        <f>ROUND(D55*E55,2)</f>
        <v>393</v>
      </c>
      <c r="I55" s="30">
        <f>ROUND(F55*$P$10,2)</f>
        <v>4.59</v>
      </c>
      <c r="J55" s="30">
        <f>ROUND(E55*$P$10,2)</f>
        <v>6.55</v>
      </c>
      <c r="K55" s="30">
        <f t="shared" si="16"/>
        <v>344.25</v>
      </c>
      <c r="L55" s="30">
        <f>ROUND(D55*J55,2)</f>
        <v>491.25</v>
      </c>
      <c r="M55" s="30">
        <f>ROUND(J55*$P$10,2)</f>
        <v>8.19</v>
      </c>
      <c r="N55" s="30">
        <f>ROUND(I55*$P$10,2)</f>
        <v>5.74</v>
      </c>
      <c r="O55" s="30">
        <f t="shared" ref="O55:O57" si="31">ROUND(H55*M55,2)</f>
        <v>3218.67</v>
      </c>
      <c r="P55" s="31"/>
      <c r="Q55" s="8"/>
      <c r="R55" s="62"/>
      <c r="S55" s="62"/>
      <c r="T55" s="8"/>
      <c r="U55" s="8"/>
      <c r="V55" s="8"/>
      <c r="W55" s="8"/>
      <c r="X55" s="8"/>
      <c r="Y55" s="8"/>
      <c r="Z55" s="8"/>
    </row>
    <row r="56" spans="1:26" s="2" customFormat="1" ht="15.75">
      <c r="A56" s="27" t="s">
        <v>419</v>
      </c>
      <c r="B56" s="28" t="s">
        <v>46</v>
      </c>
      <c r="C56" s="29" t="s">
        <v>304</v>
      </c>
      <c r="D56" s="56">
        <v>145.1</v>
      </c>
      <c r="E56" s="30">
        <v>12.28</v>
      </c>
      <c r="F56" s="30">
        <f t="shared" si="14"/>
        <v>8.5959999999999983</v>
      </c>
      <c r="G56" s="30">
        <f t="shared" si="30"/>
        <v>1247.28</v>
      </c>
      <c r="H56" s="30">
        <f>ROUND(D56*E56,2)</f>
        <v>1781.83</v>
      </c>
      <c r="I56" s="30">
        <f>ROUND(F56*$P$10,2)</f>
        <v>10.75</v>
      </c>
      <c r="J56" s="30">
        <f>ROUND(E56*$P$10,2)</f>
        <v>15.35</v>
      </c>
      <c r="K56" s="30">
        <f t="shared" si="16"/>
        <v>1559.83</v>
      </c>
      <c r="L56" s="30">
        <f>ROUND(D56*J56,2)</f>
        <v>2227.29</v>
      </c>
      <c r="M56" s="30">
        <f>ROUND(J56*$P$10,2)</f>
        <v>19.190000000000001</v>
      </c>
      <c r="N56" s="30">
        <f>ROUND(I56*$P$10,2)</f>
        <v>13.44</v>
      </c>
      <c r="O56" s="30">
        <f t="shared" si="31"/>
        <v>34193.32</v>
      </c>
      <c r="P56" s="31"/>
      <c r="Q56" s="11"/>
      <c r="R56" s="62"/>
      <c r="S56" s="66"/>
      <c r="T56" s="11"/>
      <c r="U56" s="11"/>
      <c r="V56" s="11"/>
      <c r="W56" s="11"/>
      <c r="X56" s="11"/>
      <c r="Y56" s="11"/>
      <c r="Z56" s="11"/>
    </row>
    <row r="57" spans="1:26" ht="15.75">
      <c r="A57" s="27" t="s">
        <v>735</v>
      </c>
      <c r="B57" s="28" t="s">
        <v>47</v>
      </c>
      <c r="C57" s="29" t="s">
        <v>304</v>
      </c>
      <c r="D57" s="56">
        <v>13.2</v>
      </c>
      <c r="E57" s="30">
        <v>20.32</v>
      </c>
      <c r="F57" s="30">
        <f t="shared" si="14"/>
        <v>14.223999999999998</v>
      </c>
      <c r="G57" s="30">
        <f t="shared" si="30"/>
        <v>187.76</v>
      </c>
      <c r="H57" s="30">
        <f>ROUND(D57*E57,2)</f>
        <v>268.22000000000003</v>
      </c>
      <c r="I57" s="30">
        <f>ROUND(F57*$P$10,2)</f>
        <v>17.78</v>
      </c>
      <c r="J57" s="30">
        <f>ROUND(E57*$P$10,2)</f>
        <v>25.4</v>
      </c>
      <c r="K57" s="30">
        <f t="shared" si="16"/>
        <v>234.7</v>
      </c>
      <c r="L57" s="30">
        <f>ROUND(D57*J57,2)</f>
        <v>335.28</v>
      </c>
      <c r="M57" s="30">
        <f>ROUND(J57*$P$10,2)</f>
        <v>31.75</v>
      </c>
      <c r="N57" s="30">
        <f>ROUND(I57*$P$10,2)</f>
        <v>22.23</v>
      </c>
      <c r="O57" s="30">
        <f t="shared" si="31"/>
        <v>8515.99</v>
      </c>
      <c r="P57" s="31"/>
      <c r="R57" s="62"/>
      <c r="S57" s="66"/>
    </row>
    <row r="58" spans="1:26" s="3" customFormat="1" ht="15.75">
      <c r="A58" s="23" t="s">
        <v>420</v>
      </c>
      <c r="B58" s="20" t="s">
        <v>48</v>
      </c>
      <c r="C58" s="19"/>
      <c r="D58" s="55"/>
      <c r="E58" s="18"/>
      <c r="F58" s="30"/>
      <c r="G58" s="18"/>
      <c r="H58" s="18"/>
      <c r="I58" s="30"/>
      <c r="J58" s="18"/>
      <c r="K58" s="30"/>
      <c r="L58" s="18"/>
      <c r="M58" s="30"/>
      <c r="N58" s="18"/>
      <c r="O58" s="30"/>
      <c r="P58" s="13"/>
      <c r="Q58" s="67"/>
      <c r="R58" s="68"/>
      <c r="S58" s="66"/>
      <c r="T58" s="67"/>
      <c r="U58" s="67"/>
      <c r="V58" s="67"/>
      <c r="W58" s="67"/>
      <c r="X58" s="67"/>
      <c r="Y58" s="67"/>
      <c r="Z58" s="67"/>
    </row>
    <row r="59" spans="1:26" s="2" customFormat="1" ht="15.75">
      <c r="A59" s="27" t="s">
        <v>421</v>
      </c>
      <c r="B59" s="28" t="s">
        <v>49</v>
      </c>
      <c r="C59" s="29" t="s">
        <v>304</v>
      </c>
      <c r="D59" s="56">
        <v>773.97</v>
      </c>
      <c r="E59" s="30">
        <v>5.31</v>
      </c>
      <c r="F59" s="30">
        <f t="shared" si="14"/>
        <v>3.7169999999999996</v>
      </c>
      <c r="G59" s="30">
        <f t="shared" ref="G59" si="32">ROUND(D59*F59,2)</f>
        <v>2876.85</v>
      </c>
      <c r="H59" s="30">
        <f>ROUND(D59*E59,2)</f>
        <v>4109.78</v>
      </c>
      <c r="I59" s="30">
        <f>ROUND(F59*$P$10,2)</f>
        <v>4.6500000000000004</v>
      </c>
      <c r="J59" s="30">
        <f>ROUND(E59*$P$10,2)</f>
        <v>6.64</v>
      </c>
      <c r="K59" s="30">
        <f t="shared" si="16"/>
        <v>3598.96</v>
      </c>
      <c r="L59" s="30">
        <f>ROUND(D59*J59,2)</f>
        <v>5139.16</v>
      </c>
      <c r="M59" s="30">
        <f>ROUND(J59*$P$10,2)</f>
        <v>8.3000000000000007</v>
      </c>
      <c r="N59" s="30">
        <f>ROUND(I59*$P$10,2)</f>
        <v>5.81</v>
      </c>
      <c r="O59" s="30">
        <f t="shared" ref="O59" si="33">ROUND(H59*M59,2)</f>
        <v>34111.17</v>
      </c>
      <c r="P59" s="31"/>
      <c r="Q59" s="11"/>
      <c r="R59" s="62"/>
      <c r="S59" s="66"/>
      <c r="T59" s="11"/>
      <c r="U59" s="11"/>
      <c r="V59" s="11"/>
      <c r="W59" s="11"/>
      <c r="X59" s="11"/>
      <c r="Y59" s="11"/>
      <c r="Z59" s="11"/>
    </row>
    <row r="60" spans="1:26" ht="15.75">
      <c r="A60" s="23" t="s">
        <v>422</v>
      </c>
      <c r="B60" s="20" t="s">
        <v>50</v>
      </c>
      <c r="C60" s="19"/>
      <c r="D60" s="55"/>
      <c r="E60" s="18"/>
      <c r="F60" s="30"/>
      <c r="G60" s="18"/>
      <c r="H60" s="18"/>
      <c r="I60" s="30"/>
      <c r="J60" s="18"/>
      <c r="K60" s="30"/>
      <c r="L60" s="18"/>
      <c r="M60" s="30"/>
      <c r="N60" s="18"/>
      <c r="O60" s="30"/>
      <c r="P60" s="13"/>
      <c r="R60" s="62"/>
      <c r="S60" s="66"/>
    </row>
    <row r="61" spans="1:26" s="2" customFormat="1" ht="15.75">
      <c r="A61" s="27" t="s">
        <v>423</v>
      </c>
      <c r="B61" s="28" t="s">
        <v>51</v>
      </c>
      <c r="C61" s="29" t="s">
        <v>309</v>
      </c>
      <c r="D61" s="56">
        <v>46.58</v>
      </c>
      <c r="E61" s="30">
        <v>72.349999999999994</v>
      </c>
      <c r="F61" s="30">
        <f t="shared" si="14"/>
        <v>50.644999999999996</v>
      </c>
      <c r="G61" s="30">
        <f t="shared" ref="G61:G62" si="34">ROUND(D61*F61,2)</f>
        <v>2359.04</v>
      </c>
      <c r="H61" s="30">
        <f>ROUND(D61*E61,2)</f>
        <v>3370.06</v>
      </c>
      <c r="I61" s="30">
        <f>ROUND(F61*$P$10,2)</f>
        <v>63.31</v>
      </c>
      <c r="J61" s="30">
        <f>ROUND(E61*$P$10,2)</f>
        <v>90.44</v>
      </c>
      <c r="K61" s="30">
        <f t="shared" si="16"/>
        <v>2948.98</v>
      </c>
      <c r="L61" s="30">
        <f>ROUND(D61*J61,2)</f>
        <v>4212.7</v>
      </c>
      <c r="M61" s="30">
        <f>ROUND(J61*$P$10,2)</f>
        <v>113.05</v>
      </c>
      <c r="N61" s="30">
        <f>ROUND(I61*$P$10,2)</f>
        <v>79.14</v>
      </c>
      <c r="O61" s="30">
        <f t="shared" ref="O61:O62" si="35">ROUND(H61*M61,2)</f>
        <v>380985.28</v>
      </c>
      <c r="P61" s="31"/>
      <c r="Q61" s="11"/>
      <c r="R61" s="62"/>
      <c r="S61" s="66"/>
      <c r="T61" s="11"/>
      <c r="U61" s="11"/>
      <c r="V61" s="11"/>
      <c r="W61" s="11"/>
      <c r="X61" s="11"/>
      <c r="Y61" s="11"/>
      <c r="Z61" s="11"/>
    </row>
    <row r="62" spans="1:26" ht="15.75">
      <c r="A62" s="27" t="s">
        <v>424</v>
      </c>
      <c r="B62" s="28" t="s">
        <v>52</v>
      </c>
      <c r="C62" s="29" t="s">
        <v>309</v>
      </c>
      <c r="D62" s="56">
        <v>5.7600000000000007</v>
      </c>
      <c r="E62" s="30">
        <v>114.73</v>
      </c>
      <c r="F62" s="30">
        <f t="shared" si="14"/>
        <v>80.310999999999993</v>
      </c>
      <c r="G62" s="30">
        <f t="shared" si="34"/>
        <v>462.59</v>
      </c>
      <c r="H62" s="30">
        <f>ROUND(D62*E62,2)</f>
        <v>660.84</v>
      </c>
      <c r="I62" s="30">
        <f>ROUND(F62*$P$10,2)</f>
        <v>100.39</v>
      </c>
      <c r="J62" s="30">
        <f>ROUND(E62*$P$10,2)</f>
        <v>143.41</v>
      </c>
      <c r="K62" s="30">
        <f t="shared" si="16"/>
        <v>578.25</v>
      </c>
      <c r="L62" s="30">
        <f>ROUND(D62*J62,2)</f>
        <v>826.04</v>
      </c>
      <c r="M62" s="30">
        <f>ROUND(J62*$P$10,2)</f>
        <v>179.26</v>
      </c>
      <c r="N62" s="30">
        <f>ROUND(I62*$P$10,2)</f>
        <v>125.49</v>
      </c>
      <c r="O62" s="30">
        <f t="shared" si="35"/>
        <v>118462.18</v>
      </c>
      <c r="P62" s="31"/>
      <c r="R62" s="62"/>
      <c r="S62" s="66"/>
    </row>
    <row r="63" spans="1:26" s="3" customFormat="1" ht="15.75">
      <c r="A63" s="23" t="s">
        <v>425</v>
      </c>
      <c r="B63" s="20" t="s">
        <v>53</v>
      </c>
      <c r="C63" s="19"/>
      <c r="D63" s="55"/>
      <c r="E63" s="18"/>
      <c r="F63" s="30"/>
      <c r="G63" s="18"/>
      <c r="H63" s="18"/>
      <c r="I63" s="30"/>
      <c r="J63" s="18"/>
      <c r="K63" s="30"/>
      <c r="L63" s="18"/>
      <c r="M63" s="30"/>
      <c r="N63" s="18"/>
      <c r="O63" s="30"/>
      <c r="P63" s="13"/>
      <c r="Q63" s="67"/>
      <c r="R63" s="68"/>
      <c r="S63" s="66"/>
      <c r="T63" s="67"/>
      <c r="U63" s="67"/>
      <c r="V63" s="67"/>
      <c r="W63" s="67"/>
      <c r="X63" s="67"/>
      <c r="Y63" s="67"/>
      <c r="Z63" s="67"/>
    </row>
    <row r="64" spans="1:26" s="2" customFormat="1" ht="15.75">
      <c r="A64" s="27" t="s">
        <v>426</v>
      </c>
      <c r="B64" s="28" t="s">
        <v>54</v>
      </c>
      <c r="C64" s="29" t="s">
        <v>309</v>
      </c>
      <c r="D64" s="56">
        <v>4.4400000000000004</v>
      </c>
      <c r="E64" s="30">
        <v>83.52</v>
      </c>
      <c r="F64" s="30">
        <f t="shared" si="14"/>
        <v>58.463999999999992</v>
      </c>
      <c r="G64" s="30">
        <f t="shared" ref="G64" si="36">ROUND(D64*F64,2)</f>
        <v>259.58</v>
      </c>
      <c r="H64" s="30">
        <f>ROUND(D64*E64,2)</f>
        <v>370.83</v>
      </c>
      <c r="I64" s="30">
        <f>ROUND(F64*$P$10,2)</f>
        <v>73.08</v>
      </c>
      <c r="J64" s="30">
        <f>ROUND(E64*$P$10,2)</f>
        <v>104.4</v>
      </c>
      <c r="K64" s="30">
        <f t="shared" si="16"/>
        <v>324.48</v>
      </c>
      <c r="L64" s="30">
        <f>ROUND(D64*J64,2)</f>
        <v>463.54</v>
      </c>
      <c r="M64" s="30">
        <f>ROUND(J64*$P$10,2)</f>
        <v>130.5</v>
      </c>
      <c r="N64" s="30">
        <f>ROUND(I64*$P$10,2)</f>
        <v>91.35</v>
      </c>
      <c r="O64" s="30">
        <f t="shared" ref="O64" si="37">ROUND(H64*M64,2)</f>
        <v>48393.32</v>
      </c>
      <c r="P64" s="31"/>
      <c r="Q64" s="11"/>
      <c r="R64" s="62"/>
      <c r="S64" s="66"/>
      <c r="T64" s="11"/>
      <c r="U64" s="11"/>
      <c r="V64" s="11"/>
      <c r="W64" s="11"/>
      <c r="X64" s="11"/>
      <c r="Y64" s="11"/>
      <c r="Z64" s="11"/>
    </row>
    <row r="65" spans="1:26" s="2" customFormat="1" ht="15.75">
      <c r="A65" s="23" t="s">
        <v>427</v>
      </c>
      <c r="B65" s="20" t="s">
        <v>55</v>
      </c>
      <c r="C65" s="19"/>
      <c r="D65" s="55"/>
      <c r="E65" s="18"/>
      <c r="F65" s="30"/>
      <c r="G65" s="18"/>
      <c r="H65" s="18"/>
      <c r="I65" s="30"/>
      <c r="J65" s="18"/>
      <c r="K65" s="30"/>
      <c r="L65" s="18"/>
      <c r="M65" s="30"/>
      <c r="N65" s="18"/>
      <c r="O65" s="30"/>
      <c r="P65" s="13"/>
      <c r="Q65" s="11"/>
      <c r="R65" s="62"/>
      <c r="S65" s="66"/>
      <c r="T65" s="11"/>
      <c r="U65" s="11"/>
      <c r="V65" s="11"/>
      <c r="W65" s="11"/>
      <c r="X65" s="11"/>
      <c r="Y65" s="11"/>
      <c r="Z65" s="11"/>
    </row>
    <row r="66" spans="1:26" s="2" customFormat="1" ht="15.75">
      <c r="A66" s="27" t="s">
        <v>428</v>
      </c>
      <c r="B66" s="28" t="s">
        <v>56</v>
      </c>
      <c r="C66" s="29" t="s">
        <v>304</v>
      </c>
      <c r="D66" s="56">
        <v>4</v>
      </c>
      <c r="E66" s="30">
        <v>4.8099999999999996</v>
      </c>
      <c r="F66" s="30">
        <f t="shared" si="14"/>
        <v>3.3669999999999995</v>
      </c>
      <c r="G66" s="30">
        <f t="shared" ref="G66:G67" si="38">ROUND(D66*F66,2)</f>
        <v>13.47</v>
      </c>
      <c r="H66" s="30">
        <f>ROUND(D66*E66,2)</f>
        <v>19.239999999999998</v>
      </c>
      <c r="I66" s="30">
        <f>ROUND(F66*$P$10,2)</f>
        <v>4.21</v>
      </c>
      <c r="J66" s="30">
        <f>ROUND(E66*$P$10,2)</f>
        <v>6.01</v>
      </c>
      <c r="K66" s="30">
        <f t="shared" si="16"/>
        <v>16.84</v>
      </c>
      <c r="L66" s="30">
        <f>ROUND(D66*J66,2)</f>
        <v>24.04</v>
      </c>
      <c r="M66" s="30">
        <f>ROUND(J66*$P$10,2)</f>
        <v>7.51</v>
      </c>
      <c r="N66" s="30">
        <f>ROUND(I66*$P$10,2)</f>
        <v>5.26</v>
      </c>
      <c r="O66" s="30">
        <f t="shared" ref="O66:O67" si="39">ROUND(H66*M66,2)</f>
        <v>144.49</v>
      </c>
      <c r="P66" s="31"/>
      <c r="Q66" s="11"/>
      <c r="R66" s="62"/>
      <c r="S66" s="66"/>
      <c r="T66" s="11"/>
      <c r="U66" s="11"/>
      <c r="V66" s="11"/>
      <c r="W66" s="11"/>
      <c r="X66" s="11"/>
      <c r="Y66" s="11"/>
      <c r="Z66" s="11"/>
    </row>
    <row r="67" spans="1:26" s="2" customFormat="1" ht="15.75">
      <c r="A67" s="27" t="s">
        <v>429</v>
      </c>
      <c r="B67" s="28" t="s">
        <v>333</v>
      </c>
      <c r="C67" s="29" t="s">
        <v>304</v>
      </c>
      <c r="D67" s="56">
        <v>140</v>
      </c>
      <c r="E67" s="30">
        <v>1.92</v>
      </c>
      <c r="F67" s="30">
        <f t="shared" si="14"/>
        <v>1.3439999999999999</v>
      </c>
      <c r="G67" s="30">
        <f t="shared" si="38"/>
        <v>188.16</v>
      </c>
      <c r="H67" s="30">
        <f>ROUND(D67*E67,2)</f>
        <v>268.8</v>
      </c>
      <c r="I67" s="30">
        <f>ROUND(F67*$P$10,2)</f>
        <v>1.68</v>
      </c>
      <c r="J67" s="30">
        <f>ROUND(E67*$P$10,2)</f>
        <v>2.4</v>
      </c>
      <c r="K67" s="30">
        <f t="shared" si="16"/>
        <v>235.2</v>
      </c>
      <c r="L67" s="30">
        <f>ROUND(D67*J67,2)</f>
        <v>336</v>
      </c>
      <c r="M67" s="30">
        <f>ROUND(J67*$P$10,2)</f>
        <v>3</v>
      </c>
      <c r="N67" s="30">
        <f>ROUND(I67*$P$10,2)</f>
        <v>2.1</v>
      </c>
      <c r="O67" s="30">
        <f t="shared" si="39"/>
        <v>806.4</v>
      </c>
      <c r="P67" s="31"/>
      <c r="Q67" s="11"/>
      <c r="R67" s="62"/>
      <c r="S67" s="66"/>
      <c r="T67" s="11"/>
      <c r="U67" s="11"/>
      <c r="V67" s="11"/>
      <c r="W67" s="11"/>
      <c r="X67" s="11"/>
      <c r="Y67" s="11"/>
      <c r="Z67" s="11"/>
    </row>
    <row r="68" spans="1:26" s="4" customFormat="1" ht="15.75">
      <c r="A68" s="23" t="s">
        <v>430</v>
      </c>
      <c r="B68" s="20" t="s">
        <v>737</v>
      </c>
      <c r="C68" s="29"/>
      <c r="D68" s="56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1"/>
      <c r="Q68" s="8"/>
      <c r="R68" s="62"/>
      <c r="S68" s="62"/>
      <c r="T68" s="8"/>
      <c r="U68" s="8"/>
      <c r="V68" s="8"/>
      <c r="W68" s="8"/>
      <c r="X68" s="8"/>
      <c r="Y68" s="8"/>
      <c r="Z68" s="8"/>
    </row>
    <row r="69" spans="1:26" s="4" customFormat="1" ht="15.75">
      <c r="A69" s="27" t="s">
        <v>738</v>
      </c>
      <c r="B69" s="28" t="s">
        <v>739</v>
      </c>
      <c r="C69" s="29" t="s">
        <v>304</v>
      </c>
      <c r="D69" s="56">
        <v>196</v>
      </c>
      <c r="E69" s="30">
        <v>0.78</v>
      </c>
      <c r="F69" s="30">
        <f t="shared" si="14"/>
        <v>0.54599999999999993</v>
      </c>
      <c r="G69" s="30">
        <f t="shared" ref="G69" si="40">ROUND(D69*F69,2)</f>
        <v>107.02</v>
      </c>
      <c r="H69" s="30">
        <f>ROUND(D69*E69,2)</f>
        <v>152.88</v>
      </c>
      <c r="I69" s="30">
        <f>ROUND(F69*$P$10,2)</f>
        <v>0.68</v>
      </c>
      <c r="J69" s="30">
        <f>ROUND(E69*$P$10,2)</f>
        <v>0.98</v>
      </c>
      <c r="K69" s="30">
        <f t="shared" si="16"/>
        <v>133.28</v>
      </c>
      <c r="L69" s="30">
        <f>ROUND(D69*J69,2)</f>
        <v>192.08</v>
      </c>
      <c r="M69" s="30">
        <f>ROUND(J69*$P$10,2)</f>
        <v>1.23</v>
      </c>
      <c r="N69" s="30">
        <f>ROUND(I69*$P$10,2)</f>
        <v>0.85</v>
      </c>
      <c r="O69" s="30">
        <f t="shared" ref="O69" si="41">ROUND(H69*M69,2)</f>
        <v>188.04</v>
      </c>
      <c r="P69" s="31"/>
      <c r="Q69" s="8"/>
      <c r="R69" s="62"/>
      <c r="S69" s="62"/>
      <c r="T69" s="8"/>
      <c r="U69" s="8"/>
      <c r="V69" s="8"/>
      <c r="W69" s="8"/>
      <c r="X69" s="8"/>
      <c r="Y69" s="8"/>
      <c r="Z69" s="8"/>
    </row>
    <row r="70" spans="1:26" s="9" customFormat="1" ht="15.75">
      <c r="A70" s="23" t="s">
        <v>431</v>
      </c>
      <c r="B70" s="20" t="s">
        <v>57</v>
      </c>
      <c r="C70" s="19"/>
      <c r="D70" s="55"/>
      <c r="E70" s="18"/>
      <c r="F70" s="30"/>
      <c r="G70" s="18"/>
      <c r="H70" s="18"/>
      <c r="I70" s="30"/>
      <c r="J70" s="18"/>
      <c r="K70" s="30"/>
      <c r="L70" s="18"/>
      <c r="M70" s="30"/>
      <c r="N70" s="18"/>
      <c r="O70" s="30"/>
      <c r="P70" s="13"/>
      <c r="Q70" s="69"/>
      <c r="R70" s="68"/>
      <c r="S70" s="66"/>
      <c r="T70" s="69"/>
      <c r="U70" s="69"/>
      <c r="V70" s="69"/>
      <c r="W70" s="69"/>
      <c r="X70" s="69"/>
      <c r="Y70" s="69"/>
      <c r="Z70" s="69"/>
    </row>
    <row r="71" spans="1:26" s="2" customFormat="1" ht="15.75">
      <c r="A71" s="27" t="s">
        <v>432</v>
      </c>
      <c r="B71" s="28" t="s">
        <v>58</v>
      </c>
      <c r="C71" s="29" t="s">
        <v>303</v>
      </c>
      <c r="D71" s="56">
        <v>12</v>
      </c>
      <c r="E71" s="30">
        <v>46.67</v>
      </c>
      <c r="F71" s="30">
        <f t="shared" si="14"/>
        <v>32.668999999999997</v>
      </c>
      <c r="G71" s="30">
        <f t="shared" ref="G71:G76" si="42">ROUND(D71*F71,2)</f>
        <v>392.03</v>
      </c>
      <c r="H71" s="30">
        <f t="shared" ref="H71:H76" si="43">ROUND(D71*E71,2)</f>
        <v>560.04</v>
      </c>
      <c r="I71" s="30">
        <f t="shared" ref="I71:I76" si="44">ROUND(F71*$P$10,2)</f>
        <v>40.840000000000003</v>
      </c>
      <c r="J71" s="30">
        <f t="shared" ref="J71:J76" si="45">ROUND(E71*$P$10,2)</f>
        <v>58.34</v>
      </c>
      <c r="K71" s="30">
        <f t="shared" si="16"/>
        <v>490.08</v>
      </c>
      <c r="L71" s="30">
        <f t="shared" ref="L71:L76" si="46">ROUND(D71*J71,2)</f>
        <v>700.08</v>
      </c>
      <c r="M71" s="30">
        <f t="shared" ref="M71:M76" si="47">ROUND(J71*$P$10,2)</f>
        <v>72.930000000000007</v>
      </c>
      <c r="N71" s="30">
        <f t="shared" ref="N71:N76" si="48">ROUND(I71*$P$10,2)</f>
        <v>51.05</v>
      </c>
      <c r="O71" s="30">
        <f t="shared" ref="O71:O76" si="49">ROUND(H71*M71,2)</f>
        <v>40843.72</v>
      </c>
      <c r="P71" s="31"/>
      <c r="Q71" s="11"/>
      <c r="R71" s="62"/>
      <c r="S71" s="66"/>
      <c r="T71" s="70"/>
      <c r="U71" s="11"/>
      <c r="V71" s="11"/>
      <c r="W71" s="11"/>
      <c r="X71" s="11"/>
      <c r="Y71" s="11"/>
      <c r="Z71" s="11"/>
    </row>
    <row r="72" spans="1:26" s="4" customFormat="1" ht="15.75">
      <c r="A72" s="27" t="s">
        <v>740</v>
      </c>
      <c r="B72" s="28" t="s">
        <v>748</v>
      </c>
      <c r="C72" s="29" t="s">
        <v>303</v>
      </c>
      <c r="D72" s="56">
        <v>31</v>
      </c>
      <c r="E72" s="30">
        <v>9.5</v>
      </c>
      <c r="F72" s="30">
        <f t="shared" si="14"/>
        <v>6.6499999999999995</v>
      </c>
      <c r="G72" s="30">
        <f t="shared" si="42"/>
        <v>206.15</v>
      </c>
      <c r="H72" s="30">
        <f t="shared" si="43"/>
        <v>294.5</v>
      </c>
      <c r="I72" s="30">
        <f t="shared" si="44"/>
        <v>8.31</v>
      </c>
      <c r="J72" s="30">
        <f t="shared" si="45"/>
        <v>11.88</v>
      </c>
      <c r="K72" s="30">
        <f t="shared" si="16"/>
        <v>257.61</v>
      </c>
      <c r="L72" s="30">
        <f t="shared" si="46"/>
        <v>368.28</v>
      </c>
      <c r="M72" s="30">
        <f t="shared" si="47"/>
        <v>14.85</v>
      </c>
      <c r="N72" s="30">
        <f t="shared" si="48"/>
        <v>10.39</v>
      </c>
      <c r="O72" s="30">
        <f t="shared" si="49"/>
        <v>4373.33</v>
      </c>
      <c r="P72" s="31"/>
      <c r="Q72" s="8"/>
      <c r="R72" s="62"/>
      <c r="S72" s="62"/>
      <c r="T72" s="54"/>
      <c r="U72" s="8"/>
      <c r="V72" s="8"/>
      <c r="W72" s="8"/>
      <c r="X72" s="8"/>
      <c r="Y72" s="8"/>
      <c r="Z72" s="8"/>
    </row>
    <row r="73" spans="1:26" s="2" customFormat="1" ht="15.75">
      <c r="A73" s="27" t="s">
        <v>741</v>
      </c>
      <c r="B73" s="28" t="s">
        <v>59</v>
      </c>
      <c r="C73" s="29" t="s">
        <v>303</v>
      </c>
      <c r="D73" s="56">
        <v>20</v>
      </c>
      <c r="E73" s="30">
        <v>10.16</v>
      </c>
      <c r="F73" s="30">
        <f t="shared" si="14"/>
        <v>7.1119999999999992</v>
      </c>
      <c r="G73" s="30">
        <f t="shared" si="42"/>
        <v>142.24</v>
      </c>
      <c r="H73" s="30">
        <f t="shared" si="43"/>
        <v>203.2</v>
      </c>
      <c r="I73" s="30">
        <f t="shared" si="44"/>
        <v>8.89</v>
      </c>
      <c r="J73" s="30">
        <f t="shared" si="45"/>
        <v>12.7</v>
      </c>
      <c r="K73" s="30">
        <f t="shared" si="16"/>
        <v>177.8</v>
      </c>
      <c r="L73" s="30">
        <f t="shared" si="46"/>
        <v>254</v>
      </c>
      <c r="M73" s="30">
        <f t="shared" si="47"/>
        <v>15.88</v>
      </c>
      <c r="N73" s="30">
        <f t="shared" si="48"/>
        <v>11.11</v>
      </c>
      <c r="O73" s="30">
        <f t="shared" si="49"/>
        <v>3226.82</v>
      </c>
      <c r="P73" s="31"/>
      <c r="Q73" s="11"/>
      <c r="R73" s="62"/>
      <c r="S73" s="66"/>
      <c r="T73" s="11"/>
      <c r="U73" s="11"/>
      <c r="V73" s="11"/>
      <c r="W73" s="11"/>
      <c r="X73" s="11"/>
      <c r="Y73" s="11"/>
      <c r="Z73" s="11"/>
    </row>
    <row r="74" spans="1:26" s="2" customFormat="1" ht="15.75">
      <c r="A74" s="27" t="s">
        <v>742</v>
      </c>
      <c r="B74" s="28" t="s">
        <v>60</v>
      </c>
      <c r="C74" s="29" t="s">
        <v>303</v>
      </c>
      <c r="D74" s="56">
        <v>12</v>
      </c>
      <c r="E74" s="30">
        <v>10.16</v>
      </c>
      <c r="F74" s="30">
        <f t="shared" si="14"/>
        <v>7.1119999999999992</v>
      </c>
      <c r="G74" s="30">
        <f t="shared" si="42"/>
        <v>85.34</v>
      </c>
      <c r="H74" s="30">
        <f t="shared" si="43"/>
        <v>121.92</v>
      </c>
      <c r="I74" s="30">
        <f t="shared" si="44"/>
        <v>8.89</v>
      </c>
      <c r="J74" s="30">
        <f t="shared" si="45"/>
        <v>12.7</v>
      </c>
      <c r="K74" s="30">
        <f t="shared" si="16"/>
        <v>106.68</v>
      </c>
      <c r="L74" s="30">
        <f t="shared" si="46"/>
        <v>152.4</v>
      </c>
      <c r="M74" s="30">
        <f t="shared" si="47"/>
        <v>15.88</v>
      </c>
      <c r="N74" s="30">
        <f t="shared" si="48"/>
        <v>11.11</v>
      </c>
      <c r="O74" s="30">
        <f t="shared" si="49"/>
        <v>1936.09</v>
      </c>
      <c r="P74" s="31"/>
      <c r="Q74" s="11"/>
      <c r="R74" s="62"/>
      <c r="S74" s="66"/>
      <c r="T74" s="11"/>
      <c r="U74" s="11"/>
      <c r="V74" s="11"/>
      <c r="W74" s="11"/>
      <c r="X74" s="11"/>
      <c r="Y74" s="11"/>
      <c r="Z74" s="11"/>
    </row>
    <row r="75" spans="1:26" s="4" customFormat="1" ht="15.75">
      <c r="A75" s="27" t="s">
        <v>743</v>
      </c>
      <c r="B75" s="28" t="s">
        <v>61</v>
      </c>
      <c r="C75" s="29" t="s">
        <v>303</v>
      </c>
      <c r="D75" s="56">
        <v>22</v>
      </c>
      <c r="E75" s="30">
        <v>2.46</v>
      </c>
      <c r="F75" s="30">
        <f t="shared" si="14"/>
        <v>1.722</v>
      </c>
      <c r="G75" s="30">
        <f t="shared" si="42"/>
        <v>37.880000000000003</v>
      </c>
      <c r="H75" s="30">
        <f t="shared" si="43"/>
        <v>54.12</v>
      </c>
      <c r="I75" s="30">
        <f t="shared" si="44"/>
        <v>2.15</v>
      </c>
      <c r="J75" s="30">
        <f t="shared" si="45"/>
        <v>3.08</v>
      </c>
      <c r="K75" s="30">
        <f t="shared" si="16"/>
        <v>47.3</v>
      </c>
      <c r="L75" s="30">
        <f t="shared" si="46"/>
        <v>67.760000000000005</v>
      </c>
      <c r="M75" s="30">
        <f t="shared" si="47"/>
        <v>3.85</v>
      </c>
      <c r="N75" s="30">
        <f t="shared" si="48"/>
        <v>2.69</v>
      </c>
      <c r="O75" s="30">
        <f t="shared" si="49"/>
        <v>208.36</v>
      </c>
      <c r="P75" s="31"/>
      <c r="Q75" s="8"/>
      <c r="R75" s="62"/>
      <c r="S75" s="66"/>
      <c r="T75" s="8"/>
      <c r="U75" s="8"/>
      <c r="V75" s="8"/>
      <c r="W75" s="8"/>
      <c r="X75" s="8"/>
      <c r="Y75" s="8"/>
      <c r="Z75" s="8"/>
    </row>
    <row r="76" spans="1:26" s="11" customFormat="1" ht="15.75">
      <c r="A76" s="27" t="s">
        <v>747</v>
      </c>
      <c r="B76" s="28" t="s">
        <v>749</v>
      </c>
      <c r="C76" s="29" t="s">
        <v>303</v>
      </c>
      <c r="D76" s="56">
        <v>10</v>
      </c>
      <c r="E76" s="30">
        <v>0.65</v>
      </c>
      <c r="F76" s="30">
        <f t="shared" si="14"/>
        <v>0.45499999999999996</v>
      </c>
      <c r="G76" s="30">
        <f t="shared" si="42"/>
        <v>4.55</v>
      </c>
      <c r="H76" s="30">
        <f t="shared" si="43"/>
        <v>6.5</v>
      </c>
      <c r="I76" s="30">
        <f t="shared" si="44"/>
        <v>0.56999999999999995</v>
      </c>
      <c r="J76" s="30">
        <f t="shared" si="45"/>
        <v>0.81</v>
      </c>
      <c r="K76" s="30">
        <f t="shared" si="16"/>
        <v>5.7</v>
      </c>
      <c r="L76" s="30">
        <f t="shared" si="46"/>
        <v>8.1</v>
      </c>
      <c r="M76" s="30">
        <f t="shared" si="47"/>
        <v>1.01</v>
      </c>
      <c r="N76" s="30">
        <f t="shared" si="48"/>
        <v>0.71</v>
      </c>
      <c r="O76" s="30">
        <f t="shared" si="49"/>
        <v>6.57</v>
      </c>
      <c r="P76" s="31"/>
      <c r="R76" s="62"/>
      <c r="S76" s="66"/>
    </row>
    <row r="77" spans="1:26" s="9" customFormat="1" ht="15.75">
      <c r="A77" s="23" t="s">
        <v>434</v>
      </c>
      <c r="B77" s="20" t="s">
        <v>62</v>
      </c>
      <c r="C77" s="19"/>
      <c r="D77" s="55"/>
      <c r="E77" s="18"/>
      <c r="F77" s="30"/>
      <c r="G77" s="18"/>
      <c r="H77" s="18"/>
      <c r="I77" s="30"/>
      <c r="J77" s="18"/>
      <c r="K77" s="30"/>
      <c r="L77" s="18"/>
      <c r="M77" s="30"/>
      <c r="N77" s="18"/>
      <c r="O77" s="30"/>
      <c r="P77" s="13"/>
      <c r="Q77" s="69"/>
      <c r="R77" s="68"/>
      <c r="S77" s="66"/>
      <c r="T77" s="69"/>
      <c r="U77" s="69"/>
      <c r="V77" s="69"/>
      <c r="W77" s="69"/>
      <c r="X77" s="69"/>
      <c r="Y77" s="69"/>
      <c r="Z77" s="69"/>
    </row>
    <row r="78" spans="1:26" s="2" customFormat="1" ht="15.75">
      <c r="A78" s="27" t="s">
        <v>433</v>
      </c>
      <c r="B78" s="28" t="s">
        <v>63</v>
      </c>
      <c r="C78" s="29" t="s">
        <v>304</v>
      </c>
      <c r="D78" s="56">
        <v>1.44</v>
      </c>
      <c r="E78" s="30">
        <v>31.16</v>
      </c>
      <c r="F78" s="30">
        <f t="shared" si="14"/>
        <v>21.811999999999998</v>
      </c>
      <c r="G78" s="30">
        <f t="shared" ref="G78" si="50">ROUND(D78*F78,2)</f>
        <v>31.41</v>
      </c>
      <c r="H78" s="30">
        <f>ROUND(D78*E78,2)</f>
        <v>44.87</v>
      </c>
      <c r="I78" s="30">
        <f>ROUND(F78*$P$10,2)</f>
        <v>27.27</v>
      </c>
      <c r="J78" s="30">
        <f>ROUND(E78*$P$10,2)</f>
        <v>38.950000000000003</v>
      </c>
      <c r="K78" s="30">
        <f t="shared" si="16"/>
        <v>39.270000000000003</v>
      </c>
      <c r="L78" s="30">
        <f>ROUND(D78*J78,2)</f>
        <v>56.09</v>
      </c>
      <c r="M78" s="30">
        <f>ROUND(J78*$P$10,2)</f>
        <v>48.69</v>
      </c>
      <c r="N78" s="30">
        <f>ROUND(I78*$P$10,2)</f>
        <v>34.090000000000003</v>
      </c>
      <c r="O78" s="30">
        <f t="shared" ref="O78" si="51">ROUND(H78*M78,2)</f>
        <v>2184.7199999999998</v>
      </c>
      <c r="P78" s="31"/>
      <c r="Q78" s="11"/>
      <c r="R78" s="62"/>
      <c r="S78" s="66"/>
      <c r="T78" s="11"/>
      <c r="U78" s="11"/>
      <c r="V78" s="11"/>
      <c r="W78" s="11"/>
      <c r="X78" s="11"/>
      <c r="Y78" s="11"/>
      <c r="Z78" s="11"/>
    </row>
    <row r="79" spans="1:26" s="9" customFormat="1" ht="15.75">
      <c r="A79" s="23" t="s">
        <v>435</v>
      </c>
      <c r="B79" s="20" t="s">
        <v>64</v>
      </c>
      <c r="C79" s="19"/>
      <c r="D79" s="55"/>
      <c r="E79" s="18"/>
      <c r="F79" s="30"/>
      <c r="G79" s="18"/>
      <c r="H79" s="18"/>
      <c r="I79" s="30"/>
      <c r="J79" s="18"/>
      <c r="K79" s="30"/>
      <c r="L79" s="18"/>
      <c r="M79" s="30"/>
      <c r="N79" s="18"/>
      <c r="O79" s="30"/>
      <c r="P79" s="13"/>
      <c r="Q79" s="69"/>
      <c r="R79" s="68"/>
      <c r="S79" s="66"/>
      <c r="T79" s="69"/>
      <c r="U79" s="69"/>
      <c r="V79" s="69"/>
      <c r="W79" s="69"/>
      <c r="X79" s="69"/>
      <c r="Y79" s="69"/>
      <c r="Z79" s="69"/>
    </row>
    <row r="80" spans="1:26" s="4" customFormat="1" ht="15.75">
      <c r="A80" s="27" t="s">
        <v>436</v>
      </c>
      <c r="B80" s="28" t="s">
        <v>65</v>
      </c>
      <c r="C80" s="29" t="s">
        <v>309</v>
      </c>
      <c r="D80" s="56">
        <v>238</v>
      </c>
      <c r="E80" s="30">
        <v>19.64</v>
      </c>
      <c r="F80" s="30">
        <f t="shared" si="14"/>
        <v>13.747999999999999</v>
      </c>
      <c r="G80" s="30">
        <f t="shared" ref="G80:G81" si="52">ROUND(D80*F80,2)</f>
        <v>3272.02</v>
      </c>
      <c r="H80" s="30">
        <f>ROUND(D80*E80,2)</f>
        <v>4674.32</v>
      </c>
      <c r="I80" s="30">
        <f>ROUND(F80*$P$10,2)</f>
        <v>17.190000000000001</v>
      </c>
      <c r="J80" s="30">
        <f>ROUND(E80*$P$10,2)</f>
        <v>24.55</v>
      </c>
      <c r="K80" s="30">
        <f t="shared" si="16"/>
        <v>4091.22</v>
      </c>
      <c r="L80" s="30">
        <f>ROUND(D80*J80,2)</f>
        <v>5842.9</v>
      </c>
      <c r="M80" s="30">
        <f>ROUND(J80*$P$10,2)</f>
        <v>30.69</v>
      </c>
      <c r="N80" s="30">
        <f>ROUND(I80*$P$10,2)</f>
        <v>21.49</v>
      </c>
      <c r="O80" s="30">
        <f t="shared" ref="O80:O81" si="53">ROUND(H80*M80,2)</f>
        <v>143454.88</v>
      </c>
      <c r="P80" s="31"/>
      <c r="Q80" s="8"/>
      <c r="R80" s="62"/>
      <c r="S80" s="66"/>
      <c r="T80" s="8"/>
      <c r="U80" s="8"/>
      <c r="V80" s="8"/>
      <c r="W80" s="8"/>
      <c r="X80" s="8"/>
      <c r="Y80" s="8"/>
      <c r="Z80" s="8"/>
    </row>
    <row r="81" spans="1:26" s="4" customFormat="1" ht="15.75">
      <c r="A81" s="27" t="s">
        <v>437</v>
      </c>
      <c r="B81" s="28" t="s">
        <v>66</v>
      </c>
      <c r="C81" s="29" t="s">
        <v>309</v>
      </c>
      <c r="D81" s="56">
        <v>59.5</v>
      </c>
      <c r="E81" s="30">
        <v>26.18</v>
      </c>
      <c r="F81" s="30">
        <f t="shared" si="14"/>
        <v>18.325999999999997</v>
      </c>
      <c r="G81" s="30">
        <f t="shared" si="52"/>
        <v>1090.4000000000001</v>
      </c>
      <c r="H81" s="30">
        <f>ROUND(D81*E81,2)</f>
        <v>1557.71</v>
      </c>
      <c r="I81" s="30">
        <f>ROUND(F81*$P$10,2)</f>
        <v>22.91</v>
      </c>
      <c r="J81" s="30">
        <f>ROUND(E81*$P$10,2)</f>
        <v>32.729999999999997</v>
      </c>
      <c r="K81" s="30">
        <f t="shared" si="16"/>
        <v>1363.15</v>
      </c>
      <c r="L81" s="30">
        <f>ROUND(D81*J81,2)</f>
        <v>1947.44</v>
      </c>
      <c r="M81" s="30">
        <f>ROUND(J81*$P$10,2)</f>
        <v>40.909999999999997</v>
      </c>
      <c r="N81" s="30">
        <f>ROUND(I81*$P$10,2)</f>
        <v>28.64</v>
      </c>
      <c r="O81" s="30">
        <f t="shared" si="53"/>
        <v>63725.919999999998</v>
      </c>
      <c r="P81" s="31"/>
      <c r="Q81" s="8"/>
      <c r="R81" s="62"/>
      <c r="S81" s="66"/>
      <c r="T81" s="8"/>
      <c r="U81" s="8"/>
      <c r="V81" s="8"/>
      <c r="W81" s="8"/>
      <c r="X81" s="8"/>
      <c r="Y81" s="8"/>
      <c r="Z81" s="8"/>
    </row>
    <row r="82" spans="1:26" s="4" customFormat="1" ht="15.75">
      <c r="A82" s="23" t="s">
        <v>438</v>
      </c>
      <c r="B82" s="20" t="s">
        <v>67</v>
      </c>
      <c r="C82" s="29"/>
      <c r="D82" s="56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1"/>
      <c r="Q82" s="8"/>
      <c r="R82" s="62"/>
      <c r="S82" s="66"/>
      <c r="T82" s="8"/>
      <c r="U82" s="8"/>
      <c r="V82" s="8"/>
      <c r="W82" s="8"/>
      <c r="X82" s="8"/>
      <c r="Y82" s="8"/>
      <c r="Z82" s="8"/>
    </row>
    <row r="83" spans="1:26" s="4" customFormat="1" ht="15.75">
      <c r="A83" s="27" t="s">
        <v>439</v>
      </c>
      <c r="B83" s="28" t="s">
        <v>68</v>
      </c>
      <c r="C83" s="29" t="s">
        <v>309</v>
      </c>
      <c r="D83" s="56">
        <v>48</v>
      </c>
      <c r="E83" s="30">
        <v>15.25</v>
      </c>
      <c r="F83" s="30">
        <f t="shared" si="14"/>
        <v>10.674999999999999</v>
      </c>
      <c r="G83" s="30">
        <f t="shared" ref="G83:G84" si="54">ROUND(D83*F83,2)</f>
        <v>512.4</v>
      </c>
      <c r="H83" s="30">
        <f>ROUND(D83*E83,2)</f>
        <v>732</v>
      </c>
      <c r="I83" s="30">
        <f>ROUND(F83*$P$10,2)</f>
        <v>13.34</v>
      </c>
      <c r="J83" s="30">
        <f>ROUND(E83*$P$10,2)</f>
        <v>19.059999999999999</v>
      </c>
      <c r="K83" s="30">
        <f t="shared" si="16"/>
        <v>640.32000000000005</v>
      </c>
      <c r="L83" s="30">
        <f>ROUND(D83*J83,2)</f>
        <v>914.88</v>
      </c>
      <c r="M83" s="30">
        <f>ROUND(J83*$P$10,2)</f>
        <v>23.83</v>
      </c>
      <c r="N83" s="30">
        <f>ROUND(I83*$P$10,2)</f>
        <v>16.68</v>
      </c>
      <c r="O83" s="30">
        <f t="shared" ref="O83:O84" si="55">ROUND(H83*M83,2)</f>
        <v>17443.560000000001</v>
      </c>
      <c r="P83" s="31"/>
      <c r="Q83" s="8"/>
      <c r="R83" s="62"/>
      <c r="S83" s="66"/>
      <c r="T83" s="8"/>
      <c r="U83" s="8"/>
      <c r="V83" s="8"/>
      <c r="W83" s="8"/>
      <c r="X83" s="8"/>
      <c r="Y83" s="8"/>
      <c r="Z83" s="8"/>
    </row>
    <row r="84" spans="1:26" s="4" customFormat="1" ht="15.75">
      <c r="A84" s="27" t="s">
        <v>744</v>
      </c>
      <c r="B84" s="28" t="s">
        <v>69</v>
      </c>
      <c r="C84" s="29" t="s">
        <v>309</v>
      </c>
      <c r="D84" s="56">
        <v>33.4</v>
      </c>
      <c r="E84" s="30">
        <v>1.75</v>
      </c>
      <c r="F84" s="30">
        <f t="shared" si="14"/>
        <v>1.2249999999999999</v>
      </c>
      <c r="G84" s="30">
        <f t="shared" si="54"/>
        <v>40.92</v>
      </c>
      <c r="H84" s="30">
        <f>ROUND(D84*E84,2)</f>
        <v>58.45</v>
      </c>
      <c r="I84" s="30">
        <f>ROUND(F84*$P$10,2)</f>
        <v>1.53</v>
      </c>
      <c r="J84" s="30">
        <f>ROUND(E84*$P$10,2)</f>
        <v>2.19</v>
      </c>
      <c r="K84" s="30">
        <f t="shared" si="16"/>
        <v>51.1</v>
      </c>
      <c r="L84" s="30">
        <f>ROUND(D84*J84,2)</f>
        <v>73.150000000000006</v>
      </c>
      <c r="M84" s="30">
        <f>ROUND(J84*$P$10,2)</f>
        <v>2.74</v>
      </c>
      <c r="N84" s="30">
        <f>ROUND(I84*$P$10,2)</f>
        <v>1.91</v>
      </c>
      <c r="O84" s="30">
        <f t="shared" si="55"/>
        <v>160.15</v>
      </c>
      <c r="P84" s="31"/>
      <c r="Q84" s="8"/>
      <c r="R84" s="62"/>
      <c r="S84" s="66"/>
      <c r="T84" s="8"/>
      <c r="U84" s="8"/>
      <c r="V84" s="8"/>
      <c r="W84" s="8"/>
      <c r="X84" s="8"/>
      <c r="Y84" s="8"/>
      <c r="Z84" s="8"/>
    </row>
    <row r="85" spans="1:26" s="4" customFormat="1" ht="15.75">
      <c r="A85" s="23" t="s">
        <v>441</v>
      </c>
      <c r="B85" s="20" t="s">
        <v>70</v>
      </c>
      <c r="C85" s="29"/>
      <c r="D85" s="56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1"/>
      <c r="Q85" s="8"/>
      <c r="R85" s="62"/>
      <c r="S85" s="66"/>
      <c r="T85" s="8"/>
      <c r="U85" s="8"/>
      <c r="V85" s="8"/>
      <c r="W85" s="8"/>
      <c r="X85" s="8"/>
      <c r="Y85" s="8"/>
      <c r="Z85" s="8"/>
    </row>
    <row r="86" spans="1:26" s="4" customFormat="1" ht="15.75">
      <c r="A86" s="27" t="s">
        <v>440</v>
      </c>
      <c r="B86" s="28" t="s">
        <v>71</v>
      </c>
      <c r="C86" s="29" t="s">
        <v>310</v>
      </c>
      <c r="D86" s="56">
        <v>666.39</v>
      </c>
      <c r="E86" s="30">
        <v>1.1100000000000001</v>
      </c>
      <c r="F86" s="30">
        <f t="shared" si="14"/>
        <v>0.77700000000000002</v>
      </c>
      <c r="G86" s="30">
        <f t="shared" ref="G86" si="56">ROUND(D86*F86,2)</f>
        <v>517.79</v>
      </c>
      <c r="H86" s="30">
        <f>ROUND(D86*E86,2)</f>
        <v>739.69</v>
      </c>
      <c r="I86" s="30">
        <f>ROUND(F86*$P$10,2)</f>
        <v>0.97</v>
      </c>
      <c r="J86" s="30">
        <f>ROUND(E86*$P$10,2)</f>
        <v>1.39</v>
      </c>
      <c r="K86" s="30">
        <f t="shared" si="16"/>
        <v>646.4</v>
      </c>
      <c r="L86" s="30">
        <f>ROUND(D86*J86,2)</f>
        <v>926.28</v>
      </c>
      <c r="M86" s="30">
        <f>ROUND(J86*$P$10,2)</f>
        <v>1.74</v>
      </c>
      <c r="N86" s="30">
        <f>ROUND(I86*$P$10,2)</f>
        <v>1.21</v>
      </c>
      <c r="O86" s="30">
        <f t="shared" ref="O86" si="57">ROUND(H86*M86,2)</f>
        <v>1287.06</v>
      </c>
      <c r="P86" s="31"/>
      <c r="Q86" s="8"/>
      <c r="R86" s="62"/>
      <c r="S86" s="66"/>
      <c r="T86" s="8"/>
      <c r="U86" s="8"/>
      <c r="V86" s="8"/>
      <c r="W86" s="8"/>
      <c r="X86" s="8"/>
      <c r="Y86" s="8"/>
      <c r="Z86" s="8"/>
    </row>
    <row r="87" spans="1:26" s="9" customFormat="1" ht="15.75">
      <c r="A87" s="23" t="s">
        <v>745</v>
      </c>
      <c r="B87" s="20" t="s">
        <v>72</v>
      </c>
      <c r="C87" s="19"/>
      <c r="D87" s="55"/>
      <c r="E87" s="18"/>
      <c r="F87" s="30"/>
      <c r="G87" s="18"/>
      <c r="H87" s="18"/>
      <c r="I87" s="30"/>
      <c r="J87" s="18"/>
      <c r="K87" s="30"/>
      <c r="L87" s="18"/>
      <c r="M87" s="30"/>
      <c r="N87" s="18"/>
      <c r="O87" s="30"/>
      <c r="P87" s="13"/>
      <c r="Q87" s="69"/>
      <c r="R87" s="68"/>
      <c r="S87" s="66"/>
      <c r="T87" s="69"/>
      <c r="U87" s="69"/>
      <c r="V87" s="69"/>
      <c r="W87" s="69"/>
      <c r="X87" s="69"/>
      <c r="Y87" s="69"/>
      <c r="Z87" s="69"/>
    </row>
    <row r="88" spans="1:26" s="4" customFormat="1" ht="15.75">
      <c r="A88" s="27" t="s">
        <v>746</v>
      </c>
      <c r="B88" s="28" t="s">
        <v>319</v>
      </c>
      <c r="C88" s="29" t="s">
        <v>309</v>
      </c>
      <c r="D88" s="56">
        <v>238</v>
      </c>
      <c r="E88" s="30">
        <v>37.5</v>
      </c>
      <c r="F88" s="30">
        <f t="shared" si="14"/>
        <v>26.25</v>
      </c>
      <c r="G88" s="30">
        <f t="shared" ref="G88" si="58">ROUND(D88*F88,2)</f>
        <v>6247.5</v>
      </c>
      <c r="H88" s="30">
        <f>ROUND(D88*E88,2)</f>
        <v>8925</v>
      </c>
      <c r="I88" s="30">
        <f>ROUND(F88*$P$10,2)</f>
        <v>32.81</v>
      </c>
      <c r="J88" s="30">
        <f>ROUND(E88*$P$10,2)</f>
        <v>46.88</v>
      </c>
      <c r="K88" s="30">
        <f t="shared" si="16"/>
        <v>7808.78</v>
      </c>
      <c r="L88" s="30">
        <f>ROUND(D88*J88,2)</f>
        <v>11157.44</v>
      </c>
      <c r="M88" s="30">
        <f>ROUND(J88*$P$10,2)</f>
        <v>58.6</v>
      </c>
      <c r="N88" s="30">
        <f>ROUND(I88*$P$10,2)</f>
        <v>41.01</v>
      </c>
      <c r="O88" s="30">
        <f t="shared" ref="O88" si="59">ROUND(H88*M88,2)</f>
        <v>523005</v>
      </c>
      <c r="P88" s="31"/>
      <c r="Q88" s="8"/>
      <c r="R88" s="62"/>
      <c r="S88" s="66"/>
      <c r="T88" s="8"/>
      <c r="U88" s="8"/>
      <c r="V88" s="8"/>
      <c r="W88" s="8"/>
      <c r="X88" s="8"/>
      <c r="Y88" s="8"/>
      <c r="Z88" s="8"/>
    </row>
    <row r="89" spans="1:26" s="5" customFormat="1" ht="15.75">
      <c r="A89" s="86">
        <v>3</v>
      </c>
      <c r="B89" s="87" t="s">
        <v>73</v>
      </c>
      <c r="C89" s="88"/>
      <c r="D89" s="89"/>
      <c r="E89" s="90"/>
      <c r="F89" s="90"/>
      <c r="G89" s="90">
        <f>SUM(G90:G104)</f>
        <v>32119.39</v>
      </c>
      <c r="H89" s="90">
        <f>SUM(H90:H104)</f>
        <v>45884.87</v>
      </c>
      <c r="I89" s="90"/>
      <c r="J89" s="90"/>
      <c r="K89" s="90">
        <f>SUM(K90:K104)</f>
        <v>40145.050000000003</v>
      </c>
      <c r="L89" s="90">
        <f>SUM(L90:L104)</f>
        <v>57369.440000000002</v>
      </c>
      <c r="M89" s="90"/>
      <c r="N89" s="90"/>
      <c r="O89" s="90">
        <f>SUM(O90:O104)</f>
        <v>2053454.0300000003</v>
      </c>
      <c r="P89" s="91">
        <f>L89/$L$387*100</f>
        <v>2.0961217908265826</v>
      </c>
      <c r="Q89" s="65"/>
      <c r="R89" s="68"/>
      <c r="S89" s="66"/>
      <c r="T89" s="65"/>
      <c r="U89" s="65"/>
      <c r="V89" s="65"/>
      <c r="W89" s="65"/>
      <c r="X89" s="65"/>
      <c r="Y89" s="65"/>
      <c r="Z89" s="65"/>
    </row>
    <row r="90" spans="1:26" ht="15.75">
      <c r="A90" s="23" t="s">
        <v>385</v>
      </c>
      <c r="B90" s="20" t="s">
        <v>74</v>
      </c>
      <c r="C90" s="19"/>
      <c r="D90" s="55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3"/>
      <c r="R90" s="62"/>
      <c r="S90" s="66"/>
    </row>
    <row r="91" spans="1:26" s="2" customFormat="1" ht="15.75">
      <c r="A91" s="27" t="s">
        <v>442</v>
      </c>
      <c r="B91" s="28" t="s">
        <v>75</v>
      </c>
      <c r="C91" s="29" t="s">
        <v>304</v>
      </c>
      <c r="D91" s="56">
        <v>82.8</v>
      </c>
      <c r="E91" s="30">
        <v>2.88</v>
      </c>
      <c r="F91" s="30">
        <f t="shared" ref="F91:F152" si="60">E91*$Q$12</f>
        <v>2.016</v>
      </c>
      <c r="G91" s="30">
        <f t="shared" ref="G91" si="61">ROUND(D91*F91,2)</f>
        <v>166.92</v>
      </c>
      <c r="H91" s="30">
        <f>ROUND(D91*E91,2)</f>
        <v>238.46</v>
      </c>
      <c r="I91" s="30">
        <f>ROUND(F91*$P$10,2)</f>
        <v>2.52</v>
      </c>
      <c r="J91" s="30">
        <f>ROUND(E91*$P$10,2)</f>
        <v>3.6</v>
      </c>
      <c r="K91" s="30">
        <f t="shared" ref="K91:K104" si="62">ROUND(D91*I91,2)</f>
        <v>208.66</v>
      </c>
      <c r="L91" s="30">
        <f>ROUND(D91*J91,2)</f>
        <v>298.08</v>
      </c>
      <c r="M91" s="30">
        <f>ROUND(J91*$P$10,2)</f>
        <v>4.5</v>
      </c>
      <c r="N91" s="30">
        <f>ROUND(I91*$P$10,2)</f>
        <v>3.15</v>
      </c>
      <c r="O91" s="30">
        <f t="shared" ref="O91" si="63">ROUND(H91*M91,2)</f>
        <v>1073.07</v>
      </c>
      <c r="P91" s="31"/>
      <c r="Q91" s="11"/>
      <c r="R91" s="62"/>
      <c r="S91" s="66"/>
      <c r="T91" s="11"/>
      <c r="U91" s="11"/>
      <c r="V91" s="11"/>
      <c r="W91" s="11"/>
      <c r="X91" s="11"/>
      <c r="Y91" s="11"/>
      <c r="Z91" s="11"/>
    </row>
    <row r="92" spans="1:26" s="1" customFormat="1" ht="15.75">
      <c r="A92" s="23" t="s">
        <v>443</v>
      </c>
      <c r="B92" s="20" t="s">
        <v>78</v>
      </c>
      <c r="C92" s="19"/>
      <c r="D92" s="55"/>
      <c r="E92" s="18"/>
      <c r="F92" s="30"/>
      <c r="G92" s="18"/>
      <c r="H92" s="18"/>
      <c r="I92" s="30"/>
      <c r="J92" s="18"/>
      <c r="K92" s="30"/>
      <c r="L92" s="18"/>
      <c r="M92" s="30"/>
      <c r="N92" s="18"/>
      <c r="O92" s="30"/>
      <c r="P92" s="13"/>
      <c r="Q92" s="71"/>
      <c r="R92" s="68"/>
      <c r="S92" s="66"/>
      <c r="T92" s="71"/>
      <c r="U92" s="71"/>
      <c r="V92" s="71"/>
      <c r="W92" s="71"/>
      <c r="X92" s="71"/>
      <c r="Y92" s="71"/>
      <c r="Z92" s="71"/>
    </row>
    <row r="93" spans="1:26" s="2" customFormat="1" ht="15.75">
      <c r="A93" s="27" t="s">
        <v>444</v>
      </c>
      <c r="B93" s="28" t="s">
        <v>79</v>
      </c>
      <c r="C93" s="29" t="s">
        <v>309</v>
      </c>
      <c r="D93" s="56">
        <v>606.74</v>
      </c>
      <c r="E93" s="30">
        <v>39.270000000000003</v>
      </c>
      <c r="F93" s="30">
        <f t="shared" si="60"/>
        <v>27.489000000000001</v>
      </c>
      <c r="G93" s="30">
        <f t="shared" ref="G93" si="64">ROUND(D93*F93,2)</f>
        <v>16678.68</v>
      </c>
      <c r="H93" s="30">
        <f>ROUND(D93*E93,2)</f>
        <v>23826.68</v>
      </c>
      <c r="I93" s="30">
        <f>ROUND(F93*$P$10,2)</f>
        <v>34.36</v>
      </c>
      <c r="J93" s="30">
        <f>ROUND(E93*$P$10,2)</f>
        <v>49.09</v>
      </c>
      <c r="K93" s="30">
        <f t="shared" si="62"/>
        <v>20847.59</v>
      </c>
      <c r="L93" s="30">
        <f>ROUND(D93*J93,2)</f>
        <v>29784.87</v>
      </c>
      <c r="M93" s="30">
        <f>ROUND(J93*$P$10,2)</f>
        <v>61.36</v>
      </c>
      <c r="N93" s="30">
        <f>ROUND(I93*$P$10,2)</f>
        <v>42.95</v>
      </c>
      <c r="O93" s="30">
        <f t="shared" ref="O93" si="65">ROUND(H93*M93,2)</f>
        <v>1462005.08</v>
      </c>
      <c r="P93" s="31"/>
      <c r="Q93" s="11"/>
      <c r="R93" s="62"/>
      <c r="S93" s="66"/>
      <c r="T93" s="11"/>
      <c r="U93" s="11"/>
      <c r="V93" s="11"/>
      <c r="W93" s="11"/>
      <c r="X93" s="11"/>
      <c r="Y93" s="11"/>
      <c r="Z93" s="11"/>
    </row>
    <row r="94" spans="1:26" ht="15.75">
      <c r="A94" s="23" t="s">
        <v>445</v>
      </c>
      <c r="B94" s="20" t="s">
        <v>80</v>
      </c>
      <c r="C94" s="19"/>
      <c r="D94" s="55"/>
      <c r="E94" s="18"/>
      <c r="F94" s="30"/>
      <c r="G94" s="18"/>
      <c r="H94" s="18"/>
      <c r="I94" s="30"/>
      <c r="J94" s="18"/>
      <c r="K94" s="30"/>
      <c r="L94" s="18"/>
      <c r="M94" s="30"/>
      <c r="N94" s="18"/>
      <c r="O94" s="30"/>
      <c r="P94" s="13"/>
      <c r="R94" s="62"/>
      <c r="S94" s="66"/>
    </row>
    <row r="95" spans="1:26" s="2" customFormat="1" ht="15.75">
      <c r="A95" s="27" t="s">
        <v>446</v>
      </c>
      <c r="B95" s="28" t="s">
        <v>68</v>
      </c>
      <c r="C95" s="29" t="s">
        <v>309</v>
      </c>
      <c r="D95" s="56">
        <v>109.67000000000002</v>
      </c>
      <c r="E95" s="30">
        <v>39.270000000000003</v>
      </c>
      <c r="F95" s="30">
        <f t="shared" si="60"/>
        <v>27.489000000000001</v>
      </c>
      <c r="G95" s="30">
        <f t="shared" ref="G95:G96" si="66">ROUND(D95*F95,2)</f>
        <v>3014.72</v>
      </c>
      <c r="H95" s="30">
        <f>ROUND(D95*E95,2)</f>
        <v>4306.74</v>
      </c>
      <c r="I95" s="30">
        <f>ROUND(F95*$P$10,2)</f>
        <v>34.36</v>
      </c>
      <c r="J95" s="30">
        <f>ROUND(E95*$P$10,2)</f>
        <v>49.09</v>
      </c>
      <c r="K95" s="30">
        <f t="shared" si="62"/>
        <v>3768.26</v>
      </c>
      <c r="L95" s="30">
        <f>ROUND(D95*J95,2)</f>
        <v>5383.7</v>
      </c>
      <c r="M95" s="30">
        <f>ROUND(J95*$P$10,2)</f>
        <v>61.36</v>
      </c>
      <c r="N95" s="30">
        <f>ROUND(I95*$P$10,2)</f>
        <v>42.95</v>
      </c>
      <c r="O95" s="30">
        <f t="shared" ref="O95:O96" si="67">ROUND(H95*M95,2)</f>
        <v>264261.57</v>
      </c>
      <c r="P95" s="31"/>
      <c r="Q95" s="11"/>
      <c r="R95" s="62"/>
      <c r="S95" s="66"/>
      <c r="T95" s="11"/>
      <c r="U95" s="11"/>
      <c r="V95" s="11"/>
      <c r="W95" s="11"/>
      <c r="X95" s="11"/>
      <c r="Y95" s="11"/>
      <c r="Z95" s="11"/>
    </row>
    <row r="96" spans="1:26" s="2" customFormat="1" ht="15.75">
      <c r="A96" s="27" t="s">
        <v>447</v>
      </c>
      <c r="B96" s="28" t="s">
        <v>81</v>
      </c>
      <c r="C96" s="29" t="s">
        <v>309</v>
      </c>
      <c r="D96" s="56">
        <v>375.49</v>
      </c>
      <c r="E96" s="30">
        <v>18.440000000000001</v>
      </c>
      <c r="F96" s="30">
        <f t="shared" si="60"/>
        <v>12.907999999999999</v>
      </c>
      <c r="G96" s="30">
        <f t="shared" si="66"/>
        <v>4846.82</v>
      </c>
      <c r="H96" s="30">
        <f>ROUND(D96*E96,2)</f>
        <v>6924.04</v>
      </c>
      <c r="I96" s="30">
        <f>ROUND(F96*$P$10,2)</f>
        <v>16.14</v>
      </c>
      <c r="J96" s="30">
        <f>ROUND(E96*$P$10,2)</f>
        <v>23.05</v>
      </c>
      <c r="K96" s="30">
        <f t="shared" si="62"/>
        <v>6060.41</v>
      </c>
      <c r="L96" s="30">
        <f>ROUND(D96*J96,2)</f>
        <v>8655.0400000000009</v>
      </c>
      <c r="M96" s="30">
        <f>ROUND(J96*$P$10,2)</f>
        <v>28.81</v>
      </c>
      <c r="N96" s="30">
        <f>ROUND(I96*$P$10,2)</f>
        <v>20.18</v>
      </c>
      <c r="O96" s="30">
        <f t="shared" si="67"/>
        <v>199481.59</v>
      </c>
      <c r="P96" s="31"/>
      <c r="Q96" s="11"/>
      <c r="R96" s="62"/>
      <c r="S96" s="66"/>
      <c r="T96" s="11"/>
      <c r="U96" s="11"/>
      <c r="V96" s="11"/>
      <c r="W96" s="11"/>
      <c r="X96" s="11"/>
      <c r="Y96" s="11"/>
      <c r="Z96" s="11"/>
    </row>
    <row r="97" spans="1:26" ht="15.75">
      <c r="A97" s="23" t="s">
        <v>448</v>
      </c>
      <c r="B97" s="20" t="s">
        <v>82</v>
      </c>
      <c r="C97" s="19"/>
      <c r="D97" s="55"/>
      <c r="E97" s="18"/>
      <c r="F97" s="30"/>
      <c r="G97" s="18"/>
      <c r="H97" s="18"/>
      <c r="I97" s="30"/>
      <c r="J97" s="18"/>
      <c r="K97" s="30"/>
      <c r="L97" s="18"/>
      <c r="M97" s="30"/>
      <c r="N97" s="18"/>
      <c r="O97" s="30"/>
      <c r="P97" s="13"/>
      <c r="R97" s="62"/>
      <c r="S97" s="66"/>
    </row>
    <row r="98" spans="1:26" s="4" customFormat="1" ht="15.75">
      <c r="A98" s="27" t="s">
        <v>449</v>
      </c>
      <c r="B98" s="28" t="s">
        <v>77</v>
      </c>
      <c r="C98" s="29" t="s">
        <v>304</v>
      </c>
      <c r="D98" s="56">
        <v>86.4</v>
      </c>
      <c r="E98" s="30">
        <v>4.32</v>
      </c>
      <c r="F98" s="30">
        <f t="shared" si="60"/>
        <v>3.024</v>
      </c>
      <c r="G98" s="30">
        <f t="shared" ref="G98:G99" si="68">ROUND(D98*F98,2)</f>
        <v>261.27</v>
      </c>
      <c r="H98" s="30">
        <f>ROUND(D98*E98,2)</f>
        <v>373.25</v>
      </c>
      <c r="I98" s="30">
        <f>ROUND(F98*$P$10,2)</f>
        <v>3.78</v>
      </c>
      <c r="J98" s="30">
        <f>ROUND(E98*$P$10,2)</f>
        <v>5.4</v>
      </c>
      <c r="K98" s="30">
        <f t="shared" si="62"/>
        <v>326.58999999999997</v>
      </c>
      <c r="L98" s="30">
        <f>ROUND(D98*J98,2)</f>
        <v>466.56</v>
      </c>
      <c r="M98" s="30">
        <f>ROUND(J98*$P$10,2)</f>
        <v>6.75</v>
      </c>
      <c r="N98" s="30">
        <f>ROUND(I98*$P$10,2)</f>
        <v>4.7300000000000004</v>
      </c>
      <c r="O98" s="30">
        <f t="shared" ref="O98:O99" si="69">ROUND(H98*M98,2)</f>
        <v>2519.44</v>
      </c>
      <c r="P98" s="31"/>
      <c r="Q98" s="8"/>
      <c r="R98" s="62"/>
      <c r="S98" s="66"/>
      <c r="T98" s="8"/>
      <c r="U98" s="8"/>
      <c r="V98" s="8"/>
      <c r="W98" s="8"/>
      <c r="X98" s="8"/>
      <c r="Y98" s="8"/>
      <c r="Z98" s="8"/>
    </row>
    <row r="99" spans="1:26" s="4" customFormat="1" ht="15.75">
      <c r="A99" s="27" t="s">
        <v>450</v>
      </c>
      <c r="B99" s="28" t="s">
        <v>76</v>
      </c>
      <c r="C99" s="29" t="s">
        <v>304</v>
      </c>
      <c r="D99" s="56">
        <v>1611.96</v>
      </c>
      <c r="E99" s="30">
        <v>3.82</v>
      </c>
      <c r="F99" s="30">
        <f t="shared" si="60"/>
        <v>2.6739999999999999</v>
      </c>
      <c r="G99" s="30">
        <f t="shared" si="68"/>
        <v>4310.38</v>
      </c>
      <c r="H99" s="30">
        <f>ROUND(D99*E99,2)</f>
        <v>6157.69</v>
      </c>
      <c r="I99" s="30">
        <f>ROUND(F99*$P$10,2)</f>
        <v>3.34</v>
      </c>
      <c r="J99" s="30">
        <f>ROUND(E99*$P$10,2)</f>
        <v>4.78</v>
      </c>
      <c r="K99" s="30">
        <f t="shared" si="62"/>
        <v>5383.95</v>
      </c>
      <c r="L99" s="30">
        <f>ROUND(D99*J99,2)</f>
        <v>7705.17</v>
      </c>
      <c r="M99" s="30">
        <f>ROUND(J99*$P$10,2)</f>
        <v>5.98</v>
      </c>
      <c r="N99" s="30">
        <f>ROUND(I99*$P$10,2)</f>
        <v>4.18</v>
      </c>
      <c r="O99" s="30">
        <f t="shared" si="69"/>
        <v>36822.99</v>
      </c>
      <c r="P99" s="31"/>
      <c r="Q99" s="8"/>
      <c r="R99" s="62"/>
      <c r="S99" s="66"/>
      <c r="T99" s="8"/>
      <c r="U99" s="8"/>
      <c r="V99" s="8"/>
      <c r="W99" s="8"/>
      <c r="X99" s="8"/>
      <c r="Y99" s="8"/>
      <c r="Z99" s="8"/>
    </row>
    <row r="100" spans="1:26" s="1" customFormat="1" ht="15.75">
      <c r="A100" s="23" t="s">
        <v>451</v>
      </c>
      <c r="B100" s="20" t="s">
        <v>64</v>
      </c>
      <c r="C100" s="19"/>
      <c r="D100" s="55"/>
      <c r="E100" s="18"/>
      <c r="F100" s="30"/>
      <c r="G100" s="18"/>
      <c r="H100" s="18"/>
      <c r="I100" s="30"/>
      <c r="J100" s="18"/>
      <c r="K100" s="30"/>
      <c r="L100" s="18"/>
      <c r="M100" s="30"/>
      <c r="N100" s="18"/>
      <c r="O100" s="30"/>
      <c r="P100" s="13"/>
      <c r="Q100" s="71"/>
      <c r="R100" s="68"/>
      <c r="S100" s="66"/>
      <c r="T100" s="71"/>
      <c r="U100" s="71"/>
      <c r="V100" s="71"/>
      <c r="W100" s="71"/>
      <c r="X100" s="71"/>
      <c r="Y100" s="71"/>
      <c r="Z100" s="71"/>
    </row>
    <row r="101" spans="1:26" ht="15.75">
      <c r="A101" s="27" t="s">
        <v>452</v>
      </c>
      <c r="B101" s="28" t="s">
        <v>83</v>
      </c>
      <c r="C101" s="29" t="s">
        <v>309</v>
      </c>
      <c r="D101" s="56">
        <v>97.26</v>
      </c>
      <c r="E101" s="30">
        <v>19.64</v>
      </c>
      <c r="F101" s="30">
        <f t="shared" si="60"/>
        <v>13.747999999999999</v>
      </c>
      <c r="G101" s="30">
        <f t="shared" ref="G101:G102" si="70">ROUND(D101*F101,2)</f>
        <v>1337.13</v>
      </c>
      <c r="H101" s="30">
        <f>ROUND(D101*E101,2)</f>
        <v>1910.19</v>
      </c>
      <c r="I101" s="30">
        <f>ROUND(F101*$P$10,2)</f>
        <v>17.190000000000001</v>
      </c>
      <c r="J101" s="30">
        <f>ROUND(E101*$P$10,2)</f>
        <v>24.55</v>
      </c>
      <c r="K101" s="30">
        <f t="shared" si="62"/>
        <v>1671.9</v>
      </c>
      <c r="L101" s="30">
        <f>ROUND(D101*J101,2)</f>
        <v>2387.73</v>
      </c>
      <c r="M101" s="30">
        <f>ROUND(J101*$P$10,2)</f>
        <v>30.69</v>
      </c>
      <c r="N101" s="30">
        <f>ROUND(I101*$P$10,2)</f>
        <v>21.49</v>
      </c>
      <c r="O101" s="30">
        <f t="shared" ref="O101:O102" si="71">ROUND(H101*M101,2)</f>
        <v>58623.73</v>
      </c>
      <c r="P101" s="31"/>
      <c r="R101" s="62"/>
      <c r="S101" s="66"/>
    </row>
    <row r="102" spans="1:26" ht="15.75">
      <c r="A102" s="27" t="s">
        <v>453</v>
      </c>
      <c r="B102" s="28" t="s">
        <v>84</v>
      </c>
      <c r="C102" s="29" t="s">
        <v>309</v>
      </c>
      <c r="D102" s="56">
        <v>24.31</v>
      </c>
      <c r="E102" s="30">
        <v>26.18</v>
      </c>
      <c r="F102" s="30">
        <f t="shared" si="60"/>
        <v>18.325999999999997</v>
      </c>
      <c r="G102" s="30">
        <f t="shared" si="70"/>
        <v>445.51</v>
      </c>
      <c r="H102" s="30">
        <f>ROUND(D102*E102,2)</f>
        <v>636.44000000000005</v>
      </c>
      <c r="I102" s="30">
        <f>ROUND(F102*$P$10,2)</f>
        <v>22.91</v>
      </c>
      <c r="J102" s="30">
        <f>ROUND(E102*$P$10,2)</f>
        <v>32.729999999999997</v>
      </c>
      <c r="K102" s="30">
        <f t="shared" si="62"/>
        <v>556.94000000000005</v>
      </c>
      <c r="L102" s="30">
        <f>ROUND(D102*J102,2)</f>
        <v>795.67</v>
      </c>
      <c r="M102" s="30">
        <f>ROUND(J102*$P$10,2)</f>
        <v>40.909999999999997</v>
      </c>
      <c r="N102" s="30">
        <f>ROUND(I102*$P$10,2)</f>
        <v>28.64</v>
      </c>
      <c r="O102" s="30">
        <f t="shared" si="71"/>
        <v>26036.76</v>
      </c>
      <c r="P102" s="31"/>
      <c r="R102" s="62"/>
      <c r="S102" s="66"/>
    </row>
    <row r="103" spans="1:26" s="1" customFormat="1" ht="15.75">
      <c r="A103" s="23" t="s">
        <v>454</v>
      </c>
      <c r="B103" s="20" t="s">
        <v>750</v>
      </c>
      <c r="C103" s="19"/>
      <c r="D103" s="55"/>
      <c r="E103" s="18"/>
      <c r="F103" s="30"/>
      <c r="G103" s="18"/>
      <c r="H103" s="18"/>
      <c r="I103" s="30"/>
      <c r="J103" s="18"/>
      <c r="K103" s="30"/>
      <c r="L103" s="18"/>
      <c r="M103" s="30"/>
      <c r="N103" s="18"/>
      <c r="O103" s="30"/>
      <c r="P103" s="13"/>
      <c r="Q103" s="71"/>
      <c r="R103" s="68"/>
      <c r="S103" s="66"/>
      <c r="T103" s="71"/>
      <c r="U103" s="71"/>
      <c r="V103" s="71"/>
      <c r="W103" s="71"/>
      <c r="X103" s="71"/>
      <c r="Y103" s="71"/>
      <c r="Z103" s="71"/>
    </row>
    <row r="104" spans="1:26" s="4" customFormat="1" ht="15.75">
      <c r="A104" s="27" t="s">
        <v>455</v>
      </c>
      <c r="B104" s="28" t="s">
        <v>71</v>
      </c>
      <c r="C104" s="29" t="s">
        <v>310</v>
      </c>
      <c r="D104" s="56">
        <v>1361.6</v>
      </c>
      <c r="E104" s="30">
        <v>1.1100000000000001</v>
      </c>
      <c r="F104" s="30">
        <f t="shared" si="60"/>
        <v>0.77700000000000002</v>
      </c>
      <c r="G104" s="30">
        <f t="shared" ref="G104" si="72">ROUND(D104*F104,2)</f>
        <v>1057.96</v>
      </c>
      <c r="H104" s="30">
        <f>ROUND(D104*E104,2)</f>
        <v>1511.38</v>
      </c>
      <c r="I104" s="30">
        <f>ROUND(F104*$P$10,2)</f>
        <v>0.97</v>
      </c>
      <c r="J104" s="30">
        <f>ROUND(E104*$P$10,2)</f>
        <v>1.39</v>
      </c>
      <c r="K104" s="30">
        <f t="shared" si="62"/>
        <v>1320.75</v>
      </c>
      <c r="L104" s="30">
        <f>ROUND(D104*J104,2)</f>
        <v>1892.62</v>
      </c>
      <c r="M104" s="30">
        <f>ROUND(J104*$P$10,2)</f>
        <v>1.74</v>
      </c>
      <c r="N104" s="30">
        <f>ROUND(I104*$P$10,2)</f>
        <v>1.21</v>
      </c>
      <c r="O104" s="30">
        <f t="shared" ref="O104" si="73">ROUND(H104*M104,2)</f>
        <v>2629.8</v>
      </c>
      <c r="P104" s="31"/>
      <c r="Q104" s="8"/>
      <c r="R104" s="62"/>
      <c r="S104" s="62"/>
      <c r="T104" s="8"/>
      <c r="U104" s="8"/>
      <c r="V104" s="8"/>
      <c r="W104" s="8"/>
      <c r="X104" s="8"/>
      <c r="Y104" s="8"/>
      <c r="Z104" s="8"/>
    </row>
    <row r="105" spans="1:26" s="5" customFormat="1" ht="15.75">
      <c r="A105" s="86">
        <v>4</v>
      </c>
      <c r="B105" s="87" t="s">
        <v>85</v>
      </c>
      <c r="C105" s="88"/>
      <c r="D105" s="89"/>
      <c r="E105" s="90"/>
      <c r="F105" s="90"/>
      <c r="G105" s="90">
        <f>SUM(G106:G118)</f>
        <v>46210</v>
      </c>
      <c r="H105" s="90">
        <f>SUM(H106:H118)</f>
        <v>66014.28</v>
      </c>
      <c r="I105" s="90"/>
      <c r="J105" s="90"/>
      <c r="K105" s="90">
        <f>SUM(K106:K118)</f>
        <v>57756.09</v>
      </c>
      <c r="L105" s="90">
        <f>SUM(L106:L118)</f>
        <v>82530.58</v>
      </c>
      <c r="M105" s="90"/>
      <c r="N105" s="90"/>
      <c r="O105" s="90">
        <f>SUM(O106:O118)</f>
        <v>19416933.789999999</v>
      </c>
      <c r="P105" s="91">
        <f>L105/$L$387*100</f>
        <v>3.0154407494226287</v>
      </c>
      <c r="Q105" s="65"/>
      <c r="R105" s="68"/>
      <c r="S105" s="66"/>
      <c r="T105" s="65"/>
      <c r="U105" s="65"/>
      <c r="V105" s="65"/>
      <c r="W105" s="65"/>
      <c r="X105" s="65"/>
      <c r="Y105" s="65"/>
      <c r="Z105" s="65"/>
    </row>
    <row r="106" spans="1:26" s="3" customFormat="1" ht="15.75">
      <c r="A106" s="23" t="s">
        <v>456</v>
      </c>
      <c r="B106" s="20" t="s">
        <v>86</v>
      </c>
      <c r="C106" s="19"/>
      <c r="D106" s="55"/>
      <c r="E106" s="18"/>
      <c r="F106" s="30"/>
      <c r="G106" s="18"/>
      <c r="H106" s="18"/>
      <c r="I106" s="18"/>
      <c r="J106" s="18"/>
      <c r="K106" s="18"/>
      <c r="L106" s="18"/>
      <c r="M106" s="18"/>
      <c r="N106" s="18"/>
      <c r="O106" s="18"/>
      <c r="P106" s="13"/>
      <c r="Q106" s="67"/>
      <c r="R106" s="68"/>
      <c r="S106" s="66"/>
      <c r="T106" s="67"/>
      <c r="U106" s="67"/>
      <c r="V106" s="67"/>
      <c r="W106" s="67"/>
      <c r="X106" s="67"/>
      <c r="Y106" s="67"/>
      <c r="Z106" s="67"/>
    </row>
    <row r="107" spans="1:26" s="2" customFormat="1" ht="15.75">
      <c r="A107" s="27" t="s">
        <v>457</v>
      </c>
      <c r="B107" s="28" t="s">
        <v>87</v>
      </c>
      <c r="C107" s="29" t="s">
        <v>309</v>
      </c>
      <c r="D107" s="56">
        <v>35.64</v>
      </c>
      <c r="E107" s="30">
        <v>249.28</v>
      </c>
      <c r="F107" s="30">
        <f t="shared" si="60"/>
        <v>174.49599999999998</v>
      </c>
      <c r="G107" s="30">
        <f t="shared" ref="G107" si="74">ROUND(D107*F107,2)</f>
        <v>6219.04</v>
      </c>
      <c r="H107" s="30">
        <f>ROUND(D107*E107,2)</f>
        <v>8884.34</v>
      </c>
      <c r="I107" s="30">
        <f>ROUND(F107*$P$10,2)</f>
        <v>218.12</v>
      </c>
      <c r="J107" s="30">
        <f>ROUND(E107*$P$10,2)</f>
        <v>311.60000000000002</v>
      </c>
      <c r="K107" s="30">
        <f t="shared" ref="K107:K118" si="75">ROUND(D107*I107,2)</f>
        <v>7773.8</v>
      </c>
      <c r="L107" s="30">
        <f>ROUND(D107*J107,2)</f>
        <v>11105.42</v>
      </c>
      <c r="M107" s="30">
        <f>ROUND(J107*$P$10,2)</f>
        <v>389.5</v>
      </c>
      <c r="N107" s="30">
        <f>ROUND(I107*$P$10,2)</f>
        <v>272.64999999999998</v>
      </c>
      <c r="O107" s="30">
        <f t="shared" ref="O107" si="76">ROUND(H107*M107,2)</f>
        <v>3460450.43</v>
      </c>
      <c r="P107" s="31"/>
      <c r="Q107" s="11"/>
      <c r="R107" s="62"/>
      <c r="S107" s="66"/>
      <c r="T107" s="11"/>
      <c r="U107" s="11"/>
      <c r="V107" s="11"/>
      <c r="W107" s="11"/>
      <c r="X107" s="11"/>
      <c r="Y107" s="11"/>
      <c r="Z107" s="11"/>
    </row>
    <row r="108" spans="1:26" s="1" customFormat="1" ht="15.75">
      <c r="A108" s="23" t="s">
        <v>458</v>
      </c>
      <c r="B108" s="20" t="s">
        <v>88</v>
      </c>
      <c r="C108" s="19"/>
      <c r="D108" s="55"/>
      <c r="E108" s="18"/>
      <c r="F108" s="30"/>
      <c r="G108" s="18"/>
      <c r="H108" s="18"/>
      <c r="I108" s="30"/>
      <c r="J108" s="18"/>
      <c r="K108" s="30"/>
      <c r="L108" s="18"/>
      <c r="M108" s="30"/>
      <c r="N108" s="18"/>
      <c r="O108" s="30"/>
      <c r="P108" s="13"/>
      <c r="Q108" s="71"/>
      <c r="R108" s="68"/>
      <c r="S108" s="66"/>
      <c r="T108" s="71"/>
      <c r="U108" s="71"/>
      <c r="V108" s="71"/>
      <c r="W108" s="71"/>
      <c r="X108" s="71"/>
      <c r="Y108" s="71"/>
      <c r="Z108" s="71"/>
    </row>
    <row r="109" spans="1:26" s="2" customFormat="1" ht="15.75">
      <c r="A109" s="27" t="s">
        <v>459</v>
      </c>
      <c r="B109" s="28" t="s">
        <v>89</v>
      </c>
      <c r="C109" s="29" t="s">
        <v>305</v>
      </c>
      <c r="D109" s="56">
        <v>12</v>
      </c>
      <c r="E109" s="30">
        <v>32.17</v>
      </c>
      <c r="F109" s="30">
        <f t="shared" si="60"/>
        <v>22.518999999999998</v>
      </c>
      <c r="G109" s="30">
        <f t="shared" ref="G109:G110" si="77">ROUND(D109*F109,2)</f>
        <v>270.23</v>
      </c>
      <c r="H109" s="30">
        <f>ROUND(D109*E109,2)</f>
        <v>386.04</v>
      </c>
      <c r="I109" s="30">
        <f>ROUND(F109*$P$10,2)</f>
        <v>28.15</v>
      </c>
      <c r="J109" s="30">
        <f>ROUND(E109*$P$10,2)</f>
        <v>40.21</v>
      </c>
      <c r="K109" s="30">
        <f t="shared" si="75"/>
        <v>337.8</v>
      </c>
      <c r="L109" s="30">
        <f>ROUND(D109*J109,2)</f>
        <v>482.52</v>
      </c>
      <c r="M109" s="30">
        <f>ROUND(J109*$P$10,2)</f>
        <v>50.26</v>
      </c>
      <c r="N109" s="30">
        <f>ROUND(I109*$P$10,2)</f>
        <v>35.19</v>
      </c>
      <c r="O109" s="30">
        <f t="shared" ref="O109:O110" si="78">ROUND(H109*M109,2)</f>
        <v>19402.37</v>
      </c>
      <c r="P109" s="31"/>
      <c r="Q109" s="11"/>
      <c r="R109" s="62"/>
      <c r="S109" s="66"/>
      <c r="T109" s="11"/>
      <c r="U109" s="11"/>
      <c r="V109" s="11"/>
      <c r="W109" s="11"/>
      <c r="X109" s="11"/>
      <c r="Y109" s="11"/>
      <c r="Z109" s="11"/>
    </row>
    <row r="110" spans="1:26" s="4" customFormat="1" ht="15.75">
      <c r="A110" s="27" t="s">
        <v>460</v>
      </c>
      <c r="B110" s="28" t="s">
        <v>90</v>
      </c>
      <c r="C110" s="29" t="s">
        <v>305</v>
      </c>
      <c r="D110" s="56">
        <v>72</v>
      </c>
      <c r="E110" s="30">
        <v>58.78</v>
      </c>
      <c r="F110" s="30">
        <f t="shared" si="60"/>
        <v>41.146000000000001</v>
      </c>
      <c r="G110" s="30">
        <f t="shared" si="77"/>
        <v>2962.51</v>
      </c>
      <c r="H110" s="30">
        <f>ROUND(D110*E110,2)</f>
        <v>4232.16</v>
      </c>
      <c r="I110" s="30">
        <f>ROUND(F110*$P$10,2)</f>
        <v>51.43</v>
      </c>
      <c r="J110" s="30">
        <f>ROUND(E110*$P$10,2)</f>
        <v>73.48</v>
      </c>
      <c r="K110" s="30">
        <f t="shared" si="75"/>
        <v>3702.96</v>
      </c>
      <c r="L110" s="30">
        <f>ROUND(D110*J110,2)</f>
        <v>5290.56</v>
      </c>
      <c r="M110" s="30">
        <f>ROUND(J110*$P$10,2)</f>
        <v>91.85</v>
      </c>
      <c r="N110" s="30">
        <f>ROUND(I110*$P$10,2)</f>
        <v>64.290000000000006</v>
      </c>
      <c r="O110" s="30">
        <f t="shared" si="78"/>
        <v>388723.9</v>
      </c>
      <c r="P110" s="31"/>
      <c r="Q110" s="8"/>
      <c r="R110" s="62"/>
      <c r="S110" s="66"/>
      <c r="T110" s="8"/>
      <c r="U110" s="8"/>
      <c r="V110" s="8"/>
      <c r="W110" s="8"/>
      <c r="X110" s="8"/>
      <c r="Y110" s="8"/>
      <c r="Z110" s="8"/>
    </row>
    <row r="111" spans="1:26" s="1" customFormat="1" ht="15.75">
      <c r="A111" s="23" t="s">
        <v>461</v>
      </c>
      <c r="B111" s="20" t="s">
        <v>91</v>
      </c>
      <c r="C111" s="19"/>
      <c r="D111" s="55"/>
      <c r="E111" s="18"/>
      <c r="F111" s="30"/>
      <c r="G111" s="18"/>
      <c r="H111" s="18"/>
      <c r="I111" s="30"/>
      <c r="J111" s="18"/>
      <c r="K111" s="30"/>
      <c r="L111" s="18"/>
      <c r="M111" s="30"/>
      <c r="N111" s="18"/>
      <c r="O111" s="30"/>
      <c r="P111" s="13"/>
      <c r="Q111" s="71"/>
      <c r="R111" s="68"/>
      <c r="S111" s="66"/>
      <c r="T111" s="71"/>
      <c r="U111" s="71"/>
      <c r="V111" s="71"/>
      <c r="W111" s="71"/>
      <c r="X111" s="71"/>
      <c r="Y111" s="71"/>
      <c r="Z111" s="71"/>
    </row>
    <row r="112" spans="1:26" s="2" customFormat="1" ht="15.75">
      <c r="A112" s="27" t="s">
        <v>462</v>
      </c>
      <c r="B112" s="28" t="s">
        <v>92</v>
      </c>
      <c r="C112" s="29" t="s">
        <v>304</v>
      </c>
      <c r="D112" s="56">
        <v>123.58</v>
      </c>
      <c r="E112" s="30">
        <v>50.49</v>
      </c>
      <c r="F112" s="30">
        <f t="shared" si="60"/>
        <v>35.342999999999996</v>
      </c>
      <c r="G112" s="30">
        <f t="shared" ref="G112" si="79">ROUND(D112*F112,2)</f>
        <v>4367.6899999999996</v>
      </c>
      <c r="H112" s="30">
        <f>ROUND(D112*E112,2)</f>
        <v>6239.55</v>
      </c>
      <c r="I112" s="30">
        <f>ROUND(F112*$P$10,2)</f>
        <v>44.18</v>
      </c>
      <c r="J112" s="30">
        <f>ROUND(E112*$P$10,2)</f>
        <v>63.11</v>
      </c>
      <c r="K112" s="30">
        <f t="shared" si="75"/>
        <v>5459.76</v>
      </c>
      <c r="L112" s="30">
        <f>ROUND(D112*J112,2)</f>
        <v>7799.13</v>
      </c>
      <c r="M112" s="30">
        <f>ROUND(J112*$P$10,2)</f>
        <v>78.89</v>
      </c>
      <c r="N112" s="30">
        <f>ROUND(I112*$P$10,2)</f>
        <v>55.23</v>
      </c>
      <c r="O112" s="30">
        <f t="shared" ref="O112" si="80">ROUND(H112*M112,2)</f>
        <v>492238.1</v>
      </c>
      <c r="P112" s="31"/>
      <c r="Q112" s="11"/>
      <c r="R112" s="62"/>
      <c r="S112" s="66"/>
      <c r="T112" s="11"/>
      <c r="U112" s="11"/>
      <c r="V112" s="11"/>
      <c r="W112" s="11"/>
      <c r="X112" s="11"/>
      <c r="Y112" s="11"/>
      <c r="Z112" s="11"/>
    </row>
    <row r="113" spans="1:26" s="1" customFormat="1" ht="15.75">
      <c r="A113" s="23" t="s">
        <v>463</v>
      </c>
      <c r="B113" s="20" t="s">
        <v>93</v>
      </c>
      <c r="C113" s="19"/>
      <c r="D113" s="55"/>
      <c r="E113" s="18"/>
      <c r="F113" s="30"/>
      <c r="G113" s="18"/>
      <c r="H113" s="18"/>
      <c r="I113" s="30"/>
      <c r="J113" s="18"/>
      <c r="K113" s="30"/>
      <c r="L113" s="18"/>
      <c r="M113" s="30"/>
      <c r="N113" s="18"/>
      <c r="O113" s="30"/>
      <c r="P113" s="13"/>
      <c r="Q113" s="71"/>
      <c r="R113" s="68"/>
      <c r="S113" s="66"/>
      <c r="T113" s="71"/>
      <c r="U113" s="71"/>
      <c r="V113" s="71"/>
      <c r="W113" s="71"/>
      <c r="X113" s="71"/>
      <c r="Y113" s="71"/>
      <c r="Z113" s="71"/>
    </row>
    <row r="114" spans="1:26" s="2" customFormat="1" ht="15.75">
      <c r="A114" s="27" t="s">
        <v>464</v>
      </c>
      <c r="B114" s="28" t="s">
        <v>94</v>
      </c>
      <c r="C114" s="29" t="s">
        <v>311</v>
      </c>
      <c r="D114" s="56">
        <v>2580.64</v>
      </c>
      <c r="E114" s="30">
        <v>6.86</v>
      </c>
      <c r="F114" s="30">
        <f t="shared" si="60"/>
        <v>4.8019999999999996</v>
      </c>
      <c r="G114" s="30">
        <f t="shared" ref="G114" si="81">ROUND(D114*F114,2)</f>
        <v>12392.23</v>
      </c>
      <c r="H114" s="30">
        <f>ROUND(D114*E114,2)</f>
        <v>17703.189999999999</v>
      </c>
      <c r="I114" s="30">
        <f>ROUND(F114*$P$10,2)</f>
        <v>6</v>
      </c>
      <c r="J114" s="30">
        <f>ROUND(E114*$P$10,2)</f>
        <v>8.58</v>
      </c>
      <c r="K114" s="30">
        <f t="shared" si="75"/>
        <v>15483.84</v>
      </c>
      <c r="L114" s="30">
        <f>ROUND(D114*J114,2)</f>
        <v>22141.89</v>
      </c>
      <c r="M114" s="30">
        <f>ROUND(J114*$P$10,2)</f>
        <v>10.73</v>
      </c>
      <c r="N114" s="30">
        <f>ROUND(I114*$P$10,2)</f>
        <v>7.5</v>
      </c>
      <c r="O114" s="30">
        <f t="shared" ref="O114" si="82">ROUND(H114*M114,2)</f>
        <v>189955.23</v>
      </c>
      <c r="P114" s="31"/>
      <c r="Q114" s="11"/>
      <c r="R114" s="62"/>
      <c r="S114" s="66"/>
      <c r="T114" s="11"/>
      <c r="U114" s="11"/>
      <c r="V114" s="11"/>
      <c r="W114" s="11"/>
      <c r="X114" s="11"/>
      <c r="Y114" s="11"/>
      <c r="Z114" s="11"/>
    </row>
    <row r="115" spans="1:26" s="1" customFormat="1" ht="15.75">
      <c r="A115" s="23" t="s">
        <v>465</v>
      </c>
      <c r="B115" s="20" t="s">
        <v>97</v>
      </c>
      <c r="C115" s="19"/>
      <c r="D115" s="55"/>
      <c r="E115" s="18"/>
      <c r="F115" s="30"/>
      <c r="G115" s="18"/>
      <c r="H115" s="18"/>
      <c r="I115" s="30"/>
      <c r="J115" s="18"/>
      <c r="K115" s="30"/>
      <c r="L115" s="18"/>
      <c r="M115" s="30"/>
      <c r="N115" s="18"/>
      <c r="O115" s="30"/>
      <c r="P115" s="13"/>
      <c r="Q115" s="71"/>
      <c r="R115" s="68"/>
      <c r="S115" s="66"/>
      <c r="T115" s="71"/>
      <c r="U115" s="71"/>
      <c r="V115" s="71"/>
      <c r="W115" s="71"/>
      <c r="X115" s="71"/>
      <c r="Y115" s="71"/>
      <c r="Z115" s="71"/>
    </row>
    <row r="116" spans="1:26" s="2" customFormat="1" ht="15.75">
      <c r="A116" s="27" t="s">
        <v>466</v>
      </c>
      <c r="B116" s="28" t="s">
        <v>95</v>
      </c>
      <c r="C116" s="29" t="s">
        <v>309</v>
      </c>
      <c r="D116" s="56">
        <v>3.75</v>
      </c>
      <c r="E116" s="30">
        <v>304.77999999999997</v>
      </c>
      <c r="F116" s="30">
        <f t="shared" si="60"/>
        <v>213.34599999999998</v>
      </c>
      <c r="G116" s="30">
        <f t="shared" ref="G116:G118" si="83">ROUND(D116*F116,2)</f>
        <v>800.05</v>
      </c>
      <c r="H116" s="30">
        <f>ROUND(D116*E116,2)</f>
        <v>1142.93</v>
      </c>
      <c r="I116" s="30">
        <f>ROUND(F116*$P$10,2)</f>
        <v>266.68</v>
      </c>
      <c r="J116" s="30">
        <f>ROUND(E116*$P$10,2)</f>
        <v>380.98</v>
      </c>
      <c r="K116" s="30">
        <f t="shared" si="75"/>
        <v>1000.05</v>
      </c>
      <c r="L116" s="30">
        <f>ROUND(D116*J116,2)</f>
        <v>1428.68</v>
      </c>
      <c r="M116" s="30">
        <f>ROUND(J116*$P$10,2)</f>
        <v>476.23</v>
      </c>
      <c r="N116" s="30">
        <f>ROUND(I116*$P$10,2)</f>
        <v>333.35</v>
      </c>
      <c r="O116" s="30">
        <f t="shared" ref="O116:O118" si="84">ROUND(H116*M116,2)</f>
        <v>544297.55000000005</v>
      </c>
      <c r="P116" s="31"/>
      <c r="Q116" s="11"/>
      <c r="R116" s="62"/>
      <c r="S116" s="66"/>
      <c r="T116" s="11"/>
      <c r="U116" s="11"/>
      <c r="V116" s="11"/>
      <c r="W116" s="11"/>
      <c r="X116" s="11"/>
      <c r="Y116" s="11"/>
      <c r="Z116" s="11"/>
    </row>
    <row r="117" spans="1:26" s="2" customFormat="1" ht="15.75">
      <c r="A117" s="27" t="s">
        <v>467</v>
      </c>
      <c r="B117" s="28" t="s">
        <v>96</v>
      </c>
      <c r="C117" s="29" t="s">
        <v>309</v>
      </c>
      <c r="D117" s="56">
        <v>74.3</v>
      </c>
      <c r="E117" s="30">
        <v>333.13</v>
      </c>
      <c r="F117" s="30">
        <f t="shared" si="60"/>
        <v>233.19099999999997</v>
      </c>
      <c r="G117" s="30">
        <f t="shared" si="83"/>
        <v>17326.09</v>
      </c>
      <c r="H117" s="30">
        <f>ROUND(D117*E117,2)</f>
        <v>24751.56</v>
      </c>
      <c r="I117" s="30">
        <f>ROUND(F117*$P$10,2)</f>
        <v>291.49</v>
      </c>
      <c r="J117" s="30">
        <f>ROUND(E117*$P$10,2)</f>
        <v>416.41</v>
      </c>
      <c r="K117" s="30">
        <f t="shared" si="75"/>
        <v>21657.71</v>
      </c>
      <c r="L117" s="30">
        <f>ROUND(D117*J117,2)</f>
        <v>30939.26</v>
      </c>
      <c r="M117" s="30">
        <f>ROUND(J117*$P$10,2)</f>
        <v>520.51</v>
      </c>
      <c r="N117" s="30">
        <f>ROUND(I117*$P$10,2)</f>
        <v>364.36</v>
      </c>
      <c r="O117" s="30">
        <f t="shared" si="84"/>
        <v>12883434.5</v>
      </c>
      <c r="P117" s="31"/>
      <c r="Q117" s="11"/>
      <c r="R117" s="62"/>
      <c r="S117" s="66"/>
      <c r="T117" s="11"/>
      <c r="U117" s="11"/>
      <c r="V117" s="11"/>
      <c r="W117" s="11"/>
      <c r="X117" s="11"/>
      <c r="Y117" s="11"/>
      <c r="Z117" s="11"/>
    </row>
    <row r="118" spans="1:26" s="2" customFormat="1" ht="15.75">
      <c r="A118" s="27" t="s">
        <v>468</v>
      </c>
      <c r="B118" s="28" t="s">
        <v>98</v>
      </c>
      <c r="C118" s="29" t="s">
        <v>309</v>
      </c>
      <c r="D118" s="56">
        <v>7.77</v>
      </c>
      <c r="E118" s="30">
        <v>344.21</v>
      </c>
      <c r="F118" s="30">
        <f t="shared" si="60"/>
        <v>240.94699999999997</v>
      </c>
      <c r="G118" s="30">
        <f t="shared" si="83"/>
        <v>1872.16</v>
      </c>
      <c r="H118" s="30">
        <f>ROUND(D118*E118,2)</f>
        <v>2674.51</v>
      </c>
      <c r="I118" s="30">
        <f>ROUND(F118*$P$10,2)</f>
        <v>301.18</v>
      </c>
      <c r="J118" s="30">
        <f>ROUND(E118*$P$10,2)</f>
        <v>430.26</v>
      </c>
      <c r="K118" s="30">
        <f t="shared" si="75"/>
        <v>2340.17</v>
      </c>
      <c r="L118" s="30">
        <f>ROUND(D118*J118,2)</f>
        <v>3343.12</v>
      </c>
      <c r="M118" s="30">
        <f>ROUND(J118*$P$10,2)</f>
        <v>537.83000000000004</v>
      </c>
      <c r="N118" s="30">
        <f>ROUND(I118*$P$10,2)</f>
        <v>376.48</v>
      </c>
      <c r="O118" s="30">
        <f t="shared" si="84"/>
        <v>1438431.71</v>
      </c>
      <c r="P118" s="31"/>
      <c r="Q118" s="11"/>
      <c r="R118" s="62"/>
      <c r="S118" s="66"/>
      <c r="T118" s="11"/>
      <c r="U118" s="11"/>
      <c r="V118" s="11"/>
      <c r="W118" s="11"/>
      <c r="X118" s="11"/>
      <c r="Y118" s="11"/>
      <c r="Z118" s="11"/>
    </row>
    <row r="119" spans="1:26" s="7" customFormat="1" ht="15.75">
      <c r="A119" s="86">
        <v>5</v>
      </c>
      <c r="B119" s="87" t="s">
        <v>99</v>
      </c>
      <c r="C119" s="88"/>
      <c r="D119" s="89"/>
      <c r="E119" s="90"/>
      <c r="F119" s="90"/>
      <c r="G119" s="90">
        <f>SUM(G120:G128)</f>
        <v>21045.030000000002</v>
      </c>
      <c r="H119" s="90">
        <f>SUM(H120:H128)</f>
        <v>30064.329999999994</v>
      </c>
      <c r="I119" s="90"/>
      <c r="J119" s="90"/>
      <c r="K119" s="90">
        <f>SUM(K120:K128)</f>
        <v>26305.94</v>
      </c>
      <c r="L119" s="90">
        <f>SUM(L120:L128)</f>
        <v>37582.550000000003</v>
      </c>
      <c r="M119" s="90"/>
      <c r="N119" s="90"/>
      <c r="O119" s="90">
        <f>SUM(O120:O128)</f>
        <v>10798578.470000001</v>
      </c>
      <c r="P119" s="91">
        <f>L119/$L$387*100</f>
        <v>1.37316316857598</v>
      </c>
      <c r="Q119" s="72"/>
      <c r="R119" s="68"/>
      <c r="S119" s="66"/>
      <c r="T119" s="72"/>
      <c r="U119" s="72"/>
      <c r="V119" s="72"/>
      <c r="W119" s="72"/>
      <c r="X119" s="72"/>
      <c r="Y119" s="72"/>
      <c r="Z119" s="72"/>
    </row>
    <row r="120" spans="1:26" s="1" customFormat="1" ht="15.75">
      <c r="A120" s="23" t="s">
        <v>469</v>
      </c>
      <c r="B120" s="20" t="s">
        <v>100</v>
      </c>
      <c r="C120" s="19"/>
      <c r="D120" s="55"/>
      <c r="E120" s="18"/>
      <c r="F120" s="30"/>
      <c r="G120" s="18"/>
      <c r="H120" s="18"/>
      <c r="I120" s="18"/>
      <c r="J120" s="18"/>
      <c r="K120" s="18"/>
      <c r="L120" s="18"/>
      <c r="M120" s="18"/>
      <c r="N120" s="18"/>
      <c r="O120" s="18"/>
      <c r="P120" s="13"/>
      <c r="Q120" s="71"/>
      <c r="R120" s="68"/>
      <c r="S120" s="66"/>
      <c r="T120" s="71"/>
      <c r="U120" s="71"/>
      <c r="V120" s="71"/>
      <c r="W120" s="71"/>
      <c r="X120" s="71"/>
      <c r="Y120" s="71"/>
      <c r="Z120" s="71"/>
    </row>
    <row r="121" spans="1:26" s="2" customFormat="1" ht="15.75">
      <c r="A121" s="27" t="s">
        <v>470</v>
      </c>
      <c r="B121" s="28" t="s">
        <v>101</v>
      </c>
      <c r="C121" s="29" t="s">
        <v>309</v>
      </c>
      <c r="D121" s="56">
        <v>42.9</v>
      </c>
      <c r="E121" s="30">
        <v>93.39</v>
      </c>
      <c r="F121" s="30">
        <f t="shared" si="60"/>
        <v>65.37299999999999</v>
      </c>
      <c r="G121" s="30">
        <f t="shared" ref="G121:G122" si="85">ROUND(D121*F121,2)</f>
        <v>2804.5</v>
      </c>
      <c r="H121" s="30">
        <f>ROUND(D121*E121,2)</f>
        <v>4006.43</v>
      </c>
      <c r="I121" s="30">
        <f>ROUND(F121*$P$10,2)</f>
        <v>81.72</v>
      </c>
      <c r="J121" s="30">
        <f>ROUND(E121*$P$10,2)</f>
        <v>116.74</v>
      </c>
      <c r="K121" s="30">
        <f t="shared" ref="K121:K128" si="86">ROUND(D121*I121,2)</f>
        <v>3505.79</v>
      </c>
      <c r="L121" s="30">
        <f>ROUND(D121*J121,2)</f>
        <v>5008.1499999999996</v>
      </c>
      <c r="M121" s="30">
        <f>ROUND(J121*$P$10,2)</f>
        <v>145.93</v>
      </c>
      <c r="N121" s="30">
        <f>ROUND(I121*$P$10,2)</f>
        <v>102.15</v>
      </c>
      <c r="O121" s="30">
        <f t="shared" ref="O121:O122" si="87">ROUND(H121*M121,2)</f>
        <v>584658.32999999996</v>
      </c>
      <c r="P121" s="31"/>
      <c r="Q121" s="11"/>
      <c r="R121" s="62"/>
      <c r="S121" s="66"/>
      <c r="T121" s="11"/>
      <c r="U121" s="11"/>
      <c r="V121" s="11"/>
      <c r="W121" s="11"/>
      <c r="X121" s="11"/>
      <c r="Y121" s="11"/>
      <c r="Z121" s="11"/>
    </row>
    <row r="122" spans="1:26" s="2" customFormat="1" ht="15.75">
      <c r="A122" s="27" t="s">
        <v>471</v>
      </c>
      <c r="B122" s="28" t="s">
        <v>102</v>
      </c>
      <c r="C122" s="29" t="s">
        <v>309</v>
      </c>
      <c r="D122" s="56">
        <v>35.279999999999994</v>
      </c>
      <c r="E122" s="30">
        <v>86.2</v>
      </c>
      <c r="F122" s="30">
        <f t="shared" si="60"/>
        <v>60.339999999999996</v>
      </c>
      <c r="G122" s="30">
        <f t="shared" si="85"/>
        <v>2128.8000000000002</v>
      </c>
      <c r="H122" s="30">
        <f>ROUND(D122*E122,2)</f>
        <v>3041.14</v>
      </c>
      <c r="I122" s="30">
        <f>ROUND(F122*$P$10,2)</f>
        <v>75.430000000000007</v>
      </c>
      <c r="J122" s="30">
        <f>ROUND(E122*$P$10,2)</f>
        <v>107.75</v>
      </c>
      <c r="K122" s="30">
        <f t="shared" si="86"/>
        <v>2661.17</v>
      </c>
      <c r="L122" s="30">
        <f>ROUND(D122*J122,2)</f>
        <v>3801.42</v>
      </c>
      <c r="M122" s="30">
        <f>ROUND(J122*$P$10,2)</f>
        <v>134.69</v>
      </c>
      <c r="N122" s="30">
        <f>ROUND(I122*$P$10,2)</f>
        <v>94.29</v>
      </c>
      <c r="O122" s="30">
        <f t="shared" si="87"/>
        <v>409611.15</v>
      </c>
      <c r="P122" s="31"/>
      <c r="Q122" s="11"/>
      <c r="R122" s="62"/>
      <c r="S122" s="66"/>
      <c r="T122" s="11"/>
      <c r="U122" s="11"/>
      <c r="V122" s="11"/>
      <c r="W122" s="11"/>
      <c r="X122" s="11"/>
      <c r="Y122" s="11"/>
      <c r="Z122" s="11"/>
    </row>
    <row r="123" spans="1:26" s="3" customFormat="1" ht="15.75">
      <c r="A123" s="23" t="s">
        <v>472</v>
      </c>
      <c r="B123" s="20" t="s">
        <v>103</v>
      </c>
      <c r="C123" s="19"/>
      <c r="D123" s="55"/>
      <c r="E123" s="18"/>
      <c r="F123" s="30"/>
      <c r="G123" s="18"/>
      <c r="H123" s="18"/>
      <c r="I123" s="30"/>
      <c r="J123" s="18"/>
      <c r="K123" s="30"/>
      <c r="L123" s="18"/>
      <c r="M123" s="30"/>
      <c r="N123" s="18"/>
      <c r="O123" s="30"/>
      <c r="P123" s="13"/>
      <c r="Q123" s="67"/>
      <c r="R123" s="68"/>
      <c r="S123" s="66"/>
      <c r="T123" s="67"/>
      <c r="U123" s="67"/>
      <c r="V123" s="67"/>
      <c r="W123" s="67"/>
      <c r="X123" s="67"/>
      <c r="Y123" s="67"/>
      <c r="Z123" s="67"/>
    </row>
    <row r="124" spans="1:26" s="2" customFormat="1" ht="15.75">
      <c r="A124" s="27" t="s">
        <v>473</v>
      </c>
      <c r="B124" s="28" t="s">
        <v>104</v>
      </c>
      <c r="C124" s="29" t="s">
        <v>304</v>
      </c>
      <c r="D124" s="56">
        <v>340.76</v>
      </c>
      <c r="E124" s="30">
        <v>5.0199999999999996</v>
      </c>
      <c r="F124" s="30">
        <f t="shared" si="60"/>
        <v>3.5139999999999993</v>
      </c>
      <c r="G124" s="30">
        <f t="shared" ref="G124" si="88">ROUND(D124*F124,2)</f>
        <v>1197.43</v>
      </c>
      <c r="H124" s="30">
        <f>ROUND(D124*E124,2)</f>
        <v>1710.62</v>
      </c>
      <c r="I124" s="30">
        <f>ROUND(F124*$P$10,2)</f>
        <v>4.3899999999999997</v>
      </c>
      <c r="J124" s="30">
        <f>ROUND(E124*$P$10,2)</f>
        <v>6.28</v>
      </c>
      <c r="K124" s="30">
        <f t="shared" si="86"/>
        <v>1495.94</v>
      </c>
      <c r="L124" s="30">
        <f>ROUND(D124*J124,2)</f>
        <v>2139.9699999999998</v>
      </c>
      <c r="M124" s="30">
        <f>ROUND(J124*$P$10,2)</f>
        <v>7.85</v>
      </c>
      <c r="N124" s="30">
        <f>ROUND(I124*$P$10,2)</f>
        <v>5.49</v>
      </c>
      <c r="O124" s="30">
        <f t="shared" ref="O124" si="89">ROUND(H124*M124,2)</f>
        <v>13428.37</v>
      </c>
      <c r="P124" s="31"/>
      <c r="Q124" s="11"/>
      <c r="R124" s="62"/>
      <c r="S124" s="66"/>
      <c r="T124" s="11"/>
      <c r="U124" s="11"/>
      <c r="V124" s="11"/>
      <c r="W124" s="11"/>
      <c r="X124" s="11"/>
      <c r="Y124" s="11"/>
      <c r="Z124" s="11"/>
    </row>
    <row r="125" spans="1:26" s="3" customFormat="1" ht="15.75">
      <c r="A125" s="23" t="s">
        <v>474</v>
      </c>
      <c r="B125" s="20" t="s">
        <v>105</v>
      </c>
      <c r="C125" s="19"/>
      <c r="D125" s="55"/>
      <c r="E125" s="18"/>
      <c r="F125" s="30"/>
      <c r="G125" s="18"/>
      <c r="H125" s="18"/>
      <c r="I125" s="30"/>
      <c r="J125" s="18"/>
      <c r="K125" s="30"/>
      <c r="L125" s="18"/>
      <c r="M125" s="30"/>
      <c r="N125" s="18"/>
      <c r="O125" s="30"/>
      <c r="P125" s="13"/>
      <c r="Q125" s="67"/>
      <c r="R125" s="68"/>
      <c r="S125" s="66"/>
      <c r="T125" s="67"/>
      <c r="U125" s="67"/>
      <c r="V125" s="67"/>
      <c r="W125" s="67"/>
      <c r="X125" s="67"/>
      <c r="Y125" s="67"/>
      <c r="Z125" s="67"/>
    </row>
    <row r="126" spans="1:26" s="2" customFormat="1" ht="15.75">
      <c r="A126" s="27" t="s">
        <v>475</v>
      </c>
      <c r="B126" s="28" t="s">
        <v>106</v>
      </c>
      <c r="C126" s="29" t="s">
        <v>303</v>
      </c>
      <c r="D126" s="56">
        <v>161</v>
      </c>
      <c r="E126" s="30">
        <v>5.52</v>
      </c>
      <c r="F126" s="30">
        <f t="shared" si="60"/>
        <v>3.8639999999999994</v>
      </c>
      <c r="G126" s="30">
        <f t="shared" ref="G126" si="90">ROUND(D126*F126,2)</f>
        <v>622.1</v>
      </c>
      <c r="H126" s="30">
        <f>ROUND(D126*E126,2)</f>
        <v>888.72</v>
      </c>
      <c r="I126" s="30">
        <f>ROUND(F126*$P$10,2)</f>
        <v>4.83</v>
      </c>
      <c r="J126" s="30">
        <f>ROUND(E126*$P$10,2)</f>
        <v>6.9</v>
      </c>
      <c r="K126" s="30">
        <f t="shared" si="86"/>
        <v>777.63</v>
      </c>
      <c r="L126" s="30">
        <f>ROUND(D126*J126,2)</f>
        <v>1110.9000000000001</v>
      </c>
      <c r="M126" s="30">
        <f>ROUND(J126*$P$10,2)</f>
        <v>8.6300000000000008</v>
      </c>
      <c r="N126" s="30">
        <f>ROUND(I126*$P$10,2)</f>
        <v>6.04</v>
      </c>
      <c r="O126" s="30">
        <f t="shared" ref="O126" si="91">ROUND(H126*M126,2)</f>
        <v>7669.65</v>
      </c>
      <c r="P126" s="31"/>
      <c r="Q126" s="11"/>
      <c r="R126" s="62"/>
      <c r="S126" s="66"/>
      <c r="T126" s="11"/>
      <c r="U126" s="11"/>
      <c r="V126" s="11"/>
      <c r="W126" s="11"/>
      <c r="X126" s="11"/>
      <c r="Y126" s="11"/>
      <c r="Z126" s="11"/>
    </row>
    <row r="127" spans="1:26" s="3" customFormat="1" ht="15.75">
      <c r="A127" s="23" t="s">
        <v>476</v>
      </c>
      <c r="B127" s="20" t="s">
        <v>477</v>
      </c>
      <c r="C127" s="19"/>
      <c r="D127" s="55"/>
      <c r="E127" s="18"/>
      <c r="F127" s="30"/>
      <c r="G127" s="18"/>
      <c r="H127" s="18"/>
      <c r="I127" s="30"/>
      <c r="J127" s="18"/>
      <c r="K127" s="30"/>
      <c r="L127" s="18"/>
      <c r="M127" s="30"/>
      <c r="N127" s="18"/>
      <c r="O127" s="30"/>
      <c r="P127" s="13"/>
      <c r="Q127" s="67"/>
      <c r="R127" s="68"/>
      <c r="S127" s="66"/>
      <c r="T127" s="67"/>
      <c r="U127" s="67"/>
      <c r="V127" s="67"/>
      <c r="W127" s="67"/>
      <c r="X127" s="67"/>
      <c r="Y127" s="67"/>
      <c r="Z127" s="67"/>
    </row>
    <row r="128" spans="1:26" s="2" customFormat="1" ht="15.75">
      <c r="A128" s="27" t="s">
        <v>478</v>
      </c>
      <c r="B128" s="33" t="s">
        <v>345</v>
      </c>
      <c r="C128" s="34" t="s">
        <v>309</v>
      </c>
      <c r="D128" s="56">
        <v>66.58</v>
      </c>
      <c r="E128" s="32">
        <v>306.66000000000003</v>
      </c>
      <c r="F128" s="30">
        <f t="shared" si="60"/>
        <v>214.66200000000001</v>
      </c>
      <c r="G128" s="30">
        <f t="shared" ref="G128" si="92">ROUND(D128*F128,2)</f>
        <v>14292.2</v>
      </c>
      <c r="H128" s="30">
        <f>ROUND(D128*E128,2)</f>
        <v>20417.419999999998</v>
      </c>
      <c r="I128" s="30">
        <f>ROUND(F128*$P$10,2)</f>
        <v>268.33</v>
      </c>
      <c r="J128" s="30">
        <f>ROUND(E128*$P$10,2)</f>
        <v>383.33</v>
      </c>
      <c r="K128" s="30">
        <f t="shared" si="86"/>
        <v>17865.41</v>
      </c>
      <c r="L128" s="30">
        <f>ROUND(D128*J128,2)</f>
        <v>25522.11</v>
      </c>
      <c r="M128" s="30">
        <f>ROUND(J128*$P$10,2)</f>
        <v>479.16</v>
      </c>
      <c r="N128" s="30">
        <f>ROUND(I128*$P$10,2)</f>
        <v>335.41</v>
      </c>
      <c r="O128" s="30">
        <f t="shared" ref="O128" si="93">ROUND(H128*M128,2)</f>
        <v>9783210.9700000007</v>
      </c>
      <c r="P128" s="31"/>
      <c r="Q128" s="11"/>
      <c r="R128" s="62"/>
      <c r="S128" s="66"/>
      <c r="T128" s="11"/>
      <c r="U128" s="11"/>
      <c r="V128" s="11"/>
      <c r="W128" s="11"/>
      <c r="X128" s="11"/>
      <c r="Y128" s="11"/>
      <c r="Z128" s="11"/>
    </row>
    <row r="129" spans="1:26" s="5" customFormat="1" ht="15.75">
      <c r="A129" s="86">
        <v>6</v>
      </c>
      <c r="B129" s="87" t="s">
        <v>108</v>
      </c>
      <c r="C129" s="88"/>
      <c r="D129" s="89"/>
      <c r="E129" s="90"/>
      <c r="F129" s="90"/>
      <c r="G129" s="90">
        <f>SUM(G130:G152)</f>
        <v>488271.7699999999</v>
      </c>
      <c r="H129" s="90">
        <f>SUM(H130:H152)</f>
        <v>697531.08</v>
      </c>
      <c r="I129" s="90"/>
      <c r="J129" s="90"/>
      <c r="K129" s="90">
        <f>SUM(K130:K152)</f>
        <v>610336.06000000006</v>
      </c>
      <c r="L129" s="90">
        <f>SUM(L130:L152)</f>
        <v>872085.76</v>
      </c>
      <c r="M129" s="90"/>
      <c r="N129" s="90"/>
      <c r="O129" s="90">
        <f>SUM(O130:O152)</f>
        <v>157079298.25000003</v>
      </c>
      <c r="P129" s="91">
        <f>L129/$L$387*100</f>
        <v>31.863618766464537</v>
      </c>
      <c r="Q129" s="65"/>
      <c r="R129" s="68"/>
      <c r="S129" s="66"/>
      <c r="T129" s="65"/>
      <c r="U129" s="65"/>
      <c r="V129" s="65"/>
      <c r="W129" s="65"/>
      <c r="X129" s="65"/>
      <c r="Y129" s="65"/>
      <c r="Z129" s="65"/>
    </row>
    <row r="130" spans="1:26" s="3" customFormat="1" ht="15.75">
      <c r="A130" s="23" t="s">
        <v>479</v>
      </c>
      <c r="B130" s="20" t="s">
        <v>109</v>
      </c>
      <c r="C130" s="35"/>
      <c r="D130" s="55"/>
      <c r="E130" s="18"/>
      <c r="F130" s="30"/>
      <c r="G130" s="18"/>
      <c r="H130" s="18"/>
      <c r="I130" s="18"/>
      <c r="J130" s="18"/>
      <c r="K130" s="18"/>
      <c r="L130" s="18"/>
      <c r="M130" s="18"/>
      <c r="N130" s="18"/>
      <c r="O130" s="18"/>
      <c r="P130" s="13"/>
      <c r="Q130" s="67"/>
      <c r="R130" s="68"/>
      <c r="S130" s="66"/>
      <c r="T130" s="67"/>
      <c r="U130" s="67"/>
      <c r="V130" s="67"/>
      <c r="W130" s="67"/>
      <c r="X130" s="67"/>
      <c r="Y130" s="67"/>
      <c r="Z130" s="67"/>
    </row>
    <row r="131" spans="1:26" s="2" customFormat="1" ht="15.75">
      <c r="A131" s="27" t="s">
        <v>480</v>
      </c>
      <c r="B131" s="28" t="s">
        <v>110</v>
      </c>
      <c r="C131" s="29" t="s">
        <v>304</v>
      </c>
      <c r="D131" s="56">
        <v>2959.98</v>
      </c>
      <c r="E131" s="30">
        <v>66.319999999999993</v>
      </c>
      <c r="F131" s="30">
        <f t="shared" si="60"/>
        <v>46.423999999999992</v>
      </c>
      <c r="G131" s="30">
        <f t="shared" ref="G131:G132" si="94">ROUND(D131*F131,2)</f>
        <v>137414.10999999999</v>
      </c>
      <c r="H131" s="30">
        <f>ROUND(D131*E131,2)</f>
        <v>196305.87</v>
      </c>
      <c r="I131" s="30">
        <f>ROUND(F131*$P$10,2)</f>
        <v>58.03</v>
      </c>
      <c r="J131" s="30">
        <f>ROUND(E131*$P$10,2)</f>
        <v>82.9</v>
      </c>
      <c r="K131" s="30">
        <f t="shared" ref="K131:K152" si="95">ROUND(D131*I131,2)</f>
        <v>171767.64</v>
      </c>
      <c r="L131" s="30">
        <f>ROUND(D131*J131,2)</f>
        <v>245382.34</v>
      </c>
      <c r="M131" s="30">
        <f>ROUND(J131*$P$10,2)</f>
        <v>103.63</v>
      </c>
      <c r="N131" s="30">
        <f>ROUND(I131*$P$10,2)</f>
        <v>72.540000000000006</v>
      </c>
      <c r="O131" s="30">
        <f t="shared" ref="O131:O132" si="96">ROUND(H131*M131,2)</f>
        <v>20343177.309999999</v>
      </c>
      <c r="P131" s="31"/>
      <c r="Q131" s="11"/>
      <c r="R131" s="62"/>
      <c r="S131" s="66"/>
      <c r="T131" s="11"/>
      <c r="U131" s="11"/>
      <c r="V131" s="11"/>
      <c r="W131" s="11"/>
      <c r="X131" s="11"/>
      <c r="Y131" s="11"/>
      <c r="Z131" s="11"/>
    </row>
    <row r="132" spans="1:26" s="10" customFormat="1" ht="33" customHeight="1">
      <c r="A132" s="25" t="s">
        <v>481</v>
      </c>
      <c r="B132" s="36" t="s">
        <v>342</v>
      </c>
      <c r="C132" s="34" t="s">
        <v>304</v>
      </c>
      <c r="D132" s="57">
        <v>47.06</v>
      </c>
      <c r="E132" s="32">
        <v>100.2</v>
      </c>
      <c r="F132" s="30">
        <f t="shared" si="60"/>
        <v>70.14</v>
      </c>
      <c r="G132" s="30">
        <f t="shared" si="94"/>
        <v>3300.79</v>
      </c>
      <c r="H132" s="32">
        <f>ROUND(D132*E132,2)</f>
        <v>4715.41</v>
      </c>
      <c r="I132" s="30">
        <f>ROUND(F132*$P$10,2)</f>
        <v>87.68</v>
      </c>
      <c r="J132" s="32">
        <f>ROUND(E132*$P$10,2)</f>
        <v>125.25</v>
      </c>
      <c r="K132" s="30">
        <f t="shared" si="95"/>
        <v>4126.22</v>
      </c>
      <c r="L132" s="32">
        <f>ROUND(D132*J132,2)</f>
        <v>5894.27</v>
      </c>
      <c r="M132" s="30">
        <f>ROUND(J132*$P$10,2)</f>
        <v>156.56</v>
      </c>
      <c r="N132" s="32">
        <f>ROUND(I132*$P$10,2)</f>
        <v>109.6</v>
      </c>
      <c r="O132" s="30">
        <f t="shared" si="96"/>
        <v>738244.59</v>
      </c>
      <c r="P132" s="16"/>
      <c r="Q132" s="12"/>
      <c r="R132" s="61"/>
      <c r="S132" s="66"/>
      <c r="T132" s="12"/>
      <c r="U132" s="12"/>
      <c r="V132" s="12"/>
      <c r="W132" s="12"/>
      <c r="X132" s="12"/>
      <c r="Y132" s="12"/>
      <c r="Z132" s="12"/>
    </row>
    <row r="133" spans="1:26" s="3" customFormat="1" ht="15.75">
      <c r="A133" s="23" t="s">
        <v>482</v>
      </c>
      <c r="B133" s="20" t="s">
        <v>111</v>
      </c>
      <c r="C133" s="19"/>
      <c r="D133" s="55"/>
      <c r="E133" s="18"/>
      <c r="F133" s="30"/>
      <c r="G133" s="18"/>
      <c r="H133" s="18"/>
      <c r="I133" s="30"/>
      <c r="J133" s="18"/>
      <c r="K133" s="30"/>
      <c r="L133" s="18"/>
      <c r="M133" s="30"/>
      <c r="N133" s="18"/>
      <c r="O133" s="30"/>
      <c r="P133" s="13"/>
      <c r="Q133" s="67"/>
      <c r="R133" s="68"/>
      <c r="S133" s="66"/>
      <c r="T133" s="67"/>
      <c r="U133" s="67"/>
      <c r="V133" s="67"/>
      <c r="W133" s="67"/>
      <c r="X133" s="67"/>
      <c r="Y133" s="67"/>
      <c r="Z133" s="67"/>
    </row>
    <row r="134" spans="1:26" s="2" customFormat="1" ht="15.75">
      <c r="A134" s="27" t="s">
        <v>483</v>
      </c>
      <c r="B134" s="28" t="s">
        <v>94</v>
      </c>
      <c r="C134" s="29" t="s">
        <v>311</v>
      </c>
      <c r="D134" s="56">
        <v>17588.28</v>
      </c>
      <c r="E134" s="30">
        <v>6.86</v>
      </c>
      <c r="F134" s="30">
        <f t="shared" si="60"/>
        <v>4.8019999999999996</v>
      </c>
      <c r="G134" s="30">
        <f t="shared" ref="G134" si="97">ROUND(D134*F134,2)</f>
        <v>84458.92</v>
      </c>
      <c r="H134" s="30">
        <f>ROUND(D134*E134,2)</f>
        <v>120655.6</v>
      </c>
      <c r="I134" s="30">
        <f>ROUND(F134*$P$10,2)</f>
        <v>6</v>
      </c>
      <c r="J134" s="32">
        <f>ROUND(E134*$P$10,2)</f>
        <v>8.58</v>
      </c>
      <c r="K134" s="30">
        <f t="shared" si="95"/>
        <v>105529.68</v>
      </c>
      <c r="L134" s="30">
        <f>ROUND(D134*J134,2)</f>
        <v>150907.44</v>
      </c>
      <c r="M134" s="30">
        <f>ROUND(J134*$P$10,2)</f>
        <v>10.73</v>
      </c>
      <c r="N134" s="32">
        <f>ROUND(I134*$P$10,2)</f>
        <v>7.5</v>
      </c>
      <c r="O134" s="30">
        <f t="shared" ref="O134" si="98">ROUND(H134*M134,2)</f>
        <v>1294634.5900000001</v>
      </c>
      <c r="P134" s="31"/>
      <c r="Q134" s="11"/>
      <c r="R134" s="62"/>
      <c r="S134" s="66"/>
      <c r="T134" s="70"/>
      <c r="U134" s="11"/>
      <c r="V134" s="11"/>
      <c r="W134" s="11"/>
      <c r="X134" s="11"/>
      <c r="Y134" s="11"/>
      <c r="Z134" s="11"/>
    </row>
    <row r="135" spans="1:26" s="3" customFormat="1" ht="15.75">
      <c r="A135" s="23" t="s">
        <v>484</v>
      </c>
      <c r="B135" s="20" t="s">
        <v>112</v>
      </c>
      <c r="C135" s="19"/>
      <c r="D135" s="55"/>
      <c r="E135" s="18"/>
      <c r="F135" s="30"/>
      <c r="G135" s="18"/>
      <c r="H135" s="18"/>
      <c r="I135" s="30"/>
      <c r="J135" s="18"/>
      <c r="K135" s="30"/>
      <c r="L135" s="18"/>
      <c r="M135" s="30"/>
      <c r="N135" s="18"/>
      <c r="O135" s="30"/>
      <c r="P135" s="13"/>
      <c r="Q135" s="67"/>
      <c r="R135" s="68"/>
      <c r="S135" s="66"/>
      <c r="T135" s="67"/>
      <c r="U135" s="67"/>
      <c r="V135" s="67"/>
      <c r="W135" s="67"/>
      <c r="X135" s="67"/>
      <c r="Y135" s="67"/>
      <c r="Z135" s="67"/>
    </row>
    <row r="136" spans="1:26" s="2" customFormat="1" ht="15.75">
      <c r="A136" s="27" t="s">
        <v>485</v>
      </c>
      <c r="B136" s="28" t="s">
        <v>113</v>
      </c>
      <c r="C136" s="29" t="s">
        <v>311</v>
      </c>
      <c r="D136" s="56">
        <v>915.5300000000002</v>
      </c>
      <c r="E136" s="30">
        <v>9.14</v>
      </c>
      <c r="F136" s="30">
        <f t="shared" si="60"/>
        <v>6.3979999999999997</v>
      </c>
      <c r="G136" s="30">
        <f t="shared" ref="G136" si="99">ROUND(D136*F136,2)</f>
        <v>5857.56</v>
      </c>
      <c r="H136" s="30">
        <f>ROUND(D136*E136,2)</f>
        <v>8367.94</v>
      </c>
      <c r="I136" s="30">
        <f>ROUND(F136*$P$10,2)</f>
        <v>8</v>
      </c>
      <c r="J136" s="32">
        <f>ROUND(E136*$P$10,2)</f>
        <v>11.43</v>
      </c>
      <c r="K136" s="30">
        <f t="shared" si="95"/>
        <v>7324.24</v>
      </c>
      <c r="L136" s="30">
        <f>ROUND(D136*J136,2)</f>
        <v>10464.51</v>
      </c>
      <c r="M136" s="30">
        <f>ROUND(J136*$P$10,2)</f>
        <v>14.29</v>
      </c>
      <c r="N136" s="32">
        <f>ROUND(I136*$P$10,2)</f>
        <v>10</v>
      </c>
      <c r="O136" s="30">
        <f t="shared" ref="O136" si="100">ROUND(H136*M136,2)</f>
        <v>119577.86</v>
      </c>
      <c r="P136" s="31"/>
      <c r="Q136" s="11"/>
      <c r="R136" s="62"/>
      <c r="S136" s="66"/>
      <c r="T136" s="11"/>
      <c r="U136" s="11"/>
      <c r="V136" s="11"/>
      <c r="W136" s="11"/>
      <c r="X136" s="11"/>
      <c r="Y136" s="11"/>
      <c r="Z136" s="11"/>
    </row>
    <row r="137" spans="1:26" s="1" customFormat="1" ht="15.75">
      <c r="A137" s="23" t="s">
        <v>486</v>
      </c>
      <c r="B137" s="20" t="s">
        <v>114</v>
      </c>
      <c r="C137" s="19"/>
      <c r="D137" s="55"/>
      <c r="E137" s="18"/>
      <c r="F137" s="30"/>
      <c r="G137" s="18"/>
      <c r="H137" s="18"/>
      <c r="I137" s="30"/>
      <c r="J137" s="18"/>
      <c r="K137" s="30"/>
      <c r="L137" s="18"/>
      <c r="M137" s="30"/>
      <c r="N137" s="18"/>
      <c r="O137" s="30"/>
      <c r="P137" s="13"/>
      <c r="Q137" s="71"/>
      <c r="R137" s="68"/>
      <c r="S137" s="66"/>
      <c r="T137" s="71"/>
      <c r="U137" s="71"/>
      <c r="V137" s="71"/>
      <c r="W137" s="71"/>
      <c r="X137" s="71"/>
      <c r="Y137" s="71"/>
      <c r="Z137" s="71"/>
    </row>
    <row r="138" spans="1:26" s="2" customFormat="1" ht="15.75">
      <c r="A138" s="27" t="s">
        <v>487</v>
      </c>
      <c r="B138" s="28" t="s">
        <v>116</v>
      </c>
      <c r="C138" s="29" t="s">
        <v>309</v>
      </c>
      <c r="D138" s="56">
        <v>0.99</v>
      </c>
      <c r="E138" s="30">
        <v>428.37</v>
      </c>
      <c r="F138" s="30">
        <f t="shared" si="60"/>
        <v>299.85899999999998</v>
      </c>
      <c r="G138" s="30">
        <f t="shared" ref="G138" si="101">ROUND(D138*F138,2)</f>
        <v>296.86</v>
      </c>
      <c r="H138" s="30">
        <f>ROUND(D138*E138,2)</f>
        <v>424.09</v>
      </c>
      <c r="I138" s="30">
        <f>ROUND(F138*$P$10,2)</f>
        <v>374.82</v>
      </c>
      <c r="J138" s="32">
        <f>ROUND(E138*$P$10,2)</f>
        <v>535.46</v>
      </c>
      <c r="K138" s="30">
        <f t="shared" si="95"/>
        <v>371.07</v>
      </c>
      <c r="L138" s="30">
        <f>ROUND(D138*J138,2)</f>
        <v>530.11</v>
      </c>
      <c r="M138" s="30">
        <f>ROUND(J138*$P$10,2)</f>
        <v>669.33</v>
      </c>
      <c r="N138" s="32">
        <f>ROUND(I138*$P$10,2)</f>
        <v>468.53</v>
      </c>
      <c r="O138" s="30">
        <f t="shared" ref="O138" si="102">ROUND(H138*M138,2)</f>
        <v>283856.15999999997</v>
      </c>
      <c r="P138" s="31"/>
      <c r="Q138" s="11"/>
      <c r="R138" s="62"/>
      <c r="S138" s="66"/>
      <c r="T138" s="11"/>
      <c r="U138" s="11"/>
      <c r="V138" s="11"/>
      <c r="W138" s="11"/>
      <c r="X138" s="11"/>
      <c r="Y138" s="11"/>
      <c r="Z138" s="11"/>
    </row>
    <row r="139" spans="1:26" s="3" customFormat="1" ht="15.75">
      <c r="A139" s="23" t="s">
        <v>488</v>
      </c>
      <c r="B139" s="20" t="s">
        <v>118</v>
      </c>
      <c r="C139" s="19"/>
      <c r="D139" s="93"/>
      <c r="E139" s="18"/>
      <c r="F139" s="30"/>
      <c r="G139" s="18"/>
      <c r="H139" s="18"/>
      <c r="I139" s="30"/>
      <c r="J139" s="18"/>
      <c r="K139" s="30"/>
      <c r="L139" s="18"/>
      <c r="M139" s="30"/>
      <c r="N139" s="18"/>
      <c r="O139" s="30"/>
      <c r="P139" s="13"/>
      <c r="Q139" s="67"/>
      <c r="R139" s="68"/>
      <c r="S139" s="66"/>
      <c r="T139" s="67"/>
      <c r="U139" s="67"/>
      <c r="V139" s="67"/>
      <c r="W139" s="67"/>
      <c r="X139" s="67"/>
      <c r="Y139" s="67"/>
      <c r="Z139" s="67"/>
    </row>
    <row r="140" spans="1:26" s="2" customFormat="1" ht="15.75">
      <c r="A140" s="27" t="s">
        <v>489</v>
      </c>
      <c r="B140" s="28" t="s">
        <v>117</v>
      </c>
      <c r="C140" s="29" t="s">
        <v>309</v>
      </c>
      <c r="D140" s="56">
        <v>361.47</v>
      </c>
      <c r="E140" s="30">
        <v>393</v>
      </c>
      <c r="F140" s="30">
        <f t="shared" si="60"/>
        <v>275.09999999999997</v>
      </c>
      <c r="G140" s="30">
        <f t="shared" ref="G140" si="103">ROUND(D140*F140,2)</f>
        <v>99440.4</v>
      </c>
      <c r="H140" s="30">
        <f>ROUND(D140*E140,2)</f>
        <v>142057.71</v>
      </c>
      <c r="I140" s="30">
        <f>ROUND(F140*$P$10,2)</f>
        <v>343.88</v>
      </c>
      <c r="J140" s="32">
        <f>ROUND(E140*$P$10,2)</f>
        <v>491.25</v>
      </c>
      <c r="K140" s="30">
        <f t="shared" si="95"/>
        <v>124302.3</v>
      </c>
      <c r="L140" s="30">
        <f>ROUND(D140*J140,2)</f>
        <v>177572.14</v>
      </c>
      <c r="M140" s="30">
        <f>ROUND(J140*$P$10,2)</f>
        <v>614.05999999999995</v>
      </c>
      <c r="N140" s="32">
        <f>ROUND(I140*$P$10,2)</f>
        <v>429.85</v>
      </c>
      <c r="O140" s="30">
        <f t="shared" ref="O140" si="104">ROUND(H140*M140,2)</f>
        <v>87231957.400000006</v>
      </c>
      <c r="P140" s="31"/>
      <c r="Q140" s="11"/>
      <c r="R140" s="62"/>
      <c r="S140" s="66"/>
      <c r="T140" s="11"/>
      <c r="U140" s="11"/>
      <c r="V140" s="11"/>
      <c r="W140" s="11"/>
      <c r="X140" s="11"/>
      <c r="Y140" s="11"/>
      <c r="Z140" s="11"/>
    </row>
    <row r="141" spans="1:26" s="3" customFormat="1" ht="15.75">
      <c r="A141" s="23" t="s">
        <v>490</v>
      </c>
      <c r="B141" s="20" t="s">
        <v>346</v>
      </c>
      <c r="C141" s="19"/>
      <c r="D141" s="55"/>
      <c r="E141" s="18"/>
      <c r="F141" s="30"/>
      <c r="G141" s="18"/>
      <c r="H141" s="18"/>
      <c r="I141" s="30"/>
      <c r="J141" s="18"/>
      <c r="K141" s="30"/>
      <c r="L141" s="18"/>
      <c r="M141" s="30"/>
      <c r="N141" s="18"/>
      <c r="O141" s="30"/>
      <c r="P141" s="13"/>
      <c r="Q141" s="67"/>
      <c r="R141" s="68"/>
      <c r="S141" s="66"/>
      <c r="T141" s="67"/>
      <c r="U141" s="67"/>
      <c r="V141" s="67"/>
      <c r="W141" s="67"/>
      <c r="X141" s="67"/>
      <c r="Y141" s="67"/>
      <c r="Z141" s="67"/>
    </row>
    <row r="142" spans="1:26" s="2" customFormat="1" ht="15.75">
      <c r="A142" s="27" t="s">
        <v>491</v>
      </c>
      <c r="B142" s="33" t="s">
        <v>115</v>
      </c>
      <c r="C142" s="34" t="s">
        <v>309</v>
      </c>
      <c r="D142" s="56">
        <v>54.1</v>
      </c>
      <c r="E142" s="30">
        <v>312.64999999999998</v>
      </c>
      <c r="F142" s="30">
        <f t="shared" si="60"/>
        <v>218.85499999999996</v>
      </c>
      <c r="G142" s="30">
        <f t="shared" ref="G142:G152" si="105">ROUND(D142*F142,2)</f>
        <v>11840.06</v>
      </c>
      <c r="H142" s="30">
        <f>ROUND(D142*E142,2)</f>
        <v>16914.37</v>
      </c>
      <c r="I142" s="30">
        <f>ROUND(F142*$P$10,2)</f>
        <v>273.57</v>
      </c>
      <c r="J142" s="32">
        <f>ROUND(E142*$P$10,2)</f>
        <v>390.81</v>
      </c>
      <c r="K142" s="30">
        <f t="shared" si="95"/>
        <v>14800.14</v>
      </c>
      <c r="L142" s="30">
        <f>ROUND(D142*J142,2)</f>
        <v>21142.82</v>
      </c>
      <c r="M142" s="30">
        <f>ROUND(J142*$P$10,2)</f>
        <v>488.51</v>
      </c>
      <c r="N142" s="32">
        <f>ROUND(I142*$P$10,2)</f>
        <v>341.96</v>
      </c>
      <c r="O142" s="30">
        <f t="shared" ref="O142" si="106">ROUND(H142*M142,2)</f>
        <v>8262838.8899999997</v>
      </c>
      <c r="P142" s="31"/>
      <c r="Q142" s="11"/>
      <c r="R142" s="62"/>
      <c r="S142" s="66"/>
      <c r="T142" s="11"/>
      <c r="U142" s="11"/>
      <c r="V142" s="11"/>
      <c r="W142" s="11"/>
      <c r="X142" s="11"/>
      <c r="Y142" s="11"/>
      <c r="Z142" s="11"/>
    </row>
    <row r="143" spans="1:26" s="3" customFormat="1" ht="15.75">
      <c r="A143" s="23" t="s">
        <v>492</v>
      </c>
      <c r="B143" s="37" t="s">
        <v>347</v>
      </c>
      <c r="C143" s="38"/>
      <c r="D143" s="55"/>
      <c r="E143" s="18"/>
      <c r="F143" s="30"/>
      <c r="G143" s="18"/>
      <c r="H143" s="18"/>
      <c r="I143" s="30"/>
      <c r="J143" s="18"/>
      <c r="K143" s="30"/>
      <c r="L143" s="18"/>
      <c r="M143" s="30"/>
      <c r="N143" s="18"/>
      <c r="O143" s="30"/>
      <c r="P143" s="13"/>
      <c r="Q143" s="67"/>
      <c r="R143" s="68"/>
      <c r="S143" s="66"/>
      <c r="T143" s="67"/>
      <c r="U143" s="67"/>
      <c r="V143" s="67"/>
      <c r="W143" s="67"/>
      <c r="X143" s="67"/>
      <c r="Y143" s="67"/>
      <c r="Z143" s="67"/>
    </row>
    <row r="144" spans="1:26" s="2" customFormat="1" ht="15.75">
      <c r="A144" s="27" t="s">
        <v>493</v>
      </c>
      <c r="B144" s="33" t="s">
        <v>348</v>
      </c>
      <c r="C144" s="34" t="s">
        <v>312</v>
      </c>
      <c r="D144" s="56">
        <v>1</v>
      </c>
      <c r="E144" s="30">
        <v>4000</v>
      </c>
      <c r="F144" s="30">
        <f t="shared" si="60"/>
        <v>2800</v>
      </c>
      <c r="G144" s="30">
        <f t="shared" si="105"/>
        <v>2800</v>
      </c>
      <c r="H144" s="30">
        <f>ROUND(D144*E144,2)</f>
        <v>4000</v>
      </c>
      <c r="I144" s="30">
        <f>ROUND(F144*$P$10,2)</f>
        <v>3500</v>
      </c>
      <c r="J144" s="32">
        <f>ROUND(E144*$P$10,2)</f>
        <v>5000</v>
      </c>
      <c r="K144" s="30">
        <f t="shared" si="95"/>
        <v>3500</v>
      </c>
      <c r="L144" s="30">
        <f>ROUND(D144*J144,2)</f>
        <v>5000</v>
      </c>
      <c r="M144" s="30">
        <f>ROUND(J144*$P$10,2)</f>
        <v>6250</v>
      </c>
      <c r="N144" s="32">
        <f>ROUND(I144*$P$10,2)</f>
        <v>4375</v>
      </c>
      <c r="O144" s="30">
        <f t="shared" ref="O144:O145" si="107">ROUND(H144*M144,2)</f>
        <v>25000000</v>
      </c>
      <c r="P144" s="31"/>
      <c r="Q144" s="11"/>
      <c r="R144" s="62"/>
      <c r="S144" s="66"/>
      <c r="T144" s="11"/>
      <c r="U144" s="11"/>
      <c r="V144" s="11"/>
      <c r="W144" s="11"/>
      <c r="X144" s="11"/>
      <c r="Y144" s="11"/>
      <c r="Z144" s="11"/>
    </row>
    <row r="145" spans="1:26" s="2" customFormat="1" ht="15.75">
      <c r="A145" s="27" t="s">
        <v>494</v>
      </c>
      <c r="B145" s="33" t="s">
        <v>349</v>
      </c>
      <c r="C145" s="34" t="s">
        <v>309</v>
      </c>
      <c r="D145" s="56">
        <v>54.1</v>
      </c>
      <c r="E145" s="30">
        <v>325.60000000000002</v>
      </c>
      <c r="F145" s="30">
        <f t="shared" si="60"/>
        <v>227.92</v>
      </c>
      <c r="G145" s="30">
        <f t="shared" si="105"/>
        <v>12330.47</v>
      </c>
      <c r="H145" s="30">
        <f>ROUND(D145*E145,2)</f>
        <v>17614.96</v>
      </c>
      <c r="I145" s="30">
        <f>ROUND(F145*$P$10,2)</f>
        <v>284.89999999999998</v>
      </c>
      <c r="J145" s="32">
        <f>ROUND(E145*$P$10,2)</f>
        <v>407</v>
      </c>
      <c r="K145" s="30">
        <f t="shared" si="95"/>
        <v>15413.09</v>
      </c>
      <c r="L145" s="30">
        <f>ROUND(D145*J145,2)</f>
        <v>22018.7</v>
      </c>
      <c r="M145" s="30">
        <f>ROUND(J145*$P$10,2)</f>
        <v>508.75</v>
      </c>
      <c r="N145" s="32">
        <f>ROUND(I145*$P$10,2)</f>
        <v>356.13</v>
      </c>
      <c r="O145" s="30">
        <f t="shared" si="107"/>
        <v>8961610.9000000004</v>
      </c>
      <c r="P145" s="31"/>
      <c r="Q145" s="11"/>
      <c r="R145" s="62"/>
      <c r="S145" s="66"/>
      <c r="T145" s="11"/>
      <c r="U145" s="11"/>
      <c r="V145" s="11"/>
      <c r="W145" s="11"/>
      <c r="X145" s="11"/>
      <c r="Y145" s="11"/>
      <c r="Z145" s="11"/>
    </row>
    <row r="146" spans="1:26" s="3" customFormat="1" ht="15.75">
      <c r="A146" s="23" t="s">
        <v>495</v>
      </c>
      <c r="B146" s="20" t="s">
        <v>119</v>
      </c>
      <c r="C146" s="19"/>
      <c r="D146" s="55"/>
      <c r="E146" s="18"/>
      <c r="F146" s="30"/>
      <c r="G146" s="18"/>
      <c r="H146" s="18"/>
      <c r="I146" s="30"/>
      <c r="J146" s="18"/>
      <c r="K146" s="30"/>
      <c r="L146" s="18"/>
      <c r="M146" s="30"/>
      <c r="N146" s="18"/>
      <c r="O146" s="30"/>
      <c r="P146" s="13"/>
      <c r="Q146" s="67"/>
      <c r="R146" s="68"/>
      <c r="S146" s="66"/>
      <c r="T146" s="67"/>
      <c r="U146" s="67"/>
      <c r="V146" s="67"/>
      <c r="W146" s="67"/>
      <c r="X146" s="67"/>
      <c r="Y146" s="67"/>
      <c r="Z146" s="67"/>
    </row>
    <row r="147" spans="1:26" s="2" customFormat="1" ht="15.75">
      <c r="A147" s="27" t="s">
        <v>496</v>
      </c>
      <c r="B147" s="28" t="s">
        <v>120</v>
      </c>
      <c r="C147" s="29" t="s">
        <v>304</v>
      </c>
      <c r="D147" s="56">
        <v>11.440000000000001</v>
      </c>
      <c r="E147" s="30">
        <v>55.66</v>
      </c>
      <c r="F147" s="30">
        <f t="shared" si="60"/>
        <v>38.961999999999996</v>
      </c>
      <c r="G147" s="30">
        <f t="shared" si="105"/>
        <v>445.73</v>
      </c>
      <c r="H147" s="30">
        <f>ROUND(D147*E147,2)</f>
        <v>636.75</v>
      </c>
      <c r="I147" s="30">
        <f>ROUND(F147*$P$10,2)</f>
        <v>48.7</v>
      </c>
      <c r="J147" s="32">
        <f>ROUND(E147*$P$10,2)</f>
        <v>69.58</v>
      </c>
      <c r="K147" s="30">
        <f t="shared" si="95"/>
        <v>557.13</v>
      </c>
      <c r="L147" s="30">
        <f>ROUND(D147*J147,2)</f>
        <v>796</v>
      </c>
      <c r="M147" s="30">
        <f>ROUND(J147*$P$10,2)</f>
        <v>86.98</v>
      </c>
      <c r="N147" s="32">
        <f>ROUND(I147*$P$10,2)</f>
        <v>60.88</v>
      </c>
      <c r="O147" s="30">
        <f t="shared" ref="O147:O148" si="108">ROUND(H147*M147,2)</f>
        <v>55384.52</v>
      </c>
      <c r="P147" s="31"/>
      <c r="Q147" s="11"/>
      <c r="R147" s="62"/>
      <c r="S147" s="66"/>
      <c r="T147" s="11"/>
      <c r="U147" s="11"/>
      <c r="V147" s="11"/>
      <c r="W147" s="11"/>
      <c r="X147" s="11"/>
      <c r="Y147" s="11"/>
      <c r="Z147" s="11"/>
    </row>
    <row r="148" spans="1:26" s="2" customFormat="1" ht="15.75">
      <c r="A148" s="27" t="s">
        <v>497</v>
      </c>
      <c r="B148" s="28" t="s">
        <v>121</v>
      </c>
      <c r="C148" s="29" t="s">
        <v>304</v>
      </c>
      <c r="D148" s="56">
        <v>224</v>
      </c>
      <c r="E148" s="30">
        <v>77.56</v>
      </c>
      <c r="F148" s="30">
        <f t="shared" si="60"/>
        <v>54.292000000000002</v>
      </c>
      <c r="G148" s="30">
        <f t="shared" si="105"/>
        <v>12161.41</v>
      </c>
      <c r="H148" s="30">
        <f>ROUND(D148*E148,2)</f>
        <v>17373.439999999999</v>
      </c>
      <c r="I148" s="30">
        <f>ROUND(F148*$P$10,2)</f>
        <v>67.87</v>
      </c>
      <c r="J148" s="32">
        <f>ROUND(E148*$P$10,2)</f>
        <v>96.95</v>
      </c>
      <c r="K148" s="30">
        <f t="shared" si="95"/>
        <v>15202.88</v>
      </c>
      <c r="L148" s="30">
        <f>ROUND(D148*J148,2)</f>
        <v>21716.799999999999</v>
      </c>
      <c r="M148" s="30">
        <f>ROUND(J148*$P$10,2)</f>
        <v>121.19</v>
      </c>
      <c r="N148" s="32">
        <f>ROUND(I148*$P$10,2)</f>
        <v>84.84</v>
      </c>
      <c r="O148" s="30">
        <f t="shared" si="108"/>
        <v>2105487.19</v>
      </c>
      <c r="P148" s="31"/>
      <c r="Q148" s="11"/>
      <c r="R148" s="62"/>
      <c r="S148" s="66"/>
      <c r="T148" s="11"/>
      <c r="U148" s="11"/>
      <c r="V148" s="11"/>
      <c r="W148" s="11"/>
      <c r="X148" s="11"/>
      <c r="Y148" s="11"/>
      <c r="Z148" s="11"/>
    </row>
    <row r="149" spans="1:26" s="3" customFormat="1" ht="15.75">
      <c r="A149" s="23" t="s">
        <v>498</v>
      </c>
      <c r="B149" s="20" t="s">
        <v>122</v>
      </c>
      <c r="C149" s="19"/>
      <c r="D149" s="55"/>
      <c r="E149" s="18"/>
      <c r="F149" s="30"/>
      <c r="G149" s="18"/>
      <c r="H149" s="18"/>
      <c r="I149" s="30"/>
      <c r="J149" s="18"/>
      <c r="K149" s="30"/>
      <c r="L149" s="18"/>
      <c r="M149" s="30"/>
      <c r="N149" s="18"/>
      <c r="O149" s="30"/>
      <c r="P149" s="13"/>
      <c r="Q149" s="67"/>
      <c r="R149" s="68"/>
      <c r="S149" s="66"/>
      <c r="T149" s="67"/>
      <c r="U149" s="67"/>
      <c r="V149" s="67"/>
      <c r="W149" s="67"/>
      <c r="X149" s="67"/>
      <c r="Y149" s="67"/>
      <c r="Z149" s="67"/>
    </row>
    <row r="150" spans="1:26" s="2" customFormat="1" ht="15.75">
      <c r="A150" s="27" t="s">
        <v>499</v>
      </c>
      <c r="B150" s="28" t="s">
        <v>123</v>
      </c>
      <c r="C150" s="29" t="s">
        <v>304</v>
      </c>
      <c r="D150" s="56">
        <v>1951.72</v>
      </c>
      <c r="E150" s="30">
        <v>6.07</v>
      </c>
      <c r="F150" s="30">
        <f t="shared" si="60"/>
        <v>4.2489999999999997</v>
      </c>
      <c r="G150" s="30">
        <f t="shared" si="105"/>
        <v>8292.86</v>
      </c>
      <c r="H150" s="30">
        <f>ROUND(D150*E150,2)</f>
        <v>11846.94</v>
      </c>
      <c r="I150" s="30">
        <f>ROUND(F150*$P$10,2)</f>
        <v>5.31</v>
      </c>
      <c r="J150" s="32">
        <f>ROUND(E150*$P$10,2)</f>
        <v>7.59</v>
      </c>
      <c r="K150" s="30">
        <f t="shared" si="95"/>
        <v>10363.629999999999</v>
      </c>
      <c r="L150" s="30">
        <f>ROUND(D150*J150,2)</f>
        <v>14813.55</v>
      </c>
      <c r="M150" s="30">
        <f>ROUND(J150*$P$10,2)</f>
        <v>9.49</v>
      </c>
      <c r="N150" s="32">
        <f>ROUND(I150*$P$10,2)</f>
        <v>6.64</v>
      </c>
      <c r="O150" s="30">
        <f t="shared" ref="O150" si="109">ROUND(H150*M150,2)</f>
        <v>112427.46</v>
      </c>
      <c r="P150" s="31"/>
      <c r="Q150" s="11"/>
      <c r="R150" s="62"/>
      <c r="S150" s="66"/>
      <c r="T150" s="11"/>
      <c r="U150" s="11"/>
      <c r="V150" s="11"/>
      <c r="W150" s="11"/>
      <c r="X150" s="11"/>
      <c r="Y150" s="11"/>
      <c r="Z150" s="11"/>
    </row>
    <row r="151" spans="1:26" ht="15.75">
      <c r="A151" s="27" t="s">
        <v>500</v>
      </c>
      <c r="B151" s="20" t="s">
        <v>318</v>
      </c>
      <c r="C151" s="29"/>
      <c r="D151" s="56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1"/>
      <c r="R151" s="62"/>
      <c r="S151" s="66"/>
    </row>
    <row r="152" spans="1:26" s="12" customFormat="1" ht="31.5">
      <c r="A152" s="25" t="s">
        <v>501</v>
      </c>
      <c r="B152" s="36" t="s">
        <v>341</v>
      </c>
      <c r="C152" s="34" t="s">
        <v>311</v>
      </c>
      <c r="D152" s="57">
        <v>14916</v>
      </c>
      <c r="E152" s="32">
        <v>10.5</v>
      </c>
      <c r="F152" s="30">
        <f t="shared" si="60"/>
        <v>7.35</v>
      </c>
      <c r="G152" s="30">
        <f t="shared" si="105"/>
        <v>109632.6</v>
      </c>
      <c r="H152" s="32">
        <f>ROUND(D152*E152,2)</f>
        <v>156618</v>
      </c>
      <c r="I152" s="30">
        <f>ROUND(F152*$P$10,2)</f>
        <v>9.19</v>
      </c>
      <c r="J152" s="32">
        <f>ROUND(E152*$P$10,2)</f>
        <v>13.13</v>
      </c>
      <c r="K152" s="30">
        <f t="shared" si="95"/>
        <v>137078.04</v>
      </c>
      <c r="L152" s="32">
        <f>ROUND(D152*J152,2)</f>
        <v>195847.08</v>
      </c>
      <c r="M152" s="30">
        <f>ROUND(J152*$P$10,2)</f>
        <v>16.41</v>
      </c>
      <c r="N152" s="32">
        <f>ROUND(I152*$P$10,2)</f>
        <v>11.49</v>
      </c>
      <c r="O152" s="30">
        <f t="shared" ref="O152" si="110">ROUND(H152*M152,2)</f>
        <v>2570101.38</v>
      </c>
      <c r="P152" s="16"/>
      <c r="R152" s="61"/>
      <c r="S152" s="66"/>
    </row>
    <row r="153" spans="1:26" s="5" customFormat="1" ht="15.75">
      <c r="A153" s="86">
        <v>7</v>
      </c>
      <c r="B153" s="87" t="s">
        <v>294</v>
      </c>
      <c r="C153" s="88"/>
      <c r="D153" s="89"/>
      <c r="E153" s="90"/>
      <c r="F153" s="90"/>
      <c r="G153" s="90">
        <f>SUM(G154:G167)</f>
        <v>74385.42</v>
      </c>
      <c r="H153" s="90">
        <f>SUM(H154:H167)</f>
        <v>106264.88</v>
      </c>
      <c r="I153" s="90"/>
      <c r="J153" s="90"/>
      <c r="K153" s="90">
        <f>SUM(K154:K167)</f>
        <v>92983.840000000011</v>
      </c>
      <c r="L153" s="90">
        <f>SUM(L154:L167)</f>
        <v>132832.79</v>
      </c>
      <c r="M153" s="90"/>
      <c r="N153" s="90"/>
      <c r="O153" s="90">
        <f>SUM(O154:O167)</f>
        <v>11195135.709999997</v>
      </c>
      <c r="P153" s="91">
        <f>L153/$L$387*100</f>
        <v>4.8533453639305408</v>
      </c>
      <c r="Q153" s="65"/>
      <c r="R153" s="62"/>
      <c r="S153" s="66"/>
      <c r="T153" s="65"/>
      <c r="U153" s="65"/>
      <c r="V153" s="65"/>
      <c r="W153" s="65"/>
      <c r="X153" s="65"/>
      <c r="Y153" s="65"/>
      <c r="Z153" s="65"/>
    </row>
    <row r="154" spans="1:26" s="1" customFormat="1" ht="15.75">
      <c r="A154" s="23" t="s">
        <v>502</v>
      </c>
      <c r="B154" s="20" t="s">
        <v>124</v>
      </c>
      <c r="C154" s="35"/>
      <c r="D154" s="55"/>
      <c r="E154" s="18"/>
      <c r="F154" s="30"/>
      <c r="G154" s="18"/>
      <c r="H154" s="18"/>
      <c r="I154" s="18"/>
      <c r="J154" s="18"/>
      <c r="K154" s="18"/>
      <c r="L154" s="18"/>
      <c r="M154" s="18"/>
      <c r="N154" s="18"/>
      <c r="O154" s="18"/>
      <c r="P154" s="13"/>
      <c r="Q154" s="71"/>
      <c r="R154" s="68"/>
      <c r="S154" s="66"/>
      <c r="T154" s="71"/>
      <c r="U154" s="71"/>
      <c r="V154" s="71"/>
      <c r="W154" s="71"/>
      <c r="X154" s="71"/>
      <c r="Y154" s="71"/>
      <c r="Z154" s="71"/>
    </row>
    <row r="155" spans="1:26" ht="15.75">
      <c r="A155" s="27" t="s">
        <v>503</v>
      </c>
      <c r="B155" s="28" t="s">
        <v>125</v>
      </c>
      <c r="C155" s="29" t="s">
        <v>304</v>
      </c>
      <c r="D155" s="57">
        <v>20.440000000000001</v>
      </c>
      <c r="E155" s="30">
        <v>76.38</v>
      </c>
      <c r="F155" s="30">
        <f t="shared" ref="F155:F218" si="111">E155*$Q$12</f>
        <v>53.465999999999994</v>
      </c>
      <c r="G155" s="30">
        <f t="shared" ref="G155" si="112">ROUND(D155*F155,2)</f>
        <v>1092.8499999999999</v>
      </c>
      <c r="H155" s="30">
        <f>ROUND(D155*E155,2)</f>
        <v>1561.21</v>
      </c>
      <c r="I155" s="30">
        <f>ROUND(F155*$P$10,2)</f>
        <v>66.83</v>
      </c>
      <c r="J155" s="32">
        <f>ROUND(E155*$P$10,2)</f>
        <v>95.48</v>
      </c>
      <c r="K155" s="30">
        <f t="shared" ref="K155:K161" si="113">ROUND(D155*I155,2)</f>
        <v>1366.01</v>
      </c>
      <c r="L155" s="30">
        <f>ROUND(D155*J155,2)</f>
        <v>1951.61</v>
      </c>
      <c r="M155" s="30">
        <f>ROUND(J155*$P$10,2)</f>
        <v>119.35</v>
      </c>
      <c r="N155" s="32">
        <f>ROUND(I155*$P$10,2)</f>
        <v>83.54</v>
      </c>
      <c r="O155" s="30">
        <f t="shared" ref="O155" si="114">ROUND(H155*M155,2)</f>
        <v>186330.41</v>
      </c>
      <c r="P155" s="31"/>
      <c r="R155" s="62"/>
      <c r="S155" s="66"/>
    </row>
    <row r="156" spans="1:26" s="1" customFormat="1" ht="15.75">
      <c r="A156" s="23" t="s">
        <v>504</v>
      </c>
      <c r="B156" s="20" t="s">
        <v>126</v>
      </c>
      <c r="C156" s="19"/>
      <c r="D156" s="55"/>
      <c r="E156" s="18"/>
      <c r="F156" s="30"/>
      <c r="G156" s="18"/>
      <c r="H156" s="18"/>
      <c r="I156" s="30"/>
      <c r="J156" s="18"/>
      <c r="K156" s="30"/>
      <c r="L156" s="18"/>
      <c r="M156" s="30"/>
      <c r="N156" s="18"/>
      <c r="O156" s="30"/>
      <c r="P156" s="13"/>
      <c r="Q156" s="71"/>
      <c r="R156" s="68"/>
      <c r="S156" s="66"/>
      <c r="T156" s="71"/>
      <c r="U156" s="71"/>
      <c r="V156" s="71"/>
      <c r="W156" s="71"/>
      <c r="X156" s="71"/>
      <c r="Y156" s="71"/>
      <c r="Z156" s="71"/>
    </row>
    <row r="157" spans="1:26" s="2" customFormat="1" ht="15.75">
      <c r="A157" s="27" t="s">
        <v>505</v>
      </c>
      <c r="B157" s="28" t="s">
        <v>127</v>
      </c>
      <c r="C157" s="29" t="s">
        <v>304</v>
      </c>
      <c r="D157" s="57">
        <v>482.28</v>
      </c>
      <c r="E157" s="30">
        <v>41.17</v>
      </c>
      <c r="F157" s="30">
        <f t="shared" si="111"/>
        <v>28.818999999999999</v>
      </c>
      <c r="G157" s="30">
        <f t="shared" ref="G157" si="115">ROUND(D157*F157,2)</f>
        <v>13898.83</v>
      </c>
      <c r="H157" s="30">
        <f>ROUND(D157*E157,2)</f>
        <v>19855.47</v>
      </c>
      <c r="I157" s="30">
        <f>ROUND(F157*$P$10,2)</f>
        <v>36.020000000000003</v>
      </c>
      <c r="J157" s="32">
        <f>ROUND(E157*$P$10,2)</f>
        <v>51.46</v>
      </c>
      <c r="K157" s="30">
        <f t="shared" si="113"/>
        <v>17371.73</v>
      </c>
      <c r="L157" s="30">
        <f>ROUND(D157*J157,2)</f>
        <v>24818.13</v>
      </c>
      <c r="M157" s="30">
        <f>ROUND(J157*$P$10,2)</f>
        <v>64.33</v>
      </c>
      <c r="N157" s="32">
        <f>ROUND(I157*$P$10,2)</f>
        <v>45.03</v>
      </c>
      <c r="O157" s="30">
        <f t="shared" ref="O157" si="116">ROUND(H157*M157,2)</f>
        <v>1277302.3899999999</v>
      </c>
      <c r="P157" s="31"/>
      <c r="Q157" s="11"/>
      <c r="R157" s="62"/>
      <c r="S157" s="66"/>
      <c r="T157" s="11"/>
      <c r="U157" s="11"/>
      <c r="V157" s="11"/>
      <c r="W157" s="11"/>
      <c r="X157" s="11"/>
      <c r="Y157" s="11"/>
      <c r="Z157" s="11"/>
    </row>
    <row r="158" spans="1:26" s="1" customFormat="1" ht="15.75">
      <c r="A158" s="23" t="s">
        <v>506</v>
      </c>
      <c r="B158" s="20" t="s">
        <v>128</v>
      </c>
      <c r="C158" s="19"/>
      <c r="D158" s="55"/>
      <c r="E158" s="18"/>
      <c r="F158" s="30"/>
      <c r="G158" s="18"/>
      <c r="H158" s="18"/>
      <c r="I158" s="30"/>
      <c r="J158" s="18"/>
      <c r="K158" s="30"/>
      <c r="L158" s="18"/>
      <c r="M158" s="30"/>
      <c r="N158" s="18"/>
      <c r="O158" s="30"/>
      <c r="P158" s="13"/>
      <c r="Q158" s="71"/>
      <c r="R158" s="68"/>
      <c r="S158" s="66"/>
      <c r="T158" s="71"/>
      <c r="U158" s="71"/>
      <c r="V158" s="71"/>
      <c r="W158" s="71"/>
      <c r="X158" s="71"/>
      <c r="Y158" s="71"/>
      <c r="Z158" s="71"/>
    </row>
    <row r="159" spans="1:26" s="10" customFormat="1" ht="31.5">
      <c r="A159" s="25" t="s">
        <v>507</v>
      </c>
      <c r="B159" s="36" t="s">
        <v>344</v>
      </c>
      <c r="C159" s="34" t="s">
        <v>304</v>
      </c>
      <c r="D159" s="57">
        <v>364.12</v>
      </c>
      <c r="E159" s="32">
        <v>98.53</v>
      </c>
      <c r="F159" s="30">
        <f t="shared" si="111"/>
        <v>68.970999999999989</v>
      </c>
      <c r="G159" s="30">
        <f t="shared" ref="G159" si="117">ROUND(D159*F159,2)</f>
        <v>25113.72</v>
      </c>
      <c r="H159" s="32">
        <f>ROUND(D159*E159,2)</f>
        <v>35876.74</v>
      </c>
      <c r="I159" s="30">
        <f>ROUND(F159*$P$10,2)</f>
        <v>86.21</v>
      </c>
      <c r="J159" s="32">
        <f>ROUND(E159*$P$10,2)</f>
        <v>123.16</v>
      </c>
      <c r="K159" s="30">
        <f t="shared" si="113"/>
        <v>31390.79</v>
      </c>
      <c r="L159" s="32">
        <f>ROUND(D159*J159,2)</f>
        <v>44845.02</v>
      </c>
      <c r="M159" s="30">
        <f>ROUND(J159*$P$10,2)</f>
        <v>153.94999999999999</v>
      </c>
      <c r="N159" s="32">
        <f>ROUND(I159*$P$10,2)</f>
        <v>107.76</v>
      </c>
      <c r="O159" s="30">
        <f t="shared" ref="O159" si="118">ROUND(H159*M159,2)</f>
        <v>5523224.1200000001</v>
      </c>
      <c r="P159" s="16"/>
      <c r="Q159" s="12"/>
      <c r="R159" s="61"/>
      <c r="S159" s="66"/>
      <c r="T159" s="12"/>
      <c r="U159" s="12"/>
      <c r="V159" s="12"/>
      <c r="W159" s="12"/>
      <c r="X159" s="12"/>
      <c r="Y159" s="12"/>
      <c r="Z159" s="12"/>
    </row>
    <row r="160" spans="1:26" s="9" customFormat="1" ht="15.75">
      <c r="A160" s="23" t="s">
        <v>508</v>
      </c>
      <c r="B160" s="20" t="s">
        <v>129</v>
      </c>
      <c r="C160" s="19"/>
      <c r="D160" s="55"/>
      <c r="E160" s="18"/>
      <c r="F160" s="30"/>
      <c r="G160" s="18"/>
      <c r="H160" s="18"/>
      <c r="I160" s="30"/>
      <c r="J160" s="18"/>
      <c r="K160" s="30"/>
      <c r="L160" s="18"/>
      <c r="M160" s="30"/>
      <c r="N160" s="18"/>
      <c r="O160" s="30"/>
      <c r="P160" s="13"/>
      <c r="Q160" s="69"/>
      <c r="R160" s="68"/>
      <c r="S160" s="66"/>
      <c r="T160" s="69"/>
      <c r="U160" s="69"/>
      <c r="V160" s="69"/>
      <c r="W160" s="69"/>
      <c r="X160" s="69"/>
      <c r="Y160" s="69"/>
      <c r="Z160" s="69"/>
    </row>
    <row r="161" spans="1:26" s="2" customFormat="1" ht="15.75">
      <c r="A161" s="27" t="s">
        <v>509</v>
      </c>
      <c r="B161" s="28" t="s">
        <v>130</v>
      </c>
      <c r="C161" s="29" t="s">
        <v>305</v>
      </c>
      <c r="D161" s="57">
        <v>26.7</v>
      </c>
      <c r="E161" s="30">
        <v>33.74</v>
      </c>
      <c r="F161" s="30">
        <f t="shared" si="111"/>
        <v>23.617999999999999</v>
      </c>
      <c r="G161" s="30">
        <f t="shared" ref="G161" si="119">ROUND(D161*F161,2)</f>
        <v>630.6</v>
      </c>
      <c r="H161" s="30">
        <f>ROUND(D161*E161,2)</f>
        <v>900.86</v>
      </c>
      <c r="I161" s="30">
        <f>ROUND(F161*$P$10,2)</f>
        <v>29.52</v>
      </c>
      <c r="J161" s="32">
        <f>ROUND(E161*$P$10,2)</f>
        <v>42.18</v>
      </c>
      <c r="K161" s="30">
        <f t="shared" si="113"/>
        <v>788.18</v>
      </c>
      <c r="L161" s="30">
        <f>ROUND(D161*J161,2)</f>
        <v>1126.21</v>
      </c>
      <c r="M161" s="30">
        <f>ROUND(J161*$P$10,2)</f>
        <v>52.73</v>
      </c>
      <c r="N161" s="32">
        <f>ROUND(I161*$P$10,2)</f>
        <v>36.9</v>
      </c>
      <c r="O161" s="30">
        <f t="shared" ref="O161" si="120">ROUND(H161*M161,2)</f>
        <v>47502.35</v>
      </c>
      <c r="P161" s="31"/>
      <c r="Q161" s="11"/>
      <c r="R161" s="62"/>
      <c r="S161" s="66"/>
      <c r="T161" s="11"/>
      <c r="U161" s="11"/>
      <c r="V161" s="11"/>
      <c r="W161" s="11"/>
      <c r="X161" s="11"/>
      <c r="Y161" s="11"/>
      <c r="Z161" s="11"/>
    </row>
    <row r="162" spans="1:26" s="4" customFormat="1" ht="15.75">
      <c r="A162" s="23" t="s">
        <v>510</v>
      </c>
      <c r="B162" s="20" t="s">
        <v>355</v>
      </c>
      <c r="C162" s="29"/>
      <c r="D162" s="56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1"/>
      <c r="Q162" s="8"/>
      <c r="R162" s="62"/>
      <c r="S162" s="66"/>
      <c r="T162" s="8"/>
      <c r="U162" s="8"/>
      <c r="V162" s="8"/>
      <c r="W162" s="8"/>
      <c r="X162" s="8"/>
      <c r="Y162" s="8"/>
      <c r="Z162" s="8"/>
    </row>
    <row r="163" spans="1:26" s="10" customFormat="1" ht="68.25" customHeight="1">
      <c r="A163" s="25" t="s">
        <v>511</v>
      </c>
      <c r="B163" s="36" t="s">
        <v>350</v>
      </c>
      <c r="C163" s="39" t="s">
        <v>304</v>
      </c>
      <c r="D163" s="57">
        <v>264.28999999999996</v>
      </c>
      <c r="E163" s="40">
        <v>77</v>
      </c>
      <c r="F163" s="30">
        <f t="shared" si="111"/>
        <v>53.9</v>
      </c>
      <c r="G163" s="30">
        <f t="shared" ref="G163:G167" si="121">ROUND(D163*F163,2)</f>
        <v>14245.23</v>
      </c>
      <c r="H163" s="32">
        <f>ROUND(D163*E163,2)</f>
        <v>20350.330000000002</v>
      </c>
      <c r="I163" s="30">
        <f>ROUND(F163*$P$10,2)</f>
        <v>67.38</v>
      </c>
      <c r="J163" s="32">
        <f>ROUND(E163*$P$10,2)</f>
        <v>96.25</v>
      </c>
      <c r="K163" s="30">
        <f t="shared" ref="K163:K167" si="122">ROUND(D163*I163,2)</f>
        <v>17807.86</v>
      </c>
      <c r="L163" s="32">
        <f>ROUND(D163*J163,2)</f>
        <v>25437.91</v>
      </c>
      <c r="M163" s="30">
        <f>ROUND(J163*$P$10,2)</f>
        <v>120.31</v>
      </c>
      <c r="N163" s="32">
        <f>ROUND(I163*$P$10,2)</f>
        <v>84.23</v>
      </c>
      <c r="O163" s="30">
        <f t="shared" ref="O163:O167" si="123">ROUND(H163*M163,2)</f>
        <v>2448348.2000000002</v>
      </c>
      <c r="P163" s="16"/>
      <c r="Q163" s="12"/>
      <c r="R163" s="73"/>
      <c r="S163" s="66"/>
      <c r="T163" s="12"/>
      <c r="U163" s="12"/>
      <c r="V163" s="12"/>
      <c r="W163" s="12"/>
      <c r="X163" s="12"/>
      <c r="Y163" s="12"/>
      <c r="Z163" s="12"/>
    </row>
    <row r="164" spans="1:26" s="10" customFormat="1" ht="23.25" customHeight="1">
      <c r="A164" s="25" t="s">
        <v>512</v>
      </c>
      <c r="B164" s="36" t="s">
        <v>351</v>
      </c>
      <c r="C164" s="39" t="s">
        <v>304</v>
      </c>
      <c r="D164" s="57">
        <v>264.28999999999996</v>
      </c>
      <c r="E164" s="40">
        <v>39.229999999999997</v>
      </c>
      <c r="F164" s="30">
        <f t="shared" si="111"/>
        <v>27.460999999999995</v>
      </c>
      <c r="G164" s="30">
        <f t="shared" si="121"/>
        <v>7257.67</v>
      </c>
      <c r="H164" s="32">
        <f>ROUND(D164*E164,2)</f>
        <v>10368.1</v>
      </c>
      <c r="I164" s="30">
        <f>ROUND(F164*$P$10,2)</f>
        <v>34.33</v>
      </c>
      <c r="J164" s="32">
        <f>ROUND(E164*$P$10,2)</f>
        <v>49.04</v>
      </c>
      <c r="K164" s="30">
        <f t="shared" si="122"/>
        <v>9073.08</v>
      </c>
      <c r="L164" s="32">
        <f>ROUND(D164*J164,2)</f>
        <v>12960.78</v>
      </c>
      <c r="M164" s="30">
        <f>ROUND(J164*$P$10,2)</f>
        <v>61.3</v>
      </c>
      <c r="N164" s="32">
        <f>ROUND(I164*$P$10,2)</f>
        <v>42.91</v>
      </c>
      <c r="O164" s="30">
        <f t="shared" si="123"/>
        <v>635564.53</v>
      </c>
      <c r="P164" s="16"/>
      <c r="Q164" s="12"/>
      <c r="R164" s="61"/>
      <c r="S164" s="66"/>
      <c r="T164" s="12"/>
      <c r="U164" s="12"/>
      <c r="V164" s="12"/>
      <c r="W164" s="12"/>
      <c r="X164" s="12"/>
      <c r="Y164" s="12"/>
      <c r="Z164" s="12"/>
    </row>
    <row r="165" spans="1:26" s="10" customFormat="1" ht="31.5">
      <c r="A165" s="25" t="s">
        <v>513</v>
      </c>
      <c r="B165" s="36" t="s">
        <v>352</v>
      </c>
      <c r="C165" s="39" t="s">
        <v>304</v>
      </c>
      <c r="D165" s="57">
        <v>264.28999999999996</v>
      </c>
      <c r="E165" s="40">
        <v>4.66</v>
      </c>
      <c r="F165" s="30">
        <f t="shared" si="111"/>
        <v>3.262</v>
      </c>
      <c r="G165" s="30">
        <f t="shared" si="121"/>
        <v>862.11</v>
      </c>
      <c r="H165" s="32">
        <f>ROUND(D165*E165,2)</f>
        <v>1231.5899999999999</v>
      </c>
      <c r="I165" s="30">
        <f>ROUND(F165*$P$10,2)</f>
        <v>4.08</v>
      </c>
      <c r="J165" s="32">
        <f>ROUND(E165*$P$10,2)</f>
        <v>5.83</v>
      </c>
      <c r="K165" s="30">
        <f t="shared" si="122"/>
        <v>1078.3</v>
      </c>
      <c r="L165" s="32">
        <f>ROUND(D165*J165,2)</f>
        <v>1540.81</v>
      </c>
      <c r="M165" s="30">
        <f>ROUND(J165*$P$10,2)</f>
        <v>7.29</v>
      </c>
      <c r="N165" s="32">
        <f>ROUND(I165*$P$10,2)</f>
        <v>5.0999999999999996</v>
      </c>
      <c r="O165" s="30">
        <f t="shared" si="123"/>
        <v>8978.2900000000009</v>
      </c>
      <c r="P165" s="16"/>
      <c r="Q165" s="12"/>
      <c r="R165" s="73"/>
      <c r="S165" s="66"/>
      <c r="T165" s="12"/>
      <c r="U165" s="12"/>
      <c r="V165" s="12"/>
      <c r="W165" s="12"/>
      <c r="X165" s="12"/>
      <c r="Y165" s="12"/>
      <c r="Z165" s="12"/>
    </row>
    <row r="166" spans="1:26" s="10" customFormat="1" ht="63">
      <c r="A166" s="25" t="s">
        <v>514</v>
      </c>
      <c r="B166" s="36" t="s">
        <v>353</v>
      </c>
      <c r="C166" s="39" t="s">
        <v>304</v>
      </c>
      <c r="D166" s="57">
        <v>316.95999999999998</v>
      </c>
      <c r="E166" s="40">
        <v>46.2</v>
      </c>
      <c r="F166" s="30">
        <f t="shared" si="111"/>
        <v>32.340000000000003</v>
      </c>
      <c r="G166" s="30">
        <f t="shared" si="121"/>
        <v>10250.49</v>
      </c>
      <c r="H166" s="32">
        <f>ROUND(D166*E166,2)</f>
        <v>14643.55</v>
      </c>
      <c r="I166" s="30">
        <f>ROUND(F166*$P$10,2)</f>
        <v>40.43</v>
      </c>
      <c r="J166" s="32">
        <f>ROUND(E166*$P$10,2)</f>
        <v>57.75</v>
      </c>
      <c r="K166" s="30">
        <f t="shared" si="122"/>
        <v>12814.69</v>
      </c>
      <c r="L166" s="32">
        <f>ROUND(D166*J166,2)</f>
        <v>18304.439999999999</v>
      </c>
      <c r="M166" s="30">
        <f>ROUND(J166*$P$10,2)</f>
        <v>72.19</v>
      </c>
      <c r="N166" s="32">
        <f>ROUND(I166*$P$10,2)</f>
        <v>50.54</v>
      </c>
      <c r="O166" s="30">
        <f t="shared" si="123"/>
        <v>1057117.8700000001</v>
      </c>
      <c r="P166" s="16"/>
      <c r="Q166" s="12"/>
      <c r="R166" s="61"/>
      <c r="S166" s="66"/>
      <c r="T166" s="12"/>
      <c r="U166" s="12"/>
      <c r="V166" s="12"/>
      <c r="W166" s="12"/>
      <c r="X166" s="12"/>
      <c r="Y166" s="12"/>
      <c r="Z166" s="12"/>
    </row>
    <row r="167" spans="1:26" s="2" customFormat="1" ht="15.75">
      <c r="A167" s="27" t="s">
        <v>515</v>
      </c>
      <c r="B167" s="28" t="s">
        <v>354</v>
      </c>
      <c r="C167" s="29" t="s">
        <v>304</v>
      </c>
      <c r="D167" s="57">
        <v>316.95999999999998</v>
      </c>
      <c r="E167" s="30">
        <v>4.66</v>
      </c>
      <c r="F167" s="30">
        <f t="shared" si="111"/>
        <v>3.262</v>
      </c>
      <c r="G167" s="30">
        <f t="shared" si="121"/>
        <v>1033.92</v>
      </c>
      <c r="H167" s="32">
        <f>ROUND(D167*E167,2)</f>
        <v>1477.03</v>
      </c>
      <c r="I167" s="30">
        <f>ROUND(F167*$P$10,2)</f>
        <v>4.08</v>
      </c>
      <c r="J167" s="32">
        <f>ROUND(E167*$P$10,2)</f>
        <v>5.83</v>
      </c>
      <c r="K167" s="30">
        <f t="shared" si="122"/>
        <v>1293.2</v>
      </c>
      <c r="L167" s="32">
        <f>ROUND(D167*J167,2)</f>
        <v>1847.88</v>
      </c>
      <c r="M167" s="30">
        <f>ROUND(J167*$P$10,2)</f>
        <v>7.29</v>
      </c>
      <c r="N167" s="32">
        <f>ROUND(I167*$P$10,2)</f>
        <v>5.0999999999999996</v>
      </c>
      <c r="O167" s="30">
        <f t="shared" si="123"/>
        <v>10767.55</v>
      </c>
      <c r="P167" s="31"/>
      <c r="Q167" s="11"/>
      <c r="R167" s="74"/>
      <c r="S167" s="66"/>
      <c r="T167" s="11"/>
      <c r="U167" s="11"/>
      <c r="V167" s="11"/>
      <c r="W167" s="11"/>
      <c r="X167" s="11"/>
      <c r="Y167" s="11"/>
      <c r="Z167" s="11"/>
    </row>
    <row r="168" spans="1:26" s="5" customFormat="1" ht="15.75">
      <c r="A168" s="86">
        <v>8</v>
      </c>
      <c r="B168" s="87" t="s">
        <v>131</v>
      </c>
      <c r="C168" s="88"/>
      <c r="D168" s="89"/>
      <c r="E168" s="90"/>
      <c r="F168" s="90"/>
      <c r="G168" s="90">
        <f>SUM(G169:G187)</f>
        <v>177173.2</v>
      </c>
      <c r="H168" s="90">
        <f>SUM(H169:H187)</f>
        <v>253104.59000000003</v>
      </c>
      <c r="I168" s="90"/>
      <c r="J168" s="90"/>
      <c r="K168" s="90">
        <f>SUM(K169:K187)</f>
        <v>221463.01</v>
      </c>
      <c r="L168" s="90">
        <f>SUM(L169:L187)</f>
        <v>316378.02</v>
      </c>
      <c r="M168" s="90"/>
      <c r="N168" s="90"/>
      <c r="O168" s="90">
        <f>SUM(O169:O187)</f>
        <v>33707866.030000001</v>
      </c>
      <c r="P168" s="91">
        <f>L168/$L$387*100</f>
        <v>11.559584020003827</v>
      </c>
      <c r="Q168" s="65"/>
      <c r="R168" s="68"/>
      <c r="S168" s="66"/>
      <c r="T168" s="65"/>
      <c r="U168" s="65"/>
      <c r="V168" s="65"/>
      <c r="W168" s="65"/>
      <c r="X168" s="65"/>
      <c r="Y168" s="65"/>
      <c r="Z168" s="65"/>
    </row>
    <row r="169" spans="1:26" s="1" customFormat="1" ht="15.75">
      <c r="A169" s="23" t="s">
        <v>516</v>
      </c>
      <c r="B169" s="20" t="s">
        <v>132</v>
      </c>
      <c r="C169" s="19"/>
      <c r="D169" s="55"/>
      <c r="E169" s="18"/>
      <c r="F169" s="30"/>
      <c r="G169" s="18"/>
      <c r="H169" s="18"/>
      <c r="I169" s="18"/>
      <c r="J169" s="18"/>
      <c r="K169" s="18"/>
      <c r="L169" s="18"/>
      <c r="M169" s="18"/>
      <c r="N169" s="18"/>
      <c r="O169" s="18"/>
      <c r="P169" s="13"/>
      <c r="Q169" s="71"/>
      <c r="R169" s="68"/>
      <c r="S169" s="66"/>
      <c r="T169" s="71"/>
      <c r="U169" s="71"/>
      <c r="V169" s="71"/>
      <c r="W169" s="71"/>
      <c r="X169" s="71"/>
      <c r="Y169" s="71"/>
      <c r="Z169" s="71"/>
    </row>
    <row r="170" spans="1:26" s="2" customFormat="1" ht="15.75">
      <c r="A170" s="27" t="s">
        <v>517</v>
      </c>
      <c r="B170" s="28" t="s">
        <v>133</v>
      </c>
      <c r="C170" s="29" t="s">
        <v>305</v>
      </c>
      <c r="D170" s="57">
        <v>179.2</v>
      </c>
      <c r="E170" s="30">
        <v>31.6</v>
      </c>
      <c r="F170" s="30">
        <f t="shared" si="111"/>
        <v>22.12</v>
      </c>
      <c r="G170" s="30">
        <f t="shared" ref="G170" si="124">ROUND(D170*F170,2)</f>
        <v>3963.9</v>
      </c>
      <c r="H170" s="30">
        <f>ROUND(D170*E170,2)</f>
        <v>5662.72</v>
      </c>
      <c r="I170" s="30">
        <f>ROUND(F170*$P$10,2)</f>
        <v>27.65</v>
      </c>
      <c r="J170" s="32">
        <f>ROUND(E170*$P$10,2)</f>
        <v>39.5</v>
      </c>
      <c r="K170" s="30">
        <f t="shared" ref="K170:K187" si="125">ROUND(D170*I170,2)</f>
        <v>4954.88</v>
      </c>
      <c r="L170" s="30">
        <f>ROUND(D170*J170,2)</f>
        <v>7078.4</v>
      </c>
      <c r="M170" s="30">
        <f>ROUND(J170*$P$10,2)</f>
        <v>49.38</v>
      </c>
      <c r="N170" s="32">
        <f>ROUND(I170*$P$10,2)</f>
        <v>34.56</v>
      </c>
      <c r="O170" s="30">
        <f t="shared" ref="O170" si="126">ROUND(H170*M170,2)</f>
        <v>279625.11</v>
      </c>
      <c r="P170" s="31"/>
      <c r="Q170" s="11"/>
      <c r="R170" s="62"/>
      <c r="S170" s="66"/>
      <c r="T170" s="11"/>
      <c r="U170" s="11"/>
      <c r="V170" s="11"/>
      <c r="W170" s="11"/>
      <c r="X170" s="11"/>
      <c r="Y170" s="11"/>
      <c r="Z170" s="11"/>
    </row>
    <row r="171" spans="1:26" s="1" customFormat="1" ht="15.75">
      <c r="A171" s="23" t="s">
        <v>518</v>
      </c>
      <c r="B171" s="20" t="s">
        <v>134</v>
      </c>
      <c r="C171" s="19"/>
      <c r="D171" s="55"/>
      <c r="E171" s="18"/>
      <c r="F171" s="30"/>
      <c r="G171" s="18"/>
      <c r="H171" s="18"/>
      <c r="I171" s="30"/>
      <c r="J171" s="18"/>
      <c r="K171" s="30"/>
      <c r="L171" s="18"/>
      <c r="M171" s="30"/>
      <c r="N171" s="18"/>
      <c r="O171" s="30"/>
      <c r="P171" s="13"/>
      <c r="Q171" s="71"/>
      <c r="R171" s="68"/>
      <c r="S171" s="66"/>
      <c r="T171" s="71"/>
      <c r="U171" s="71"/>
      <c r="V171" s="71"/>
      <c r="W171" s="71"/>
      <c r="X171" s="71"/>
      <c r="Y171" s="71"/>
      <c r="Z171" s="71"/>
    </row>
    <row r="172" spans="1:26" s="2" customFormat="1" ht="15.75">
      <c r="A172" s="27" t="s">
        <v>519</v>
      </c>
      <c r="B172" s="28" t="s">
        <v>135</v>
      </c>
      <c r="C172" s="29" t="s">
        <v>304</v>
      </c>
      <c r="D172" s="57">
        <v>254.28</v>
      </c>
      <c r="E172" s="30">
        <v>72.33</v>
      </c>
      <c r="F172" s="30">
        <f t="shared" si="111"/>
        <v>50.630999999999993</v>
      </c>
      <c r="G172" s="30">
        <f t="shared" ref="G172:G173" si="127">ROUND(D172*F172,2)</f>
        <v>12874.45</v>
      </c>
      <c r="H172" s="30">
        <f>ROUND(D172*E172,2)</f>
        <v>18392.07</v>
      </c>
      <c r="I172" s="30">
        <f>ROUND(F172*$P$10,2)</f>
        <v>63.29</v>
      </c>
      <c r="J172" s="32">
        <f>ROUND(E172*$P$10,2)</f>
        <v>90.41</v>
      </c>
      <c r="K172" s="30">
        <f t="shared" si="125"/>
        <v>16093.38</v>
      </c>
      <c r="L172" s="30">
        <f>ROUND(D172*J172,2)</f>
        <v>22989.45</v>
      </c>
      <c r="M172" s="30">
        <f>ROUND(J172*$P$10,2)</f>
        <v>113.01</v>
      </c>
      <c r="N172" s="32">
        <f>ROUND(I172*$P$10,2)</f>
        <v>79.11</v>
      </c>
      <c r="O172" s="30">
        <f t="shared" ref="O172:O173" si="128">ROUND(H172*M172,2)</f>
        <v>2078487.83</v>
      </c>
      <c r="P172" s="31"/>
      <c r="Q172" s="11"/>
      <c r="R172" s="62"/>
      <c r="S172" s="66"/>
      <c r="T172" s="11"/>
      <c r="U172" s="11"/>
      <c r="V172" s="11"/>
      <c r="W172" s="11"/>
      <c r="X172" s="11"/>
      <c r="Y172" s="11"/>
      <c r="Z172" s="11"/>
    </row>
    <row r="173" spans="1:26" s="11" customFormat="1" ht="15.75">
      <c r="A173" s="27" t="s">
        <v>520</v>
      </c>
      <c r="B173" s="28" t="s">
        <v>340</v>
      </c>
      <c r="C173" s="29" t="s">
        <v>304</v>
      </c>
      <c r="D173" s="57">
        <v>1323.0000000000002</v>
      </c>
      <c r="E173" s="30">
        <v>104.24</v>
      </c>
      <c r="F173" s="30">
        <f t="shared" si="111"/>
        <v>72.967999999999989</v>
      </c>
      <c r="G173" s="30">
        <f t="shared" si="127"/>
        <v>96536.66</v>
      </c>
      <c r="H173" s="30">
        <f>ROUND(D173*E173,2)</f>
        <v>137909.51999999999</v>
      </c>
      <c r="I173" s="30">
        <f>ROUND(F173*$P$10,2)</f>
        <v>91.21</v>
      </c>
      <c r="J173" s="32">
        <f>ROUND(E173*$P$10,2)</f>
        <v>130.30000000000001</v>
      </c>
      <c r="K173" s="30">
        <f t="shared" si="125"/>
        <v>120670.83</v>
      </c>
      <c r="L173" s="30">
        <f>ROUND(D173*J173,2)</f>
        <v>172386.9</v>
      </c>
      <c r="M173" s="30">
        <f>ROUND(J173*$P$10,2)</f>
        <v>162.88</v>
      </c>
      <c r="N173" s="32">
        <f>ROUND(I173*$P$10,2)</f>
        <v>114.01</v>
      </c>
      <c r="O173" s="30">
        <f t="shared" si="128"/>
        <v>22462702.620000001</v>
      </c>
      <c r="P173" s="31"/>
      <c r="R173" s="62"/>
      <c r="S173" s="66"/>
    </row>
    <row r="174" spans="1:26" s="1" customFormat="1" ht="15.75">
      <c r="A174" s="23" t="s">
        <v>521</v>
      </c>
      <c r="B174" s="20" t="s">
        <v>136</v>
      </c>
      <c r="C174" s="19"/>
      <c r="D174" s="55"/>
      <c r="E174" s="18"/>
      <c r="F174" s="30"/>
      <c r="G174" s="18"/>
      <c r="H174" s="18"/>
      <c r="I174" s="30"/>
      <c r="J174" s="18"/>
      <c r="K174" s="30"/>
      <c r="L174" s="18"/>
      <c r="M174" s="30"/>
      <c r="N174" s="18"/>
      <c r="O174" s="30"/>
      <c r="P174" s="13"/>
      <c r="Q174" s="71"/>
      <c r="R174" s="68"/>
      <c r="S174" s="66"/>
      <c r="T174" s="71"/>
      <c r="U174" s="71"/>
      <c r="V174" s="71"/>
      <c r="W174" s="71"/>
      <c r="X174" s="71"/>
      <c r="Y174" s="71"/>
      <c r="Z174" s="71"/>
    </row>
    <row r="175" spans="1:26" ht="15.75">
      <c r="A175" s="27" t="s">
        <v>522</v>
      </c>
      <c r="B175" s="28" t="s">
        <v>137</v>
      </c>
      <c r="C175" s="29" t="s">
        <v>305</v>
      </c>
      <c r="D175" s="57">
        <v>49.6</v>
      </c>
      <c r="E175" s="30">
        <v>30.89</v>
      </c>
      <c r="F175" s="30">
        <f t="shared" si="111"/>
        <v>21.622999999999998</v>
      </c>
      <c r="G175" s="30">
        <f t="shared" ref="G175" si="129">ROUND(D175*F175,2)</f>
        <v>1072.5</v>
      </c>
      <c r="H175" s="30">
        <f>ROUND(D175*E175,2)</f>
        <v>1532.14</v>
      </c>
      <c r="I175" s="30">
        <f>ROUND(F175*$P$10,2)</f>
        <v>27.03</v>
      </c>
      <c r="J175" s="32">
        <f>ROUND(E175*$P$10,2)</f>
        <v>38.61</v>
      </c>
      <c r="K175" s="30">
        <f t="shared" si="125"/>
        <v>1340.69</v>
      </c>
      <c r="L175" s="30">
        <f>ROUND(D175*J175,2)</f>
        <v>1915.06</v>
      </c>
      <c r="M175" s="30">
        <f>ROUND(J175*$P$10,2)</f>
        <v>48.26</v>
      </c>
      <c r="N175" s="32">
        <f>ROUND(I175*$P$10,2)</f>
        <v>33.79</v>
      </c>
      <c r="O175" s="30">
        <f t="shared" ref="O175" si="130">ROUND(H175*M175,2)</f>
        <v>73941.08</v>
      </c>
      <c r="P175" s="31"/>
      <c r="R175" s="62"/>
      <c r="S175" s="66"/>
    </row>
    <row r="176" spans="1:26" s="3" customFormat="1" ht="15.75">
      <c r="A176" s="23" t="s">
        <v>523</v>
      </c>
      <c r="B176" s="20" t="s">
        <v>316</v>
      </c>
      <c r="C176" s="19"/>
      <c r="D176" s="55"/>
      <c r="E176" s="18"/>
      <c r="F176" s="30"/>
      <c r="G176" s="18"/>
      <c r="H176" s="18"/>
      <c r="I176" s="30"/>
      <c r="J176" s="18"/>
      <c r="K176" s="30"/>
      <c r="L176" s="18"/>
      <c r="M176" s="30"/>
      <c r="N176" s="18"/>
      <c r="O176" s="30"/>
      <c r="P176" s="13"/>
      <c r="Q176" s="67"/>
      <c r="R176" s="68"/>
      <c r="S176" s="66"/>
      <c r="T176" s="67"/>
      <c r="U176" s="67"/>
      <c r="V176" s="67"/>
      <c r="W176" s="67"/>
      <c r="X176" s="67"/>
      <c r="Y176" s="67"/>
      <c r="Z176" s="67"/>
    </row>
    <row r="177" spans="1:26" s="11" customFormat="1" ht="15.75">
      <c r="A177" s="27" t="s">
        <v>524</v>
      </c>
      <c r="B177" s="28" t="s">
        <v>366</v>
      </c>
      <c r="C177" s="29" t="s">
        <v>304</v>
      </c>
      <c r="D177" s="57">
        <v>900</v>
      </c>
      <c r="E177" s="30">
        <v>15.41</v>
      </c>
      <c r="F177" s="30">
        <f t="shared" si="111"/>
        <v>10.786999999999999</v>
      </c>
      <c r="G177" s="30">
        <f t="shared" ref="G177" si="131">ROUND(D177*F177,2)</f>
        <v>9708.2999999999993</v>
      </c>
      <c r="H177" s="30">
        <f>ROUND(D177*E177,2)</f>
        <v>13869</v>
      </c>
      <c r="I177" s="30">
        <f>ROUND(F177*$P$10,2)</f>
        <v>13.48</v>
      </c>
      <c r="J177" s="32">
        <f>ROUND(E177*$P$10,2)</f>
        <v>19.260000000000002</v>
      </c>
      <c r="K177" s="30">
        <f t="shared" si="125"/>
        <v>12132</v>
      </c>
      <c r="L177" s="30">
        <f>ROUND(D177*J177,2)</f>
        <v>17334</v>
      </c>
      <c r="M177" s="30">
        <f>ROUND(J177*$P$10,2)</f>
        <v>24.08</v>
      </c>
      <c r="N177" s="32">
        <f>ROUND(I177*$P$10,2)</f>
        <v>16.850000000000001</v>
      </c>
      <c r="O177" s="30">
        <f t="shared" ref="O177" si="132">ROUND(H177*M177,2)</f>
        <v>333965.52</v>
      </c>
      <c r="P177" s="31"/>
      <c r="R177" s="62"/>
      <c r="S177" s="66"/>
    </row>
    <row r="178" spans="1:26" s="1" customFormat="1" ht="15.75">
      <c r="A178" s="23" t="s">
        <v>525</v>
      </c>
      <c r="B178" s="20" t="s">
        <v>138</v>
      </c>
      <c r="C178" s="19"/>
      <c r="D178" s="55"/>
      <c r="E178" s="18"/>
      <c r="F178" s="30"/>
      <c r="G178" s="18"/>
      <c r="H178" s="18"/>
      <c r="I178" s="30"/>
      <c r="J178" s="18"/>
      <c r="K178" s="30"/>
      <c r="L178" s="18"/>
      <c r="M178" s="30"/>
      <c r="N178" s="18"/>
      <c r="O178" s="30"/>
      <c r="P178" s="13"/>
      <c r="Q178" s="71"/>
      <c r="R178" s="68"/>
      <c r="S178" s="66"/>
      <c r="T178" s="71"/>
      <c r="U178" s="71"/>
      <c r="V178" s="71"/>
      <c r="W178" s="71"/>
      <c r="X178" s="71"/>
      <c r="Y178" s="71"/>
      <c r="Z178" s="71"/>
    </row>
    <row r="179" spans="1:26" s="2" customFormat="1" ht="15.75">
      <c r="A179" s="27" t="s">
        <v>526</v>
      </c>
      <c r="B179" s="28" t="s">
        <v>139</v>
      </c>
      <c r="C179" s="29" t="s">
        <v>305</v>
      </c>
      <c r="D179" s="57">
        <v>4.4000000000000004</v>
      </c>
      <c r="E179" s="30">
        <v>40.67</v>
      </c>
      <c r="F179" s="30">
        <f t="shared" si="111"/>
        <v>28.468999999999998</v>
      </c>
      <c r="G179" s="30">
        <f t="shared" ref="G179:G182" si="133">ROUND(D179*F179,2)</f>
        <v>125.26</v>
      </c>
      <c r="H179" s="30">
        <f>ROUND(D179*E179,2)</f>
        <v>178.95</v>
      </c>
      <c r="I179" s="30">
        <f>ROUND(F179*$P$10,2)</f>
        <v>35.590000000000003</v>
      </c>
      <c r="J179" s="32">
        <f>ROUND(E179*$P$10,2)</f>
        <v>50.84</v>
      </c>
      <c r="K179" s="30">
        <f t="shared" si="125"/>
        <v>156.6</v>
      </c>
      <c r="L179" s="30">
        <f>ROUND(D179*J179,2)</f>
        <v>223.7</v>
      </c>
      <c r="M179" s="30">
        <f>ROUND(J179*$P$10,2)</f>
        <v>63.55</v>
      </c>
      <c r="N179" s="32">
        <f>ROUND(I179*$P$10,2)</f>
        <v>44.49</v>
      </c>
      <c r="O179" s="30">
        <f t="shared" ref="O179:O182" si="134">ROUND(H179*M179,2)</f>
        <v>11372.27</v>
      </c>
      <c r="P179" s="31"/>
      <c r="Q179" s="11"/>
      <c r="R179" s="62"/>
      <c r="S179" s="66"/>
      <c r="T179" s="11"/>
      <c r="U179" s="11"/>
      <c r="V179" s="11"/>
      <c r="W179" s="11"/>
      <c r="X179" s="11"/>
      <c r="Y179" s="11"/>
      <c r="Z179" s="11"/>
    </row>
    <row r="180" spans="1:26" s="2" customFormat="1" ht="15.75">
      <c r="A180" s="27" t="s">
        <v>527</v>
      </c>
      <c r="B180" s="28" t="s">
        <v>140</v>
      </c>
      <c r="C180" s="29" t="s">
        <v>305</v>
      </c>
      <c r="D180" s="57">
        <v>32</v>
      </c>
      <c r="E180" s="30">
        <v>54.85</v>
      </c>
      <c r="F180" s="30">
        <f t="shared" si="111"/>
        <v>38.394999999999996</v>
      </c>
      <c r="G180" s="30">
        <f t="shared" si="133"/>
        <v>1228.6400000000001</v>
      </c>
      <c r="H180" s="30">
        <f>ROUND(D180*E180,2)</f>
        <v>1755.2</v>
      </c>
      <c r="I180" s="30">
        <f>ROUND(F180*$P$10,2)</f>
        <v>47.99</v>
      </c>
      <c r="J180" s="32">
        <f>ROUND(E180*$P$10,2)</f>
        <v>68.56</v>
      </c>
      <c r="K180" s="30">
        <f t="shared" si="125"/>
        <v>1535.68</v>
      </c>
      <c r="L180" s="30">
        <f>ROUND(D180*J180,2)</f>
        <v>2193.92</v>
      </c>
      <c r="M180" s="30">
        <f>ROUND(J180*$P$10,2)</f>
        <v>85.7</v>
      </c>
      <c r="N180" s="32">
        <f>ROUND(I180*$P$10,2)</f>
        <v>59.99</v>
      </c>
      <c r="O180" s="30">
        <f t="shared" si="134"/>
        <v>150420.64000000001</v>
      </c>
      <c r="P180" s="31"/>
      <c r="Q180" s="11"/>
      <c r="R180" s="62"/>
      <c r="S180" s="66"/>
      <c r="T180" s="11"/>
      <c r="U180" s="11"/>
      <c r="V180" s="11"/>
      <c r="W180" s="11"/>
      <c r="X180" s="11"/>
      <c r="Y180" s="11"/>
      <c r="Z180" s="11"/>
    </row>
    <row r="181" spans="1:26" s="2" customFormat="1" ht="15.75">
      <c r="A181" s="27" t="s">
        <v>528</v>
      </c>
      <c r="B181" s="28" t="s">
        <v>141</v>
      </c>
      <c r="C181" s="29" t="s">
        <v>305</v>
      </c>
      <c r="D181" s="57">
        <v>48.4</v>
      </c>
      <c r="E181" s="30">
        <v>93.97</v>
      </c>
      <c r="F181" s="30">
        <f t="shared" si="111"/>
        <v>65.778999999999996</v>
      </c>
      <c r="G181" s="30">
        <f t="shared" si="133"/>
        <v>3183.7</v>
      </c>
      <c r="H181" s="30">
        <f>ROUND(D181*E181,2)</f>
        <v>4548.1499999999996</v>
      </c>
      <c r="I181" s="30">
        <f>ROUND(F181*$P$10,2)</f>
        <v>82.22</v>
      </c>
      <c r="J181" s="32">
        <f>ROUND(E181*$P$10,2)</f>
        <v>117.46</v>
      </c>
      <c r="K181" s="30">
        <f t="shared" si="125"/>
        <v>3979.45</v>
      </c>
      <c r="L181" s="30">
        <f>ROUND(D181*J181,2)</f>
        <v>5685.06</v>
      </c>
      <c r="M181" s="30">
        <f>ROUND(J181*$P$10,2)</f>
        <v>146.83000000000001</v>
      </c>
      <c r="N181" s="32">
        <f>ROUND(I181*$P$10,2)</f>
        <v>102.78</v>
      </c>
      <c r="O181" s="30">
        <f t="shared" si="134"/>
        <v>667804.86</v>
      </c>
      <c r="P181" s="31"/>
      <c r="Q181" s="11"/>
      <c r="R181" s="62"/>
      <c r="S181" s="66"/>
      <c r="T181" s="11"/>
      <c r="U181" s="11"/>
      <c r="V181" s="11"/>
      <c r="W181" s="11"/>
      <c r="X181" s="11"/>
      <c r="Y181" s="11"/>
      <c r="Z181" s="11"/>
    </row>
    <row r="182" spans="1:26" s="2" customFormat="1" ht="15.75">
      <c r="A182" s="27" t="s">
        <v>529</v>
      </c>
      <c r="B182" s="28" t="s">
        <v>143</v>
      </c>
      <c r="C182" s="29" t="s">
        <v>305</v>
      </c>
      <c r="D182" s="57">
        <v>48</v>
      </c>
      <c r="E182" s="30">
        <v>71.67</v>
      </c>
      <c r="F182" s="30">
        <f t="shared" si="111"/>
        <v>50.168999999999997</v>
      </c>
      <c r="G182" s="30">
        <f t="shared" si="133"/>
        <v>2408.11</v>
      </c>
      <c r="H182" s="30">
        <f>ROUND(D182*E182,2)</f>
        <v>3440.16</v>
      </c>
      <c r="I182" s="30">
        <f>ROUND(F182*$P$10,2)</f>
        <v>62.71</v>
      </c>
      <c r="J182" s="32">
        <f>ROUND(E182*$P$10,2)</f>
        <v>89.59</v>
      </c>
      <c r="K182" s="30">
        <f t="shared" si="125"/>
        <v>3010.08</v>
      </c>
      <c r="L182" s="30">
        <f>ROUND(D182*J182,2)</f>
        <v>4300.32</v>
      </c>
      <c r="M182" s="30">
        <f>ROUND(J182*$P$10,2)</f>
        <v>111.99</v>
      </c>
      <c r="N182" s="32">
        <f>ROUND(I182*$P$10,2)</f>
        <v>78.39</v>
      </c>
      <c r="O182" s="30">
        <f t="shared" si="134"/>
        <v>385263.52</v>
      </c>
      <c r="P182" s="31"/>
      <c r="Q182" s="11"/>
      <c r="R182" s="62"/>
      <c r="S182" s="66"/>
      <c r="T182" s="11"/>
      <c r="U182" s="11"/>
      <c r="V182" s="11"/>
      <c r="W182" s="11"/>
      <c r="X182" s="11"/>
      <c r="Y182" s="11"/>
      <c r="Z182" s="11"/>
    </row>
    <row r="183" spans="1:26" s="1" customFormat="1" ht="15.75">
      <c r="A183" s="23" t="s">
        <v>530</v>
      </c>
      <c r="B183" s="20" t="s">
        <v>144</v>
      </c>
      <c r="C183" s="19"/>
      <c r="D183" s="55"/>
      <c r="E183" s="18"/>
      <c r="F183" s="30"/>
      <c r="G183" s="18"/>
      <c r="H183" s="18"/>
      <c r="I183" s="30"/>
      <c r="J183" s="18"/>
      <c r="K183" s="30"/>
      <c r="L183" s="18"/>
      <c r="M183" s="30"/>
      <c r="N183" s="18"/>
      <c r="O183" s="30"/>
      <c r="P183" s="13"/>
      <c r="Q183" s="71"/>
      <c r="R183" s="68"/>
      <c r="S183" s="66"/>
      <c r="T183" s="71"/>
      <c r="U183" s="71"/>
      <c r="V183" s="71"/>
      <c r="W183" s="71"/>
      <c r="X183" s="71"/>
      <c r="Y183" s="71"/>
      <c r="Z183" s="71"/>
    </row>
    <row r="184" spans="1:26" s="2" customFormat="1" ht="15.75">
      <c r="A184" s="27" t="s">
        <v>531</v>
      </c>
      <c r="B184" s="28" t="s">
        <v>145</v>
      </c>
      <c r="C184" s="29" t="s">
        <v>305</v>
      </c>
      <c r="D184" s="57">
        <v>8.8000000000000007</v>
      </c>
      <c r="E184" s="30">
        <v>22.8</v>
      </c>
      <c r="F184" s="30">
        <f t="shared" si="111"/>
        <v>15.959999999999999</v>
      </c>
      <c r="G184" s="30">
        <f t="shared" ref="G184:G185" si="135">ROUND(D184*F184,2)</f>
        <v>140.44999999999999</v>
      </c>
      <c r="H184" s="30">
        <f>ROUND(D184*E184,2)</f>
        <v>200.64</v>
      </c>
      <c r="I184" s="30">
        <f>ROUND(F184*$P$10,2)</f>
        <v>19.95</v>
      </c>
      <c r="J184" s="32">
        <f>ROUND(E184*$P$10,2)</f>
        <v>28.5</v>
      </c>
      <c r="K184" s="30">
        <f t="shared" si="125"/>
        <v>175.56</v>
      </c>
      <c r="L184" s="30">
        <f>ROUND(D184*J184,2)</f>
        <v>250.8</v>
      </c>
      <c r="M184" s="30">
        <f>ROUND(J184*$P$10,2)</f>
        <v>35.630000000000003</v>
      </c>
      <c r="N184" s="32">
        <f>ROUND(I184*$P$10,2)</f>
        <v>24.94</v>
      </c>
      <c r="O184" s="30">
        <f t="shared" ref="O184:O185" si="136">ROUND(H184*M184,2)</f>
        <v>7148.8</v>
      </c>
      <c r="P184" s="31"/>
      <c r="Q184" s="11"/>
      <c r="R184" s="62"/>
      <c r="S184" s="66"/>
      <c r="T184" s="11"/>
      <c r="U184" s="11"/>
      <c r="V184" s="11"/>
      <c r="W184" s="11"/>
      <c r="X184" s="11"/>
      <c r="Y184" s="11"/>
      <c r="Z184" s="11"/>
    </row>
    <row r="185" spans="1:26" s="2" customFormat="1" ht="15.75">
      <c r="A185" s="27" t="s">
        <v>532</v>
      </c>
      <c r="B185" s="28" t="s">
        <v>142</v>
      </c>
      <c r="C185" s="29" t="s">
        <v>305</v>
      </c>
      <c r="D185" s="57">
        <v>143.19999999999999</v>
      </c>
      <c r="E185" s="30">
        <v>26.95</v>
      </c>
      <c r="F185" s="30">
        <f t="shared" si="111"/>
        <v>18.864999999999998</v>
      </c>
      <c r="G185" s="30">
        <f t="shared" si="135"/>
        <v>2701.47</v>
      </c>
      <c r="H185" s="30">
        <f>ROUND(D185*E185,2)</f>
        <v>3859.24</v>
      </c>
      <c r="I185" s="30">
        <f>ROUND(F185*$P$10,2)</f>
        <v>23.58</v>
      </c>
      <c r="J185" s="32">
        <f>ROUND(E185*$P$10,2)</f>
        <v>33.69</v>
      </c>
      <c r="K185" s="30">
        <f t="shared" si="125"/>
        <v>3376.66</v>
      </c>
      <c r="L185" s="30">
        <f>ROUND(D185*J185,2)</f>
        <v>4824.41</v>
      </c>
      <c r="M185" s="30">
        <f>ROUND(J185*$P$10,2)</f>
        <v>42.11</v>
      </c>
      <c r="N185" s="32">
        <f>ROUND(I185*$P$10,2)</f>
        <v>29.48</v>
      </c>
      <c r="O185" s="30">
        <f t="shared" si="136"/>
        <v>162512.6</v>
      </c>
      <c r="P185" s="31"/>
      <c r="Q185" s="11"/>
      <c r="R185" s="62"/>
      <c r="S185" s="66"/>
      <c r="T185" s="11"/>
      <c r="U185" s="11"/>
      <c r="V185" s="11"/>
      <c r="W185" s="11"/>
      <c r="X185" s="11"/>
      <c r="Y185" s="11"/>
      <c r="Z185" s="11"/>
    </row>
    <row r="186" spans="1:26" s="2" customFormat="1" ht="15.75">
      <c r="A186" s="23" t="s">
        <v>533</v>
      </c>
      <c r="B186" s="20" t="s">
        <v>334</v>
      </c>
      <c r="C186" s="29"/>
      <c r="D186" s="56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1"/>
      <c r="Q186" s="11"/>
      <c r="R186" s="62"/>
      <c r="S186" s="66"/>
      <c r="T186" s="11"/>
      <c r="U186" s="11"/>
      <c r="V186" s="11"/>
      <c r="W186" s="11"/>
      <c r="X186" s="11"/>
      <c r="Y186" s="11"/>
      <c r="Z186" s="11"/>
    </row>
    <row r="187" spans="1:26" s="11" customFormat="1" ht="15.75">
      <c r="A187" s="27" t="s">
        <v>534</v>
      </c>
      <c r="B187" s="28" t="s">
        <v>317</v>
      </c>
      <c r="C187" s="29" t="s">
        <v>304</v>
      </c>
      <c r="D187" s="57">
        <v>840</v>
      </c>
      <c r="E187" s="30">
        <v>73.52</v>
      </c>
      <c r="F187" s="30">
        <f t="shared" si="111"/>
        <v>51.463999999999992</v>
      </c>
      <c r="G187" s="30">
        <f t="shared" ref="G187" si="137">ROUND(D187*F187,2)</f>
        <v>43229.760000000002</v>
      </c>
      <c r="H187" s="30">
        <f>ROUND(D187*E187,2)</f>
        <v>61756.800000000003</v>
      </c>
      <c r="I187" s="30">
        <f>ROUND(F187*$P$10,2)</f>
        <v>64.33</v>
      </c>
      <c r="J187" s="32">
        <f>ROUND(E187*$P$10,2)</f>
        <v>91.9</v>
      </c>
      <c r="K187" s="30">
        <f t="shared" si="125"/>
        <v>54037.2</v>
      </c>
      <c r="L187" s="30">
        <f>ROUND(D187*J187,2)</f>
        <v>77196</v>
      </c>
      <c r="M187" s="30">
        <f>ROUND(J187*$P$10,2)</f>
        <v>114.88</v>
      </c>
      <c r="N187" s="32">
        <f>ROUND(I187*$P$10,2)</f>
        <v>80.41</v>
      </c>
      <c r="O187" s="30">
        <f t="shared" ref="O187" si="138">ROUND(H187*M187,2)</f>
        <v>7094621.1799999997</v>
      </c>
      <c r="P187" s="31"/>
      <c r="R187" s="62"/>
      <c r="S187" s="66"/>
    </row>
    <row r="188" spans="1:26" s="5" customFormat="1" ht="15.75">
      <c r="A188" s="86">
        <v>9</v>
      </c>
      <c r="B188" s="87" t="s">
        <v>146</v>
      </c>
      <c r="C188" s="88"/>
      <c r="D188" s="89"/>
      <c r="E188" s="90"/>
      <c r="F188" s="90"/>
      <c r="G188" s="90">
        <f>SUM(G189:G253)</f>
        <v>20622.249999999993</v>
      </c>
      <c r="H188" s="90">
        <f>SUM(H189:H253)</f>
        <v>29460.3</v>
      </c>
      <c r="I188" s="90"/>
      <c r="J188" s="90"/>
      <c r="K188" s="90">
        <f>SUM(K189:K253)</f>
        <v>25778.32</v>
      </c>
      <c r="L188" s="90">
        <f>SUM(L189:L253)</f>
        <v>36826.22</v>
      </c>
      <c r="M188" s="90"/>
      <c r="N188" s="90"/>
      <c r="O188" s="90">
        <f>SUM(O189:O253)</f>
        <v>14135317.270000003</v>
      </c>
      <c r="P188" s="91">
        <f>L188/$L$387*100</f>
        <v>1.3455289473938339</v>
      </c>
      <c r="Q188" s="65"/>
      <c r="R188" s="68"/>
      <c r="S188" s="66"/>
      <c r="T188" s="65"/>
      <c r="U188" s="65"/>
      <c r="V188" s="65"/>
      <c r="W188" s="65"/>
      <c r="X188" s="65"/>
      <c r="Y188" s="65"/>
      <c r="Z188" s="65"/>
    </row>
    <row r="189" spans="1:26" s="1" customFormat="1" ht="15.75">
      <c r="A189" s="23" t="s">
        <v>535</v>
      </c>
      <c r="B189" s="20" t="s">
        <v>147</v>
      </c>
      <c r="C189" s="19"/>
      <c r="D189" s="55"/>
      <c r="E189" s="18"/>
      <c r="F189" s="30"/>
      <c r="G189" s="18"/>
      <c r="H189" s="18"/>
      <c r="I189" s="18"/>
      <c r="J189" s="18"/>
      <c r="K189" s="18"/>
      <c r="L189" s="18"/>
      <c r="M189" s="18"/>
      <c r="N189" s="18"/>
      <c r="O189" s="18"/>
      <c r="P189" s="13"/>
      <c r="Q189" s="71"/>
      <c r="R189" s="68"/>
      <c r="S189" s="66"/>
      <c r="T189" s="71"/>
      <c r="U189" s="71"/>
      <c r="V189" s="71"/>
      <c r="W189" s="71"/>
      <c r="X189" s="71"/>
      <c r="Y189" s="71"/>
      <c r="Z189" s="71"/>
    </row>
    <row r="190" spans="1:26" s="2" customFormat="1" ht="15.75">
      <c r="A190" s="27" t="s">
        <v>536</v>
      </c>
      <c r="B190" s="28" t="s">
        <v>148</v>
      </c>
      <c r="C190" s="29" t="s">
        <v>305</v>
      </c>
      <c r="D190" s="57">
        <v>84</v>
      </c>
      <c r="E190" s="30">
        <v>4.5199999999999996</v>
      </c>
      <c r="F190" s="30">
        <f t="shared" si="111"/>
        <v>3.1639999999999997</v>
      </c>
      <c r="G190" s="30">
        <f t="shared" ref="G190" si="139">ROUND(D190*F190,2)</f>
        <v>265.77999999999997</v>
      </c>
      <c r="H190" s="30">
        <f>ROUND(D190*E190,2)</f>
        <v>379.68</v>
      </c>
      <c r="I190" s="30">
        <f>ROUND(F190*$P$10,2)</f>
        <v>3.96</v>
      </c>
      <c r="J190" s="32">
        <f>ROUND(E190*$P$10,2)</f>
        <v>5.65</v>
      </c>
      <c r="K190" s="30">
        <f t="shared" ref="K190:K207" si="140">ROUND(D190*I190,2)</f>
        <v>332.64</v>
      </c>
      <c r="L190" s="30">
        <f>ROUND(D190*J190,2)</f>
        <v>474.6</v>
      </c>
      <c r="M190" s="30">
        <f>ROUND(J190*$P$10,2)</f>
        <v>7.06</v>
      </c>
      <c r="N190" s="32">
        <f>ROUND(I190*$P$10,2)</f>
        <v>4.95</v>
      </c>
      <c r="O190" s="30">
        <f t="shared" ref="O190" si="141">ROUND(H190*M190,2)</f>
        <v>2680.54</v>
      </c>
      <c r="P190" s="31"/>
      <c r="Q190" s="11"/>
      <c r="R190" s="62"/>
      <c r="S190" s="66"/>
      <c r="T190" s="11"/>
      <c r="U190" s="11"/>
      <c r="V190" s="11"/>
      <c r="W190" s="11"/>
      <c r="X190" s="11"/>
      <c r="Y190" s="11"/>
      <c r="Z190" s="11"/>
    </row>
    <row r="191" spans="1:26" s="9" customFormat="1" ht="15.75">
      <c r="A191" s="23" t="s">
        <v>537</v>
      </c>
      <c r="B191" s="20" t="s">
        <v>149</v>
      </c>
      <c r="C191" s="19"/>
      <c r="D191" s="55"/>
      <c r="E191" s="18"/>
      <c r="F191" s="30"/>
      <c r="G191" s="18"/>
      <c r="H191" s="18"/>
      <c r="I191" s="30"/>
      <c r="J191" s="18"/>
      <c r="K191" s="30"/>
      <c r="L191" s="18"/>
      <c r="M191" s="30"/>
      <c r="N191" s="18"/>
      <c r="O191" s="30"/>
      <c r="P191" s="13"/>
      <c r="Q191" s="69"/>
      <c r="R191" s="68"/>
      <c r="S191" s="66"/>
      <c r="T191" s="69"/>
      <c r="U191" s="69"/>
      <c r="V191" s="69"/>
      <c r="W191" s="69"/>
      <c r="X191" s="69"/>
      <c r="Y191" s="69"/>
      <c r="Z191" s="69"/>
    </row>
    <row r="192" spans="1:26" s="2" customFormat="1" ht="15.75">
      <c r="A192" s="27" t="s">
        <v>538</v>
      </c>
      <c r="B192" s="28" t="s">
        <v>150</v>
      </c>
      <c r="C192" s="29" t="s">
        <v>305</v>
      </c>
      <c r="D192" s="57">
        <v>3.6</v>
      </c>
      <c r="E192" s="30">
        <v>19.25</v>
      </c>
      <c r="F192" s="30">
        <f t="shared" si="111"/>
        <v>13.475</v>
      </c>
      <c r="G192" s="30">
        <f t="shared" ref="G192:G195" si="142">ROUND(D192*F192,2)</f>
        <v>48.51</v>
      </c>
      <c r="H192" s="30">
        <f>ROUND(D192*E192,2)</f>
        <v>69.3</v>
      </c>
      <c r="I192" s="30">
        <f>ROUND(F192*$P$10,2)</f>
        <v>16.84</v>
      </c>
      <c r="J192" s="32">
        <f>ROUND(E192*$P$10,2)</f>
        <v>24.06</v>
      </c>
      <c r="K192" s="30">
        <f t="shared" si="140"/>
        <v>60.62</v>
      </c>
      <c r="L192" s="30">
        <f>ROUND(D192*J192,2)</f>
        <v>86.62</v>
      </c>
      <c r="M192" s="30">
        <f>ROUND(J192*$P$10,2)</f>
        <v>30.08</v>
      </c>
      <c r="N192" s="32">
        <f>ROUND(I192*$P$10,2)</f>
        <v>21.05</v>
      </c>
      <c r="O192" s="30">
        <f t="shared" ref="O192:O195" si="143">ROUND(H192*M192,2)</f>
        <v>2084.54</v>
      </c>
      <c r="P192" s="31"/>
      <c r="Q192" s="11"/>
      <c r="R192" s="62"/>
      <c r="S192" s="66"/>
      <c r="T192" s="11"/>
      <c r="U192" s="11"/>
      <c r="V192" s="11"/>
      <c r="W192" s="11"/>
      <c r="X192" s="11"/>
      <c r="Y192" s="11"/>
      <c r="Z192" s="11"/>
    </row>
    <row r="193" spans="1:26" s="2" customFormat="1" ht="15.75">
      <c r="A193" s="27" t="s">
        <v>539</v>
      </c>
      <c r="B193" s="28" t="s">
        <v>107</v>
      </c>
      <c r="C193" s="29" t="s">
        <v>305</v>
      </c>
      <c r="D193" s="57">
        <v>60</v>
      </c>
      <c r="E193" s="30">
        <v>20.48</v>
      </c>
      <c r="F193" s="30">
        <f t="shared" si="111"/>
        <v>14.335999999999999</v>
      </c>
      <c r="G193" s="30">
        <f t="shared" si="142"/>
        <v>860.16</v>
      </c>
      <c r="H193" s="30">
        <f>ROUND(D193*E193,2)</f>
        <v>1228.8</v>
      </c>
      <c r="I193" s="30">
        <f>ROUND(F193*$P$10,2)</f>
        <v>17.920000000000002</v>
      </c>
      <c r="J193" s="32">
        <f>ROUND(E193*$P$10,2)</f>
        <v>25.6</v>
      </c>
      <c r="K193" s="30">
        <f t="shared" si="140"/>
        <v>1075.2</v>
      </c>
      <c r="L193" s="30">
        <f>ROUND(D193*J193,2)</f>
        <v>1536</v>
      </c>
      <c r="M193" s="30">
        <f>ROUND(J193*$P$10,2)</f>
        <v>32</v>
      </c>
      <c r="N193" s="32">
        <f>ROUND(I193*$P$10,2)</f>
        <v>22.4</v>
      </c>
      <c r="O193" s="30">
        <f t="shared" si="143"/>
        <v>39321.599999999999</v>
      </c>
      <c r="P193" s="31"/>
      <c r="Q193" s="11"/>
      <c r="R193" s="62"/>
      <c r="S193" s="66"/>
      <c r="T193" s="11"/>
      <c r="U193" s="11"/>
      <c r="V193" s="11"/>
      <c r="W193" s="11"/>
      <c r="X193" s="11"/>
      <c r="Y193" s="11"/>
      <c r="Z193" s="11"/>
    </row>
    <row r="194" spans="1:26" s="2" customFormat="1" ht="15.75">
      <c r="A194" s="27" t="s">
        <v>540</v>
      </c>
      <c r="B194" s="28" t="s">
        <v>151</v>
      </c>
      <c r="C194" s="29" t="s">
        <v>305</v>
      </c>
      <c r="D194" s="57">
        <v>72</v>
      </c>
      <c r="E194" s="30">
        <v>31.9</v>
      </c>
      <c r="F194" s="30">
        <f t="shared" si="111"/>
        <v>22.33</v>
      </c>
      <c r="G194" s="30">
        <f t="shared" si="142"/>
        <v>1607.76</v>
      </c>
      <c r="H194" s="30">
        <f>ROUND(D194*E194,2)</f>
        <v>2296.8000000000002</v>
      </c>
      <c r="I194" s="30">
        <f>ROUND(F194*$P$10,2)</f>
        <v>27.91</v>
      </c>
      <c r="J194" s="32">
        <f>ROUND(E194*$P$10,2)</f>
        <v>39.880000000000003</v>
      </c>
      <c r="K194" s="30">
        <f t="shared" si="140"/>
        <v>2009.52</v>
      </c>
      <c r="L194" s="30">
        <f>ROUND(D194*J194,2)</f>
        <v>2871.36</v>
      </c>
      <c r="M194" s="30">
        <f>ROUND(J194*$P$10,2)</f>
        <v>49.85</v>
      </c>
      <c r="N194" s="32">
        <f>ROUND(I194*$P$10,2)</f>
        <v>34.89</v>
      </c>
      <c r="O194" s="30">
        <f t="shared" si="143"/>
        <v>114495.48</v>
      </c>
      <c r="P194" s="31"/>
      <c r="Q194" s="11"/>
      <c r="R194" s="62"/>
      <c r="S194" s="66"/>
      <c r="T194" s="11"/>
      <c r="U194" s="11"/>
      <c r="V194" s="11"/>
      <c r="W194" s="11"/>
      <c r="X194" s="11"/>
      <c r="Y194" s="11"/>
      <c r="Z194" s="11"/>
    </row>
    <row r="195" spans="1:26" s="2" customFormat="1" ht="15.75">
      <c r="A195" s="27" t="s">
        <v>541</v>
      </c>
      <c r="B195" s="28" t="s">
        <v>152</v>
      </c>
      <c r="C195" s="29" t="s">
        <v>305</v>
      </c>
      <c r="D195" s="57">
        <v>72</v>
      </c>
      <c r="E195" s="30">
        <v>59.7</v>
      </c>
      <c r="F195" s="30">
        <f t="shared" si="111"/>
        <v>41.79</v>
      </c>
      <c r="G195" s="30">
        <f t="shared" si="142"/>
        <v>3008.88</v>
      </c>
      <c r="H195" s="30">
        <f>ROUND(D195*E195,2)</f>
        <v>4298.3999999999996</v>
      </c>
      <c r="I195" s="30">
        <f>ROUND(F195*$P$10,2)</f>
        <v>52.24</v>
      </c>
      <c r="J195" s="32">
        <f>ROUND(E195*$P$10,2)</f>
        <v>74.63</v>
      </c>
      <c r="K195" s="30">
        <f t="shared" si="140"/>
        <v>3761.28</v>
      </c>
      <c r="L195" s="30">
        <f>ROUND(D195*J195,2)</f>
        <v>5373.36</v>
      </c>
      <c r="M195" s="30">
        <f>ROUND(J195*$P$10,2)</f>
        <v>93.29</v>
      </c>
      <c r="N195" s="32">
        <f>ROUND(I195*$P$10,2)</f>
        <v>65.3</v>
      </c>
      <c r="O195" s="30">
        <f t="shared" si="143"/>
        <v>400997.74</v>
      </c>
      <c r="P195" s="31"/>
      <c r="Q195" s="11"/>
      <c r="R195" s="62"/>
      <c r="S195" s="66"/>
      <c r="T195" s="11"/>
      <c r="U195" s="11"/>
      <c r="V195" s="11"/>
      <c r="W195" s="11"/>
      <c r="X195" s="11"/>
      <c r="Y195" s="11"/>
      <c r="Z195" s="11"/>
    </row>
    <row r="196" spans="1:26" s="1" customFormat="1" ht="15.75">
      <c r="A196" s="23" t="s">
        <v>542</v>
      </c>
      <c r="B196" s="20" t="s">
        <v>153</v>
      </c>
      <c r="C196" s="19"/>
      <c r="D196" s="55"/>
      <c r="E196" s="18"/>
      <c r="F196" s="30"/>
      <c r="G196" s="18"/>
      <c r="H196" s="18"/>
      <c r="I196" s="30"/>
      <c r="J196" s="18"/>
      <c r="K196" s="30"/>
      <c r="L196" s="18"/>
      <c r="M196" s="30"/>
      <c r="N196" s="18"/>
      <c r="O196" s="30"/>
      <c r="P196" s="13"/>
      <c r="Q196" s="71"/>
      <c r="R196" s="68"/>
      <c r="S196" s="66"/>
      <c r="T196" s="71"/>
      <c r="U196" s="71"/>
      <c r="V196" s="71"/>
      <c r="W196" s="71"/>
      <c r="X196" s="71"/>
      <c r="Y196" s="71"/>
      <c r="Z196" s="71"/>
    </row>
    <row r="197" spans="1:26" s="2" customFormat="1" ht="15.75">
      <c r="A197" s="27" t="s">
        <v>543</v>
      </c>
      <c r="B197" s="28" t="s">
        <v>154</v>
      </c>
      <c r="C197" s="29" t="s">
        <v>303</v>
      </c>
      <c r="D197" s="57">
        <v>1</v>
      </c>
      <c r="E197" s="30">
        <v>54.88</v>
      </c>
      <c r="F197" s="30">
        <f t="shared" si="111"/>
        <v>38.415999999999997</v>
      </c>
      <c r="G197" s="30">
        <f t="shared" ref="G197" si="144">ROUND(D197*F197,2)</f>
        <v>38.42</v>
      </c>
      <c r="H197" s="30">
        <f>ROUND(D197*E197,2)</f>
        <v>54.88</v>
      </c>
      <c r="I197" s="30">
        <f>ROUND(F197*$P$10,2)</f>
        <v>48.02</v>
      </c>
      <c r="J197" s="32">
        <f>ROUND(E197*$P$10,2)</f>
        <v>68.599999999999994</v>
      </c>
      <c r="K197" s="30">
        <f t="shared" si="140"/>
        <v>48.02</v>
      </c>
      <c r="L197" s="30">
        <f>ROUND(D197*J197,2)</f>
        <v>68.599999999999994</v>
      </c>
      <c r="M197" s="30">
        <f>ROUND(J197*$P$10,2)</f>
        <v>85.75</v>
      </c>
      <c r="N197" s="32">
        <f>ROUND(I197*$P$10,2)</f>
        <v>60.03</v>
      </c>
      <c r="O197" s="30">
        <f t="shared" ref="O197" si="145">ROUND(H197*M197,2)</f>
        <v>4705.96</v>
      </c>
      <c r="P197" s="31"/>
      <c r="Q197" s="11"/>
      <c r="R197" s="62"/>
      <c r="S197" s="66"/>
      <c r="T197" s="11"/>
      <c r="U197" s="11"/>
      <c r="V197" s="11"/>
      <c r="W197" s="11"/>
      <c r="X197" s="11"/>
      <c r="Y197" s="11"/>
      <c r="Z197" s="11"/>
    </row>
    <row r="198" spans="1:26" s="1" customFormat="1" ht="15.75">
      <c r="A198" s="23" t="s">
        <v>544</v>
      </c>
      <c r="B198" s="20" t="s">
        <v>155</v>
      </c>
      <c r="C198" s="19"/>
      <c r="D198" s="55"/>
      <c r="E198" s="18"/>
      <c r="F198" s="30"/>
      <c r="G198" s="18"/>
      <c r="H198" s="18"/>
      <c r="I198" s="30"/>
      <c r="J198" s="18"/>
      <c r="K198" s="30"/>
      <c r="L198" s="18"/>
      <c r="M198" s="30"/>
      <c r="N198" s="18"/>
      <c r="O198" s="30"/>
      <c r="P198" s="13"/>
      <c r="Q198" s="71"/>
      <c r="R198" s="68"/>
      <c r="S198" s="66"/>
      <c r="T198" s="71"/>
      <c r="U198" s="71"/>
      <c r="V198" s="71"/>
      <c r="W198" s="71"/>
      <c r="X198" s="71"/>
      <c r="Y198" s="71"/>
      <c r="Z198" s="71"/>
    </row>
    <row r="199" spans="1:26" s="2" customFormat="1" ht="15.75">
      <c r="A199" s="27" t="s">
        <v>545</v>
      </c>
      <c r="B199" s="28" t="s">
        <v>156</v>
      </c>
      <c r="C199" s="29" t="s">
        <v>303</v>
      </c>
      <c r="D199" s="57">
        <v>3</v>
      </c>
      <c r="E199" s="30">
        <v>58.23</v>
      </c>
      <c r="F199" s="30">
        <f t="shared" si="111"/>
        <v>40.760999999999996</v>
      </c>
      <c r="G199" s="30">
        <f t="shared" ref="G199:G200" si="146">ROUND(D199*F199,2)</f>
        <v>122.28</v>
      </c>
      <c r="H199" s="30">
        <f>ROUND(D199*E199,2)</f>
        <v>174.69</v>
      </c>
      <c r="I199" s="30">
        <f>ROUND(F199*$P$10,2)</f>
        <v>50.95</v>
      </c>
      <c r="J199" s="32">
        <f>ROUND(E199*$P$10,2)</f>
        <v>72.790000000000006</v>
      </c>
      <c r="K199" s="30">
        <f t="shared" si="140"/>
        <v>152.85</v>
      </c>
      <c r="L199" s="30">
        <f>ROUND(D199*J199,2)</f>
        <v>218.37</v>
      </c>
      <c r="M199" s="30">
        <f>ROUND(J199*$P$10,2)</f>
        <v>90.99</v>
      </c>
      <c r="N199" s="32">
        <f>ROUND(I199*$P$10,2)</f>
        <v>63.69</v>
      </c>
      <c r="O199" s="30">
        <f t="shared" ref="O199:O200" si="147">ROUND(H199*M199,2)</f>
        <v>15895.04</v>
      </c>
      <c r="P199" s="31"/>
      <c r="Q199" s="11"/>
      <c r="R199" s="62"/>
      <c r="S199" s="66"/>
      <c r="T199" s="11"/>
      <c r="U199" s="11"/>
      <c r="V199" s="11"/>
      <c r="W199" s="11"/>
      <c r="X199" s="11"/>
      <c r="Y199" s="11"/>
      <c r="Z199" s="11"/>
    </row>
    <row r="200" spans="1:26" s="2" customFormat="1" ht="15.75">
      <c r="A200" s="27" t="s">
        <v>546</v>
      </c>
      <c r="B200" s="28" t="s">
        <v>157</v>
      </c>
      <c r="C200" s="29" t="s">
        <v>303</v>
      </c>
      <c r="D200" s="57">
        <v>1</v>
      </c>
      <c r="E200" s="30">
        <v>66.739999999999995</v>
      </c>
      <c r="F200" s="30">
        <f t="shared" si="111"/>
        <v>46.717999999999996</v>
      </c>
      <c r="G200" s="30">
        <f t="shared" si="146"/>
        <v>46.72</v>
      </c>
      <c r="H200" s="30">
        <f>ROUND(D200*E200,2)</f>
        <v>66.739999999999995</v>
      </c>
      <c r="I200" s="30">
        <f>ROUND(F200*$P$10,2)</f>
        <v>58.4</v>
      </c>
      <c r="J200" s="32">
        <f>ROUND(E200*$P$10,2)</f>
        <v>83.43</v>
      </c>
      <c r="K200" s="30">
        <f t="shared" si="140"/>
        <v>58.4</v>
      </c>
      <c r="L200" s="30">
        <f>ROUND(D200*J200,2)</f>
        <v>83.43</v>
      </c>
      <c r="M200" s="30">
        <f>ROUND(J200*$P$10,2)</f>
        <v>104.29</v>
      </c>
      <c r="N200" s="32">
        <f>ROUND(I200*$P$10,2)</f>
        <v>73</v>
      </c>
      <c r="O200" s="30">
        <f t="shared" si="147"/>
        <v>6960.31</v>
      </c>
      <c r="P200" s="31"/>
      <c r="Q200" s="11"/>
      <c r="R200" s="62"/>
      <c r="S200" s="66"/>
      <c r="T200" s="11"/>
      <c r="U200" s="11"/>
      <c r="V200" s="11"/>
      <c r="W200" s="11"/>
      <c r="X200" s="11"/>
      <c r="Y200" s="11"/>
      <c r="Z200" s="11"/>
    </row>
    <row r="201" spans="1:26" s="1" customFormat="1" ht="15.75">
      <c r="A201" s="23" t="s">
        <v>547</v>
      </c>
      <c r="B201" s="20" t="s">
        <v>158</v>
      </c>
      <c r="C201" s="19"/>
      <c r="D201" s="55"/>
      <c r="E201" s="18"/>
      <c r="F201" s="30"/>
      <c r="G201" s="18"/>
      <c r="H201" s="18"/>
      <c r="I201" s="30"/>
      <c r="J201" s="18"/>
      <c r="K201" s="30"/>
      <c r="L201" s="18"/>
      <c r="M201" s="30"/>
      <c r="N201" s="18"/>
      <c r="O201" s="30"/>
      <c r="P201" s="13"/>
      <c r="Q201" s="71"/>
      <c r="R201" s="68"/>
      <c r="S201" s="66"/>
      <c r="T201" s="71"/>
      <c r="U201" s="71"/>
      <c r="V201" s="71"/>
      <c r="W201" s="71"/>
      <c r="X201" s="71"/>
      <c r="Y201" s="71"/>
      <c r="Z201" s="71"/>
    </row>
    <row r="202" spans="1:26" s="2" customFormat="1" ht="15.75">
      <c r="A202" s="27" t="s">
        <v>548</v>
      </c>
      <c r="B202" s="28" t="s">
        <v>159</v>
      </c>
      <c r="C202" s="29" t="s">
        <v>303</v>
      </c>
      <c r="D202" s="57">
        <v>1</v>
      </c>
      <c r="E202" s="30">
        <v>84.45</v>
      </c>
      <c r="F202" s="30">
        <f t="shared" si="111"/>
        <v>59.114999999999995</v>
      </c>
      <c r="G202" s="30">
        <f t="shared" ref="G202:G207" si="148">ROUND(D202*F202,2)</f>
        <v>59.12</v>
      </c>
      <c r="H202" s="30">
        <f t="shared" ref="H202:H207" si="149">ROUND(D202*E202,2)</f>
        <v>84.45</v>
      </c>
      <c r="I202" s="30">
        <f t="shared" ref="I202:I207" si="150">ROUND(F202*$P$10,2)</f>
        <v>73.89</v>
      </c>
      <c r="J202" s="32">
        <f t="shared" ref="J202:J207" si="151">ROUND(E202*$P$10,2)</f>
        <v>105.56</v>
      </c>
      <c r="K202" s="30">
        <f t="shared" si="140"/>
        <v>73.89</v>
      </c>
      <c r="L202" s="30">
        <f t="shared" ref="L202:L207" si="152">ROUND(D202*J202,2)</f>
        <v>105.56</v>
      </c>
      <c r="M202" s="30">
        <f t="shared" ref="M202:M207" si="153">ROUND(J202*$P$10,2)</f>
        <v>131.94999999999999</v>
      </c>
      <c r="N202" s="32">
        <f t="shared" ref="N202:N207" si="154">ROUND(I202*$P$10,2)</f>
        <v>92.36</v>
      </c>
      <c r="O202" s="30">
        <f t="shared" ref="O202:O207" si="155">ROUND(H202*M202,2)</f>
        <v>11143.18</v>
      </c>
      <c r="P202" s="31"/>
      <c r="Q202" s="11"/>
      <c r="R202" s="62"/>
      <c r="S202" s="66"/>
      <c r="T202" s="11"/>
      <c r="U202" s="11"/>
      <c r="V202" s="11"/>
      <c r="W202" s="11"/>
      <c r="X202" s="11"/>
      <c r="Y202" s="11"/>
      <c r="Z202" s="11"/>
    </row>
    <row r="203" spans="1:26" s="2" customFormat="1" ht="15.75">
      <c r="A203" s="27" t="s">
        <v>549</v>
      </c>
      <c r="B203" s="28" t="s">
        <v>160</v>
      </c>
      <c r="C203" s="29" t="s">
        <v>303</v>
      </c>
      <c r="D203" s="57">
        <v>6</v>
      </c>
      <c r="E203" s="30">
        <v>55.24</v>
      </c>
      <c r="F203" s="30">
        <f t="shared" si="111"/>
        <v>38.667999999999999</v>
      </c>
      <c r="G203" s="30">
        <f t="shared" si="148"/>
        <v>232.01</v>
      </c>
      <c r="H203" s="30">
        <f t="shared" si="149"/>
        <v>331.44</v>
      </c>
      <c r="I203" s="30">
        <f t="shared" si="150"/>
        <v>48.34</v>
      </c>
      <c r="J203" s="32">
        <f t="shared" si="151"/>
        <v>69.05</v>
      </c>
      <c r="K203" s="30">
        <f t="shared" si="140"/>
        <v>290.04000000000002</v>
      </c>
      <c r="L203" s="30">
        <f t="shared" si="152"/>
        <v>414.3</v>
      </c>
      <c r="M203" s="30">
        <f t="shared" si="153"/>
        <v>86.31</v>
      </c>
      <c r="N203" s="32">
        <f t="shared" si="154"/>
        <v>60.43</v>
      </c>
      <c r="O203" s="30">
        <f t="shared" si="155"/>
        <v>28606.59</v>
      </c>
      <c r="P203" s="31"/>
      <c r="Q203" s="11"/>
      <c r="R203" s="62"/>
      <c r="S203" s="66"/>
      <c r="T203" s="11"/>
      <c r="U203" s="11"/>
      <c r="V203" s="11"/>
      <c r="W203" s="11"/>
      <c r="X203" s="11"/>
      <c r="Y203" s="11"/>
      <c r="Z203" s="11"/>
    </row>
    <row r="204" spans="1:26" s="2" customFormat="1" ht="15.75">
      <c r="A204" s="27" t="s">
        <v>550</v>
      </c>
      <c r="B204" s="28" t="s">
        <v>161</v>
      </c>
      <c r="C204" s="29" t="s">
        <v>303</v>
      </c>
      <c r="D204" s="57">
        <v>6</v>
      </c>
      <c r="E204" s="30">
        <v>48.84</v>
      </c>
      <c r="F204" s="30">
        <f t="shared" si="111"/>
        <v>34.188000000000002</v>
      </c>
      <c r="G204" s="30">
        <f t="shared" si="148"/>
        <v>205.13</v>
      </c>
      <c r="H204" s="30">
        <f t="shared" si="149"/>
        <v>293.04000000000002</v>
      </c>
      <c r="I204" s="30">
        <f t="shared" si="150"/>
        <v>42.74</v>
      </c>
      <c r="J204" s="32">
        <f t="shared" si="151"/>
        <v>61.05</v>
      </c>
      <c r="K204" s="30">
        <f t="shared" si="140"/>
        <v>256.44</v>
      </c>
      <c r="L204" s="30">
        <f t="shared" si="152"/>
        <v>366.3</v>
      </c>
      <c r="M204" s="30">
        <f t="shared" si="153"/>
        <v>76.31</v>
      </c>
      <c r="N204" s="32">
        <f t="shared" si="154"/>
        <v>53.43</v>
      </c>
      <c r="O204" s="30">
        <f t="shared" si="155"/>
        <v>22361.88</v>
      </c>
      <c r="P204" s="31"/>
      <c r="Q204" s="11"/>
      <c r="R204" s="62"/>
      <c r="S204" s="66"/>
      <c r="T204" s="11"/>
      <c r="U204" s="11"/>
      <c r="V204" s="11"/>
      <c r="W204" s="11"/>
      <c r="X204" s="11"/>
      <c r="Y204" s="11"/>
      <c r="Z204" s="11"/>
    </row>
    <row r="205" spans="1:26" s="2" customFormat="1" ht="15.75">
      <c r="A205" s="27" t="s">
        <v>551</v>
      </c>
      <c r="B205" s="28" t="s">
        <v>162</v>
      </c>
      <c r="C205" s="29" t="s">
        <v>303</v>
      </c>
      <c r="D205" s="57">
        <v>2</v>
      </c>
      <c r="E205" s="30">
        <v>20.73</v>
      </c>
      <c r="F205" s="30">
        <f t="shared" si="111"/>
        <v>14.510999999999999</v>
      </c>
      <c r="G205" s="30">
        <f t="shared" si="148"/>
        <v>29.02</v>
      </c>
      <c r="H205" s="30">
        <f t="shared" si="149"/>
        <v>41.46</v>
      </c>
      <c r="I205" s="30">
        <f t="shared" si="150"/>
        <v>18.14</v>
      </c>
      <c r="J205" s="32">
        <f t="shared" si="151"/>
        <v>25.91</v>
      </c>
      <c r="K205" s="30">
        <f t="shared" si="140"/>
        <v>36.28</v>
      </c>
      <c r="L205" s="30">
        <f t="shared" si="152"/>
        <v>51.82</v>
      </c>
      <c r="M205" s="30">
        <f t="shared" si="153"/>
        <v>32.39</v>
      </c>
      <c r="N205" s="32">
        <f t="shared" si="154"/>
        <v>22.68</v>
      </c>
      <c r="O205" s="30">
        <f t="shared" si="155"/>
        <v>1342.89</v>
      </c>
      <c r="P205" s="31"/>
      <c r="Q205" s="11"/>
      <c r="R205" s="62"/>
      <c r="S205" s="66"/>
      <c r="T205" s="11"/>
      <c r="U205" s="11"/>
      <c r="V205" s="11"/>
      <c r="W205" s="11"/>
      <c r="X205" s="11"/>
      <c r="Y205" s="11"/>
      <c r="Z205" s="11"/>
    </row>
    <row r="206" spans="1:26" s="2" customFormat="1" ht="15.75">
      <c r="A206" s="27" t="s">
        <v>552</v>
      </c>
      <c r="B206" s="28" t="s">
        <v>163</v>
      </c>
      <c r="C206" s="29" t="s">
        <v>303</v>
      </c>
      <c r="D206" s="57">
        <v>2</v>
      </c>
      <c r="E206" s="30">
        <v>47.94</v>
      </c>
      <c r="F206" s="30">
        <f t="shared" si="111"/>
        <v>33.558</v>
      </c>
      <c r="G206" s="30">
        <f t="shared" si="148"/>
        <v>67.12</v>
      </c>
      <c r="H206" s="30">
        <f t="shared" si="149"/>
        <v>95.88</v>
      </c>
      <c r="I206" s="30">
        <f t="shared" si="150"/>
        <v>41.95</v>
      </c>
      <c r="J206" s="32">
        <f t="shared" si="151"/>
        <v>59.93</v>
      </c>
      <c r="K206" s="30">
        <f t="shared" si="140"/>
        <v>83.9</v>
      </c>
      <c r="L206" s="30">
        <f t="shared" si="152"/>
        <v>119.86</v>
      </c>
      <c r="M206" s="30">
        <f t="shared" si="153"/>
        <v>74.91</v>
      </c>
      <c r="N206" s="32">
        <f t="shared" si="154"/>
        <v>52.44</v>
      </c>
      <c r="O206" s="30">
        <f t="shared" si="155"/>
        <v>7182.37</v>
      </c>
      <c r="P206" s="31"/>
      <c r="Q206" s="11"/>
      <c r="R206" s="62"/>
      <c r="S206" s="66"/>
      <c r="T206" s="11"/>
      <c r="U206" s="11"/>
      <c r="V206" s="11"/>
      <c r="W206" s="11"/>
      <c r="X206" s="11"/>
      <c r="Y206" s="11"/>
      <c r="Z206" s="11"/>
    </row>
    <row r="207" spans="1:26" s="2" customFormat="1" ht="15.75">
      <c r="A207" s="27" t="s">
        <v>553</v>
      </c>
      <c r="B207" s="28" t="s">
        <v>164</v>
      </c>
      <c r="C207" s="29" t="s">
        <v>303</v>
      </c>
      <c r="D207" s="57">
        <v>2</v>
      </c>
      <c r="E207" s="30">
        <v>42.22</v>
      </c>
      <c r="F207" s="30">
        <f t="shared" si="111"/>
        <v>29.553999999999998</v>
      </c>
      <c r="G207" s="30">
        <f t="shared" si="148"/>
        <v>59.11</v>
      </c>
      <c r="H207" s="30">
        <f t="shared" si="149"/>
        <v>84.44</v>
      </c>
      <c r="I207" s="30">
        <f t="shared" si="150"/>
        <v>36.94</v>
      </c>
      <c r="J207" s="32">
        <f t="shared" si="151"/>
        <v>52.78</v>
      </c>
      <c r="K207" s="30">
        <f t="shared" si="140"/>
        <v>73.88</v>
      </c>
      <c r="L207" s="30">
        <f t="shared" si="152"/>
        <v>105.56</v>
      </c>
      <c r="M207" s="30">
        <f t="shared" si="153"/>
        <v>65.98</v>
      </c>
      <c r="N207" s="32">
        <f t="shared" si="154"/>
        <v>46.18</v>
      </c>
      <c r="O207" s="30">
        <f t="shared" si="155"/>
        <v>5571.35</v>
      </c>
      <c r="P207" s="31"/>
      <c r="Q207" s="11"/>
      <c r="R207" s="62"/>
      <c r="S207" s="66"/>
      <c r="T207" s="11"/>
      <c r="U207" s="11"/>
      <c r="V207" s="11"/>
      <c r="W207" s="11"/>
      <c r="X207" s="11"/>
      <c r="Y207" s="11"/>
      <c r="Z207" s="11"/>
    </row>
    <row r="208" spans="1:26" s="1" customFormat="1" ht="15.75">
      <c r="A208" s="23" t="s">
        <v>554</v>
      </c>
      <c r="B208" s="20" t="s">
        <v>165</v>
      </c>
      <c r="C208" s="19"/>
      <c r="D208" s="55"/>
      <c r="E208" s="18"/>
      <c r="F208" s="30"/>
      <c r="G208" s="18"/>
      <c r="H208" s="18"/>
      <c r="I208" s="30"/>
      <c r="J208" s="18"/>
      <c r="K208" s="18"/>
      <c r="L208" s="18"/>
      <c r="M208" s="30"/>
      <c r="N208" s="18"/>
      <c r="O208" s="18"/>
      <c r="P208" s="13"/>
      <c r="Q208" s="71"/>
      <c r="R208" s="68"/>
      <c r="S208" s="66"/>
      <c r="T208" s="71"/>
      <c r="U208" s="71"/>
      <c r="V208" s="71"/>
      <c r="W208" s="71"/>
      <c r="X208" s="71"/>
      <c r="Y208" s="71"/>
      <c r="Z208" s="71"/>
    </row>
    <row r="209" spans="1:26" s="4" customFormat="1" ht="15.75">
      <c r="A209" s="27" t="s">
        <v>555</v>
      </c>
      <c r="B209" s="28" t="s">
        <v>166</v>
      </c>
      <c r="C209" s="29" t="s">
        <v>303</v>
      </c>
      <c r="D209" s="56">
        <v>1</v>
      </c>
      <c r="E209" s="30">
        <v>41.08</v>
      </c>
      <c r="F209" s="30">
        <f t="shared" si="111"/>
        <v>28.755999999999997</v>
      </c>
      <c r="G209" s="30">
        <f t="shared" ref="G209:G210" si="156">ROUND(D209*F209,2)</f>
        <v>28.76</v>
      </c>
      <c r="H209" s="30">
        <f>ROUND(D209*E209,2)</f>
        <v>41.08</v>
      </c>
      <c r="I209" s="30">
        <f>ROUND(F209*$P$10,2)</f>
        <v>35.950000000000003</v>
      </c>
      <c r="J209" s="32">
        <f>ROUND(E209*$P$10,2)</f>
        <v>51.35</v>
      </c>
      <c r="K209" s="30">
        <f t="shared" ref="K209:K253" si="157">ROUND(D209*I209,2)</f>
        <v>35.950000000000003</v>
      </c>
      <c r="L209" s="30">
        <f>ROUND(D209*J209,2)</f>
        <v>51.35</v>
      </c>
      <c r="M209" s="30">
        <f>ROUND(J209*$P$10,2)</f>
        <v>64.19</v>
      </c>
      <c r="N209" s="32">
        <f>ROUND(I209*$P$10,2)</f>
        <v>44.94</v>
      </c>
      <c r="O209" s="30">
        <f t="shared" ref="O209:O210" si="158">ROUND(H209*M209,2)</f>
        <v>2636.93</v>
      </c>
      <c r="P209" s="31"/>
      <c r="Q209" s="8"/>
      <c r="R209" s="62"/>
      <c r="S209" s="66"/>
      <c r="T209" s="8"/>
      <c r="U209" s="8"/>
      <c r="V209" s="8"/>
      <c r="W209" s="8"/>
      <c r="X209" s="8"/>
      <c r="Y209" s="8"/>
      <c r="Z209" s="8"/>
    </row>
    <row r="210" spans="1:26" s="2" customFormat="1" ht="15.75">
      <c r="A210" s="27" t="s">
        <v>556</v>
      </c>
      <c r="B210" s="28" t="s">
        <v>167</v>
      </c>
      <c r="C210" s="29" t="s">
        <v>303</v>
      </c>
      <c r="D210" s="57">
        <v>6</v>
      </c>
      <c r="E210" s="30">
        <v>14.03</v>
      </c>
      <c r="F210" s="30">
        <f t="shared" si="111"/>
        <v>9.8209999999999997</v>
      </c>
      <c r="G210" s="30">
        <f t="shared" si="156"/>
        <v>58.93</v>
      </c>
      <c r="H210" s="30">
        <f>ROUND(D210*E210,2)</f>
        <v>84.18</v>
      </c>
      <c r="I210" s="30">
        <f>ROUND(F210*$P$10,2)</f>
        <v>12.28</v>
      </c>
      <c r="J210" s="32">
        <f>ROUND(E210*$P$10,2)</f>
        <v>17.54</v>
      </c>
      <c r="K210" s="30">
        <f t="shared" si="157"/>
        <v>73.680000000000007</v>
      </c>
      <c r="L210" s="30">
        <f>ROUND(D210*J210,2)</f>
        <v>105.24</v>
      </c>
      <c r="M210" s="30">
        <f>ROUND(J210*$P$10,2)</f>
        <v>21.93</v>
      </c>
      <c r="N210" s="32">
        <f>ROUND(I210*$P$10,2)</f>
        <v>15.35</v>
      </c>
      <c r="O210" s="30">
        <f t="shared" si="158"/>
        <v>1846.07</v>
      </c>
      <c r="P210" s="31"/>
      <c r="Q210" s="11"/>
      <c r="R210" s="62"/>
      <c r="S210" s="66"/>
      <c r="T210" s="11"/>
      <c r="U210" s="11"/>
      <c r="V210" s="11"/>
      <c r="W210" s="11"/>
      <c r="X210" s="11"/>
      <c r="Y210" s="11"/>
      <c r="Z210" s="11"/>
    </row>
    <row r="211" spans="1:26" s="1" customFormat="1" ht="15.75">
      <c r="A211" s="23" t="s">
        <v>557</v>
      </c>
      <c r="B211" s="20" t="s">
        <v>168</v>
      </c>
      <c r="C211" s="19"/>
      <c r="D211" s="55"/>
      <c r="E211" s="18"/>
      <c r="F211" s="30"/>
      <c r="G211" s="18"/>
      <c r="H211" s="18"/>
      <c r="I211" s="30"/>
      <c r="J211" s="18"/>
      <c r="K211" s="30"/>
      <c r="L211" s="18"/>
      <c r="M211" s="30"/>
      <c r="N211" s="18"/>
      <c r="O211" s="30"/>
      <c r="P211" s="13"/>
      <c r="Q211" s="71"/>
      <c r="R211" s="68"/>
      <c r="S211" s="66"/>
      <c r="T211" s="71"/>
      <c r="U211" s="71"/>
      <c r="V211" s="71"/>
      <c r="W211" s="71"/>
      <c r="X211" s="71"/>
      <c r="Y211" s="71"/>
      <c r="Z211" s="71"/>
    </row>
    <row r="212" spans="1:26" s="2" customFormat="1" ht="15.75">
      <c r="A212" s="27" t="s">
        <v>558</v>
      </c>
      <c r="B212" s="28" t="s">
        <v>169</v>
      </c>
      <c r="C212" s="29" t="s">
        <v>303</v>
      </c>
      <c r="D212" s="57">
        <v>6</v>
      </c>
      <c r="E212" s="30">
        <v>38.72</v>
      </c>
      <c r="F212" s="30">
        <f t="shared" si="111"/>
        <v>27.103999999999999</v>
      </c>
      <c r="G212" s="30">
        <f t="shared" ref="G212:G215" si="159">ROUND(D212*F212,2)</f>
        <v>162.62</v>
      </c>
      <c r="H212" s="30">
        <f>ROUND(D212*E212,2)</f>
        <v>232.32</v>
      </c>
      <c r="I212" s="30">
        <f>ROUND(F212*$P$10,2)</f>
        <v>33.880000000000003</v>
      </c>
      <c r="J212" s="32">
        <f>ROUND(E212*$P$10,2)</f>
        <v>48.4</v>
      </c>
      <c r="K212" s="30">
        <f t="shared" si="157"/>
        <v>203.28</v>
      </c>
      <c r="L212" s="30">
        <f>ROUND(D212*J212,2)</f>
        <v>290.39999999999998</v>
      </c>
      <c r="M212" s="30">
        <f>ROUND(J212*$P$10,2)</f>
        <v>60.5</v>
      </c>
      <c r="N212" s="32">
        <f>ROUND(I212*$P$10,2)</f>
        <v>42.35</v>
      </c>
      <c r="O212" s="30">
        <f t="shared" ref="O212:O215" si="160">ROUND(H212*M212,2)</f>
        <v>14055.36</v>
      </c>
      <c r="P212" s="31"/>
      <c r="Q212" s="11"/>
      <c r="R212" s="62"/>
      <c r="S212" s="66"/>
      <c r="T212" s="11"/>
      <c r="U212" s="11"/>
      <c r="V212" s="11"/>
      <c r="W212" s="11"/>
      <c r="X212" s="11"/>
      <c r="Y212" s="11"/>
      <c r="Z212" s="11"/>
    </row>
    <row r="213" spans="1:26" s="2" customFormat="1" ht="15.75">
      <c r="A213" s="27" t="s">
        <v>559</v>
      </c>
      <c r="B213" s="28" t="s">
        <v>170</v>
      </c>
      <c r="C213" s="29" t="s">
        <v>303</v>
      </c>
      <c r="D213" s="57">
        <v>2</v>
      </c>
      <c r="E213" s="30">
        <v>50.92</v>
      </c>
      <c r="F213" s="30">
        <f t="shared" si="111"/>
        <v>35.643999999999998</v>
      </c>
      <c r="G213" s="30">
        <f t="shared" si="159"/>
        <v>71.290000000000006</v>
      </c>
      <c r="H213" s="30">
        <f>ROUND(D213*E213,2)</f>
        <v>101.84</v>
      </c>
      <c r="I213" s="30">
        <f>ROUND(F213*$P$10,2)</f>
        <v>44.56</v>
      </c>
      <c r="J213" s="32">
        <f>ROUND(E213*$P$10,2)</f>
        <v>63.65</v>
      </c>
      <c r="K213" s="30">
        <f t="shared" si="157"/>
        <v>89.12</v>
      </c>
      <c r="L213" s="30">
        <f>ROUND(D213*J213,2)</f>
        <v>127.3</v>
      </c>
      <c r="M213" s="30">
        <f>ROUND(J213*$P$10,2)</f>
        <v>79.56</v>
      </c>
      <c r="N213" s="32">
        <f>ROUND(I213*$P$10,2)</f>
        <v>55.7</v>
      </c>
      <c r="O213" s="30">
        <f t="shared" si="160"/>
        <v>8102.39</v>
      </c>
      <c r="P213" s="31"/>
      <c r="Q213" s="11"/>
      <c r="R213" s="62"/>
      <c r="S213" s="66"/>
      <c r="T213" s="11"/>
      <c r="U213" s="11"/>
      <c r="V213" s="11"/>
      <c r="W213" s="11"/>
      <c r="X213" s="11"/>
      <c r="Y213" s="11"/>
      <c r="Z213" s="11"/>
    </row>
    <row r="214" spans="1:26" s="2" customFormat="1" ht="15.75">
      <c r="A214" s="27" t="s">
        <v>560</v>
      </c>
      <c r="B214" s="28" t="s">
        <v>171</v>
      </c>
      <c r="C214" s="29" t="s">
        <v>303</v>
      </c>
      <c r="D214" s="57">
        <v>4</v>
      </c>
      <c r="E214" s="30">
        <v>38.020000000000003</v>
      </c>
      <c r="F214" s="30">
        <f t="shared" si="111"/>
        <v>26.614000000000001</v>
      </c>
      <c r="G214" s="30">
        <f t="shared" si="159"/>
        <v>106.46</v>
      </c>
      <c r="H214" s="30">
        <f>ROUND(D214*E214,2)</f>
        <v>152.08000000000001</v>
      </c>
      <c r="I214" s="30">
        <f>ROUND(F214*$P$10,2)</f>
        <v>33.270000000000003</v>
      </c>
      <c r="J214" s="32">
        <f>ROUND(E214*$P$10,2)</f>
        <v>47.53</v>
      </c>
      <c r="K214" s="30">
        <f t="shared" si="157"/>
        <v>133.08000000000001</v>
      </c>
      <c r="L214" s="30">
        <f>ROUND(D214*J214,2)</f>
        <v>190.12</v>
      </c>
      <c r="M214" s="30">
        <f>ROUND(J214*$P$10,2)</f>
        <v>59.41</v>
      </c>
      <c r="N214" s="32">
        <f>ROUND(I214*$P$10,2)</f>
        <v>41.59</v>
      </c>
      <c r="O214" s="30">
        <f t="shared" si="160"/>
        <v>9035.07</v>
      </c>
      <c r="P214" s="31"/>
      <c r="Q214" s="11"/>
      <c r="R214" s="62"/>
      <c r="S214" s="66"/>
      <c r="T214" s="11"/>
      <c r="U214" s="11"/>
      <c r="V214" s="11"/>
      <c r="W214" s="11"/>
      <c r="X214" s="11"/>
      <c r="Y214" s="11"/>
      <c r="Z214" s="11"/>
    </row>
    <row r="215" spans="1:26" s="2" customFormat="1" ht="15.75">
      <c r="A215" s="27" t="s">
        <v>561</v>
      </c>
      <c r="B215" s="28" t="s">
        <v>172</v>
      </c>
      <c r="C215" s="29" t="s">
        <v>303</v>
      </c>
      <c r="D215" s="57">
        <v>2</v>
      </c>
      <c r="E215" s="30">
        <v>19.11</v>
      </c>
      <c r="F215" s="30">
        <f t="shared" si="111"/>
        <v>13.376999999999999</v>
      </c>
      <c r="G215" s="30">
        <f t="shared" si="159"/>
        <v>26.75</v>
      </c>
      <c r="H215" s="30">
        <f>ROUND(D215*E215,2)</f>
        <v>38.22</v>
      </c>
      <c r="I215" s="30">
        <f>ROUND(F215*$P$10,2)</f>
        <v>16.72</v>
      </c>
      <c r="J215" s="32">
        <f>ROUND(E215*$P$10,2)</f>
        <v>23.89</v>
      </c>
      <c r="K215" s="30">
        <f t="shared" si="157"/>
        <v>33.44</v>
      </c>
      <c r="L215" s="30">
        <f>ROUND(D215*J215,2)</f>
        <v>47.78</v>
      </c>
      <c r="M215" s="30">
        <f>ROUND(J215*$P$10,2)</f>
        <v>29.86</v>
      </c>
      <c r="N215" s="32">
        <f>ROUND(I215*$P$10,2)</f>
        <v>20.9</v>
      </c>
      <c r="O215" s="30">
        <f t="shared" si="160"/>
        <v>1141.25</v>
      </c>
      <c r="P215" s="31"/>
      <c r="Q215" s="11"/>
      <c r="R215" s="62"/>
      <c r="S215" s="66"/>
      <c r="T215" s="11"/>
      <c r="U215" s="11"/>
      <c r="V215" s="11"/>
      <c r="W215" s="11"/>
      <c r="X215" s="11"/>
      <c r="Y215" s="11"/>
      <c r="Z215" s="11"/>
    </row>
    <row r="216" spans="1:26" s="1" customFormat="1" ht="15.75">
      <c r="A216" s="23" t="s">
        <v>562</v>
      </c>
      <c r="B216" s="20" t="s">
        <v>173</v>
      </c>
      <c r="C216" s="19"/>
      <c r="D216" s="55"/>
      <c r="E216" s="18"/>
      <c r="F216" s="30"/>
      <c r="G216" s="18"/>
      <c r="H216" s="18"/>
      <c r="I216" s="30"/>
      <c r="J216" s="18"/>
      <c r="K216" s="30"/>
      <c r="L216" s="18"/>
      <c r="M216" s="30"/>
      <c r="N216" s="18"/>
      <c r="O216" s="30"/>
      <c r="P216" s="13"/>
      <c r="Q216" s="71"/>
      <c r="R216" s="68"/>
      <c r="S216" s="66"/>
      <c r="T216" s="71"/>
      <c r="U216" s="71"/>
      <c r="V216" s="71"/>
      <c r="W216" s="71"/>
      <c r="X216" s="71"/>
      <c r="Y216" s="71"/>
      <c r="Z216" s="71"/>
    </row>
    <row r="217" spans="1:26" s="2" customFormat="1" ht="15.75">
      <c r="A217" s="27" t="s">
        <v>563</v>
      </c>
      <c r="B217" s="28" t="s">
        <v>174</v>
      </c>
      <c r="C217" s="29" t="s">
        <v>303</v>
      </c>
      <c r="D217" s="57">
        <v>6</v>
      </c>
      <c r="E217" s="30">
        <v>36.270000000000003</v>
      </c>
      <c r="F217" s="30">
        <f t="shared" si="111"/>
        <v>25.388999999999999</v>
      </c>
      <c r="G217" s="30">
        <f t="shared" ref="G217:G219" si="161">ROUND(D217*F217,2)</f>
        <v>152.33000000000001</v>
      </c>
      <c r="H217" s="30">
        <f>ROUND(D217*E217,2)</f>
        <v>217.62</v>
      </c>
      <c r="I217" s="30">
        <f>ROUND(F217*$P$10,2)</f>
        <v>31.74</v>
      </c>
      <c r="J217" s="32">
        <f>ROUND(E217*$P$10,2)</f>
        <v>45.34</v>
      </c>
      <c r="K217" s="30">
        <f t="shared" si="157"/>
        <v>190.44</v>
      </c>
      <c r="L217" s="30">
        <f>ROUND(D217*J217,2)</f>
        <v>272.04000000000002</v>
      </c>
      <c r="M217" s="30">
        <f>ROUND(J217*$P$10,2)</f>
        <v>56.68</v>
      </c>
      <c r="N217" s="32">
        <f>ROUND(I217*$P$10,2)</f>
        <v>39.68</v>
      </c>
      <c r="O217" s="30">
        <f t="shared" ref="O217:O219" si="162">ROUND(H217*M217,2)</f>
        <v>12334.7</v>
      </c>
      <c r="P217" s="31"/>
      <c r="Q217" s="11"/>
      <c r="R217" s="62"/>
      <c r="S217" s="66"/>
      <c r="T217" s="11"/>
      <c r="U217" s="11"/>
      <c r="V217" s="11"/>
      <c r="W217" s="11"/>
      <c r="X217" s="11"/>
      <c r="Y217" s="11"/>
      <c r="Z217" s="11"/>
    </row>
    <row r="218" spans="1:26" s="2" customFormat="1" ht="15.75">
      <c r="A218" s="27" t="s">
        <v>564</v>
      </c>
      <c r="B218" s="28" t="s">
        <v>175</v>
      </c>
      <c r="C218" s="29" t="s">
        <v>303</v>
      </c>
      <c r="D218" s="57">
        <v>6</v>
      </c>
      <c r="E218" s="30">
        <v>105.48</v>
      </c>
      <c r="F218" s="30">
        <f t="shared" si="111"/>
        <v>73.835999999999999</v>
      </c>
      <c r="G218" s="30">
        <f t="shared" si="161"/>
        <v>443.02</v>
      </c>
      <c r="H218" s="30">
        <f>ROUND(D218*E218,2)</f>
        <v>632.88</v>
      </c>
      <c r="I218" s="30">
        <f>ROUND(F218*$P$10,2)</f>
        <v>92.3</v>
      </c>
      <c r="J218" s="32">
        <f>ROUND(E218*$P$10,2)</f>
        <v>131.85</v>
      </c>
      <c r="K218" s="30">
        <f t="shared" si="157"/>
        <v>553.79999999999995</v>
      </c>
      <c r="L218" s="30">
        <f>ROUND(D218*J218,2)</f>
        <v>791.1</v>
      </c>
      <c r="M218" s="30">
        <f>ROUND(J218*$P$10,2)</f>
        <v>164.81</v>
      </c>
      <c r="N218" s="32">
        <f>ROUND(I218*$P$10,2)</f>
        <v>115.38</v>
      </c>
      <c r="O218" s="30">
        <f t="shared" si="162"/>
        <v>104304.95</v>
      </c>
      <c r="P218" s="31"/>
      <c r="Q218" s="11"/>
      <c r="R218" s="62"/>
      <c r="S218" s="66"/>
      <c r="T218" s="11"/>
      <c r="U218" s="11"/>
      <c r="V218" s="11"/>
      <c r="W218" s="11"/>
      <c r="X218" s="11"/>
      <c r="Y218" s="11"/>
      <c r="Z218" s="11"/>
    </row>
    <row r="219" spans="1:26" s="2" customFormat="1" ht="15.75">
      <c r="A219" s="27" t="s">
        <v>565</v>
      </c>
      <c r="B219" s="28" t="s">
        <v>176</v>
      </c>
      <c r="C219" s="29" t="s">
        <v>303</v>
      </c>
      <c r="D219" s="57">
        <v>1</v>
      </c>
      <c r="E219" s="30">
        <v>97.48</v>
      </c>
      <c r="F219" s="30">
        <f t="shared" ref="F219:F282" si="163">E219*$Q$12</f>
        <v>68.236000000000004</v>
      </c>
      <c r="G219" s="30">
        <f t="shared" si="161"/>
        <v>68.239999999999995</v>
      </c>
      <c r="H219" s="30">
        <f>ROUND(D219*E219,2)</f>
        <v>97.48</v>
      </c>
      <c r="I219" s="30">
        <f>ROUND(F219*$P$10,2)</f>
        <v>85.3</v>
      </c>
      <c r="J219" s="32">
        <f>ROUND(E219*$P$10,2)</f>
        <v>121.85</v>
      </c>
      <c r="K219" s="30">
        <f t="shared" si="157"/>
        <v>85.3</v>
      </c>
      <c r="L219" s="30">
        <f>ROUND(D219*J219,2)</f>
        <v>121.85</v>
      </c>
      <c r="M219" s="30">
        <f>ROUND(J219*$P$10,2)</f>
        <v>152.31</v>
      </c>
      <c r="N219" s="32">
        <f>ROUND(I219*$P$10,2)</f>
        <v>106.63</v>
      </c>
      <c r="O219" s="30">
        <f t="shared" si="162"/>
        <v>14847.18</v>
      </c>
      <c r="P219" s="31"/>
      <c r="Q219" s="11"/>
      <c r="R219" s="62"/>
      <c r="S219" s="66"/>
      <c r="T219" s="11"/>
      <c r="U219" s="11"/>
      <c r="V219" s="11"/>
      <c r="W219" s="11"/>
      <c r="X219" s="11"/>
      <c r="Y219" s="11"/>
      <c r="Z219" s="11"/>
    </row>
    <row r="220" spans="1:26" s="1" customFormat="1" ht="15.75">
      <c r="A220" s="23" t="s">
        <v>566</v>
      </c>
      <c r="B220" s="20" t="s">
        <v>177</v>
      </c>
      <c r="C220" s="19"/>
      <c r="D220" s="55"/>
      <c r="E220" s="18"/>
      <c r="F220" s="30"/>
      <c r="G220" s="18"/>
      <c r="H220" s="18"/>
      <c r="I220" s="30"/>
      <c r="J220" s="18"/>
      <c r="K220" s="30"/>
      <c r="L220" s="18"/>
      <c r="M220" s="30"/>
      <c r="N220" s="18"/>
      <c r="O220" s="30"/>
      <c r="P220" s="13"/>
      <c r="Q220" s="71"/>
      <c r="R220" s="68"/>
      <c r="S220" s="66"/>
      <c r="T220" s="71"/>
      <c r="U220" s="71"/>
      <c r="V220" s="71"/>
      <c r="W220" s="71"/>
      <c r="X220" s="71"/>
      <c r="Y220" s="71"/>
      <c r="Z220" s="71"/>
    </row>
    <row r="221" spans="1:26" s="2" customFormat="1" ht="15.75">
      <c r="A221" s="27" t="s">
        <v>567</v>
      </c>
      <c r="B221" s="28" t="s">
        <v>178</v>
      </c>
      <c r="C221" s="29" t="s">
        <v>303</v>
      </c>
      <c r="D221" s="57">
        <v>2</v>
      </c>
      <c r="E221" s="30">
        <v>38.21</v>
      </c>
      <c r="F221" s="30">
        <f t="shared" si="163"/>
        <v>26.747</v>
      </c>
      <c r="G221" s="30">
        <f t="shared" ref="G221:G225" si="164">ROUND(D221*F221,2)</f>
        <v>53.49</v>
      </c>
      <c r="H221" s="30">
        <f>ROUND(D221*E221,2)</f>
        <v>76.42</v>
      </c>
      <c r="I221" s="30">
        <f>ROUND(F221*$P$10,2)</f>
        <v>33.43</v>
      </c>
      <c r="J221" s="32">
        <f>ROUND(E221*$P$10,2)</f>
        <v>47.76</v>
      </c>
      <c r="K221" s="30">
        <f t="shared" si="157"/>
        <v>66.86</v>
      </c>
      <c r="L221" s="30">
        <f>ROUND(D221*J221,2)</f>
        <v>95.52</v>
      </c>
      <c r="M221" s="30">
        <f>ROUND(J221*$P$10,2)</f>
        <v>59.7</v>
      </c>
      <c r="N221" s="32">
        <f>ROUND(I221*$P$10,2)</f>
        <v>41.79</v>
      </c>
      <c r="O221" s="30">
        <f t="shared" ref="O221:O225" si="165">ROUND(H221*M221,2)</f>
        <v>4562.2700000000004</v>
      </c>
      <c r="P221" s="31"/>
      <c r="Q221" s="11"/>
      <c r="R221" s="62"/>
      <c r="S221" s="66"/>
      <c r="T221" s="11"/>
      <c r="U221" s="11"/>
      <c r="V221" s="11"/>
      <c r="W221" s="11"/>
      <c r="X221" s="11"/>
      <c r="Y221" s="11"/>
      <c r="Z221" s="11"/>
    </row>
    <row r="222" spans="1:26" s="2" customFormat="1" ht="15.75">
      <c r="A222" s="27" t="s">
        <v>568</v>
      </c>
      <c r="B222" s="28" t="s">
        <v>179</v>
      </c>
      <c r="C222" s="29" t="s">
        <v>303</v>
      </c>
      <c r="D222" s="57">
        <v>3</v>
      </c>
      <c r="E222" s="30">
        <v>27.06</v>
      </c>
      <c r="F222" s="30">
        <f t="shared" si="163"/>
        <v>18.941999999999997</v>
      </c>
      <c r="G222" s="30">
        <f t="shared" si="164"/>
        <v>56.83</v>
      </c>
      <c r="H222" s="30">
        <f>ROUND(D222*E222,2)</f>
        <v>81.180000000000007</v>
      </c>
      <c r="I222" s="30">
        <f>ROUND(F222*$P$10,2)</f>
        <v>23.68</v>
      </c>
      <c r="J222" s="32">
        <f>ROUND(E222*$P$10,2)</f>
        <v>33.83</v>
      </c>
      <c r="K222" s="30">
        <f t="shared" si="157"/>
        <v>71.040000000000006</v>
      </c>
      <c r="L222" s="30">
        <f>ROUND(D222*J222,2)</f>
        <v>101.49</v>
      </c>
      <c r="M222" s="30">
        <f>ROUND(J222*$P$10,2)</f>
        <v>42.29</v>
      </c>
      <c r="N222" s="32">
        <f>ROUND(I222*$P$10,2)</f>
        <v>29.6</v>
      </c>
      <c r="O222" s="30">
        <f t="shared" si="165"/>
        <v>3433.1</v>
      </c>
      <c r="P222" s="31"/>
      <c r="Q222" s="11"/>
      <c r="R222" s="62"/>
      <c r="S222" s="66"/>
      <c r="T222" s="11"/>
      <c r="U222" s="11"/>
      <c r="V222" s="11"/>
      <c r="W222" s="11"/>
      <c r="X222" s="11"/>
      <c r="Y222" s="11"/>
      <c r="Z222" s="11"/>
    </row>
    <row r="223" spans="1:26" s="2" customFormat="1" ht="15.75">
      <c r="A223" s="27" t="s">
        <v>569</v>
      </c>
      <c r="B223" s="28" t="s">
        <v>180</v>
      </c>
      <c r="C223" s="29" t="s">
        <v>303</v>
      </c>
      <c r="D223" s="57">
        <v>1</v>
      </c>
      <c r="E223" s="30">
        <v>158.18</v>
      </c>
      <c r="F223" s="30">
        <f t="shared" si="163"/>
        <v>110.726</v>
      </c>
      <c r="G223" s="30">
        <f t="shared" si="164"/>
        <v>110.73</v>
      </c>
      <c r="H223" s="30">
        <f>ROUND(D223*E223,2)</f>
        <v>158.18</v>
      </c>
      <c r="I223" s="30">
        <f>ROUND(F223*$P$10,2)</f>
        <v>138.41</v>
      </c>
      <c r="J223" s="32">
        <f>ROUND(E223*$P$10,2)</f>
        <v>197.73</v>
      </c>
      <c r="K223" s="30">
        <f t="shared" si="157"/>
        <v>138.41</v>
      </c>
      <c r="L223" s="30">
        <f>ROUND(D223*J223,2)</f>
        <v>197.73</v>
      </c>
      <c r="M223" s="30">
        <f>ROUND(J223*$P$10,2)</f>
        <v>247.16</v>
      </c>
      <c r="N223" s="32">
        <f>ROUND(I223*$P$10,2)</f>
        <v>173.01</v>
      </c>
      <c r="O223" s="30">
        <f t="shared" si="165"/>
        <v>39095.769999999997</v>
      </c>
      <c r="P223" s="31"/>
      <c r="Q223" s="11"/>
      <c r="R223" s="62"/>
      <c r="S223" s="66"/>
      <c r="T223" s="11"/>
      <c r="U223" s="11"/>
      <c r="V223" s="11"/>
      <c r="W223" s="11"/>
      <c r="X223" s="11"/>
      <c r="Y223" s="11"/>
      <c r="Z223" s="11"/>
    </row>
    <row r="224" spans="1:26" s="2" customFormat="1" ht="15.75">
      <c r="A224" s="27" t="s">
        <v>570</v>
      </c>
      <c r="B224" s="28" t="s">
        <v>181</v>
      </c>
      <c r="C224" s="29" t="s">
        <v>303</v>
      </c>
      <c r="D224" s="57">
        <v>1</v>
      </c>
      <c r="E224" s="30">
        <v>388.18</v>
      </c>
      <c r="F224" s="30">
        <f t="shared" si="163"/>
        <v>271.726</v>
      </c>
      <c r="G224" s="30">
        <f t="shared" si="164"/>
        <v>271.73</v>
      </c>
      <c r="H224" s="30">
        <f>ROUND(D224*E224,2)</f>
        <v>388.18</v>
      </c>
      <c r="I224" s="30">
        <f>ROUND(F224*$P$10,2)</f>
        <v>339.66</v>
      </c>
      <c r="J224" s="32">
        <f>ROUND(E224*$P$10,2)</f>
        <v>485.23</v>
      </c>
      <c r="K224" s="30">
        <f t="shared" si="157"/>
        <v>339.66</v>
      </c>
      <c r="L224" s="30">
        <f>ROUND(D224*J224,2)</f>
        <v>485.23</v>
      </c>
      <c r="M224" s="30">
        <f>ROUND(J224*$P$10,2)</f>
        <v>606.54</v>
      </c>
      <c r="N224" s="32">
        <f>ROUND(I224*$P$10,2)</f>
        <v>424.58</v>
      </c>
      <c r="O224" s="30">
        <f t="shared" si="165"/>
        <v>235446.7</v>
      </c>
      <c r="P224" s="31"/>
      <c r="Q224" s="11"/>
      <c r="R224" s="62"/>
      <c r="S224" s="66"/>
      <c r="T224" s="11"/>
      <c r="U224" s="11"/>
      <c r="V224" s="11"/>
      <c r="W224" s="11"/>
      <c r="X224" s="11"/>
      <c r="Y224" s="11"/>
      <c r="Z224" s="11"/>
    </row>
    <row r="225" spans="1:26" s="2" customFormat="1" ht="15.75">
      <c r="A225" s="27" t="s">
        <v>571</v>
      </c>
      <c r="B225" s="28" t="s">
        <v>182</v>
      </c>
      <c r="C225" s="29" t="s">
        <v>303</v>
      </c>
      <c r="D225" s="57">
        <v>1</v>
      </c>
      <c r="E225" s="30">
        <v>223.65</v>
      </c>
      <c r="F225" s="30">
        <f t="shared" si="163"/>
        <v>156.55500000000001</v>
      </c>
      <c r="G225" s="30">
        <f t="shared" si="164"/>
        <v>156.56</v>
      </c>
      <c r="H225" s="30">
        <f>ROUND(D225*E225,2)</f>
        <v>223.65</v>
      </c>
      <c r="I225" s="30">
        <f>ROUND(F225*$P$10,2)</f>
        <v>195.69</v>
      </c>
      <c r="J225" s="32">
        <f>ROUND(E225*$P$10,2)</f>
        <v>279.56</v>
      </c>
      <c r="K225" s="30">
        <f t="shared" si="157"/>
        <v>195.69</v>
      </c>
      <c r="L225" s="30">
        <f>ROUND(D225*J225,2)</f>
        <v>279.56</v>
      </c>
      <c r="M225" s="30">
        <f>ROUND(J225*$P$10,2)</f>
        <v>349.45</v>
      </c>
      <c r="N225" s="32">
        <f>ROUND(I225*$P$10,2)</f>
        <v>244.61</v>
      </c>
      <c r="O225" s="30">
        <f t="shared" si="165"/>
        <v>78154.490000000005</v>
      </c>
      <c r="P225" s="31"/>
      <c r="Q225" s="11"/>
      <c r="R225" s="62"/>
      <c r="S225" s="66"/>
      <c r="T225" s="11"/>
      <c r="U225" s="11"/>
      <c r="V225" s="11"/>
      <c r="W225" s="11"/>
      <c r="X225" s="11"/>
      <c r="Y225" s="11"/>
      <c r="Z225" s="11"/>
    </row>
    <row r="226" spans="1:26" s="3" customFormat="1" ht="15.75">
      <c r="A226" s="23" t="s">
        <v>572</v>
      </c>
      <c r="B226" s="20" t="s">
        <v>183</v>
      </c>
      <c r="C226" s="19"/>
      <c r="D226" s="55"/>
      <c r="E226" s="18"/>
      <c r="F226" s="30"/>
      <c r="G226" s="18"/>
      <c r="H226" s="18"/>
      <c r="I226" s="30"/>
      <c r="J226" s="18"/>
      <c r="K226" s="30"/>
      <c r="L226" s="18"/>
      <c r="M226" s="30"/>
      <c r="N226" s="18"/>
      <c r="O226" s="30"/>
      <c r="P226" s="13"/>
      <c r="Q226" s="67"/>
      <c r="R226" s="68"/>
      <c r="S226" s="66"/>
      <c r="T226" s="67"/>
      <c r="U226" s="67"/>
      <c r="V226" s="67"/>
      <c r="W226" s="67"/>
      <c r="X226" s="67"/>
      <c r="Y226" s="67"/>
      <c r="Z226" s="67"/>
    </row>
    <row r="227" spans="1:26" s="2" customFormat="1" ht="15.75">
      <c r="A227" s="27" t="s">
        <v>573</v>
      </c>
      <c r="B227" s="28" t="s">
        <v>184</v>
      </c>
      <c r="C227" s="29" t="s">
        <v>303</v>
      </c>
      <c r="D227" s="57">
        <v>1</v>
      </c>
      <c r="E227" s="30">
        <v>281.66000000000003</v>
      </c>
      <c r="F227" s="30">
        <f t="shared" si="163"/>
        <v>197.16200000000001</v>
      </c>
      <c r="G227" s="30">
        <f t="shared" ref="G227:G229" si="166">ROUND(D227*F227,2)</f>
        <v>197.16</v>
      </c>
      <c r="H227" s="30">
        <f>ROUND(D227*E227,2)</f>
        <v>281.66000000000003</v>
      </c>
      <c r="I227" s="30">
        <f>ROUND(F227*$P$10,2)</f>
        <v>246.45</v>
      </c>
      <c r="J227" s="32">
        <f>ROUND(E227*$P$10,2)</f>
        <v>352.08</v>
      </c>
      <c r="K227" s="30">
        <f t="shared" si="157"/>
        <v>246.45</v>
      </c>
      <c r="L227" s="30">
        <f>ROUND(D227*J227,2)</f>
        <v>352.08</v>
      </c>
      <c r="M227" s="30">
        <f>ROUND(J227*$P$10,2)</f>
        <v>440.1</v>
      </c>
      <c r="N227" s="32">
        <f>ROUND(I227*$P$10,2)</f>
        <v>308.06</v>
      </c>
      <c r="O227" s="30">
        <f t="shared" ref="O227:O229" si="167">ROUND(H227*M227,2)</f>
        <v>123958.57</v>
      </c>
      <c r="P227" s="31"/>
      <c r="Q227" s="11"/>
      <c r="R227" s="62"/>
      <c r="S227" s="66"/>
      <c r="T227" s="11"/>
      <c r="U227" s="11"/>
      <c r="V227" s="11"/>
      <c r="W227" s="11"/>
      <c r="X227" s="11"/>
      <c r="Y227" s="11"/>
      <c r="Z227" s="11"/>
    </row>
    <row r="228" spans="1:26" ht="15.75">
      <c r="A228" s="27" t="s">
        <v>574</v>
      </c>
      <c r="B228" s="28" t="s">
        <v>185</v>
      </c>
      <c r="C228" s="29" t="s">
        <v>308</v>
      </c>
      <c r="D228" s="56">
        <v>2</v>
      </c>
      <c r="E228" s="30">
        <v>888.99</v>
      </c>
      <c r="F228" s="30">
        <f t="shared" si="163"/>
        <v>622.29300000000001</v>
      </c>
      <c r="G228" s="30">
        <f t="shared" si="166"/>
        <v>1244.5899999999999</v>
      </c>
      <c r="H228" s="30">
        <f>ROUND(D228*E228,2)</f>
        <v>1777.98</v>
      </c>
      <c r="I228" s="30">
        <f>ROUND(F228*$P$10,2)</f>
        <v>777.87</v>
      </c>
      <c r="J228" s="32">
        <f>ROUND(E228*$P$10,2)</f>
        <v>1111.24</v>
      </c>
      <c r="K228" s="30">
        <f t="shared" si="157"/>
        <v>1555.74</v>
      </c>
      <c r="L228" s="30">
        <f>ROUND(D228*J228,2)</f>
        <v>2222.48</v>
      </c>
      <c r="M228" s="30">
        <f>ROUND(J228*$P$10,2)</f>
        <v>1389.05</v>
      </c>
      <c r="N228" s="32">
        <f>ROUND(I228*$P$10,2)</f>
        <v>972.34</v>
      </c>
      <c r="O228" s="30">
        <f t="shared" si="167"/>
        <v>2469703.12</v>
      </c>
      <c r="P228" s="31"/>
      <c r="R228" s="62"/>
      <c r="S228" s="66"/>
    </row>
    <row r="229" spans="1:26" s="2" customFormat="1" ht="15.75">
      <c r="A229" s="27" t="s">
        <v>575</v>
      </c>
      <c r="B229" s="28" t="s">
        <v>186</v>
      </c>
      <c r="C229" s="29" t="s">
        <v>303</v>
      </c>
      <c r="D229" s="57">
        <v>1</v>
      </c>
      <c r="E229" s="30">
        <v>133.58000000000001</v>
      </c>
      <c r="F229" s="30">
        <f t="shared" si="163"/>
        <v>93.506</v>
      </c>
      <c r="G229" s="30">
        <f t="shared" si="166"/>
        <v>93.51</v>
      </c>
      <c r="H229" s="30">
        <f>ROUND(D229*E229,2)</f>
        <v>133.58000000000001</v>
      </c>
      <c r="I229" s="30">
        <f>ROUND(F229*$P$10,2)</f>
        <v>116.88</v>
      </c>
      <c r="J229" s="32">
        <f>ROUND(E229*$P$10,2)</f>
        <v>166.98</v>
      </c>
      <c r="K229" s="30">
        <f t="shared" si="157"/>
        <v>116.88</v>
      </c>
      <c r="L229" s="30">
        <f>ROUND(D229*J229,2)</f>
        <v>166.98</v>
      </c>
      <c r="M229" s="30">
        <f>ROUND(J229*$P$10,2)</f>
        <v>208.73</v>
      </c>
      <c r="N229" s="32">
        <f>ROUND(I229*$P$10,2)</f>
        <v>146.1</v>
      </c>
      <c r="O229" s="30">
        <f t="shared" si="167"/>
        <v>27882.15</v>
      </c>
      <c r="P229" s="31"/>
      <c r="Q229" s="11"/>
      <c r="R229" s="62"/>
      <c r="S229" s="66"/>
      <c r="T229" s="11"/>
      <c r="U229" s="11"/>
      <c r="V229" s="11"/>
      <c r="W229" s="11"/>
      <c r="X229" s="11"/>
      <c r="Y229" s="11"/>
      <c r="Z229" s="11"/>
    </row>
    <row r="230" spans="1:26" s="3" customFormat="1" ht="15.75">
      <c r="A230" s="23" t="s">
        <v>576</v>
      </c>
      <c r="B230" s="20" t="s">
        <v>187</v>
      </c>
      <c r="C230" s="19"/>
      <c r="D230" s="55"/>
      <c r="E230" s="18"/>
      <c r="F230" s="30"/>
      <c r="G230" s="18"/>
      <c r="H230" s="18"/>
      <c r="I230" s="30"/>
      <c r="J230" s="18"/>
      <c r="K230" s="30"/>
      <c r="L230" s="18"/>
      <c r="M230" s="30"/>
      <c r="N230" s="18"/>
      <c r="O230" s="30"/>
      <c r="P230" s="13"/>
      <c r="Q230" s="67"/>
      <c r="R230" s="68"/>
      <c r="S230" s="66"/>
      <c r="T230" s="67"/>
      <c r="U230" s="67"/>
      <c r="V230" s="67"/>
      <c r="W230" s="67"/>
      <c r="X230" s="67"/>
      <c r="Y230" s="67"/>
      <c r="Z230" s="67"/>
    </row>
    <row r="231" spans="1:26" s="2" customFormat="1" ht="15.75">
      <c r="A231" s="27" t="s">
        <v>577</v>
      </c>
      <c r="B231" s="28" t="s">
        <v>188</v>
      </c>
      <c r="C231" s="29" t="s">
        <v>303</v>
      </c>
      <c r="D231" s="57">
        <v>6</v>
      </c>
      <c r="E231" s="30">
        <v>306.5</v>
      </c>
      <c r="F231" s="30">
        <f t="shared" si="163"/>
        <v>214.54999999999998</v>
      </c>
      <c r="G231" s="30">
        <f t="shared" ref="G231" si="168">ROUND(D231*F231,2)</f>
        <v>1287.3</v>
      </c>
      <c r="H231" s="30">
        <f>ROUND(D231*E231,2)</f>
        <v>1839</v>
      </c>
      <c r="I231" s="30">
        <f>ROUND(F231*$P$10,2)</f>
        <v>268.19</v>
      </c>
      <c r="J231" s="32">
        <f>ROUND(E231*$P$10,2)</f>
        <v>383.13</v>
      </c>
      <c r="K231" s="30">
        <f t="shared" si="157"/>
        <v>1609.14</v>
      </c>
      <c r="L231" s="30">
        <f>ROUND(D231*J231,2)</f>
        <v>2298.7800000000002</v>
      </c>
      <c r="M231" s="30">
        <f>ROUND(J231*$P$10,2)</f>
        <v>478.91</v>
      </c>
      <c r="N231" s="32">
        <f>ROUND(I231*$P$10,2)</f>
        <v>335.24</v>
      </c>
      <c r="O231" s="30">
        <f t="shared" ref="O231:O233" si="169">ROUND(H231*M231,2)</f>
        <v>880715.49</v>
      </c>
      <c r="P231" s="31"/>
      <c r="Q231" s="11"/>
      <c r="R231" s="62"/>
      <c r="S231" s="66"/>
      <c r="T231" s="11"/>
      <c r="U231" s="11"/>
      <c r="V231" s="11"/>
      <c r="W231" s="11"/>
      <c r="X231" s="11"/>
      <c r="Y231" s="11"/>
      <c r="Z231" s="11"/>
    </row>
    <row r="232" spans="1:26" s="3" customFormat="1" ht="15.75">
      <c r="A232" s="23" t="s">
        <v>578</v>
      </c>
      <c r="B232" s="20" t="s">
        <v>189</v>
      </c>
      <c r="C232" s="19"/>
      <c r="D232" s="55"/>
      <c r="E232" s="18"/>
      <c r="F232" s="30"/>
      <c r="G232" s="18"/>
      <c r="H232" s="18"/>
      <c r="I232" s="30"/>
      <c r="J232" s="18"/>
      <c r="K232" s="30">
        <f t="shared" si="157"/>
        <v>0</v>
      </c>
      <c r="L232" s="18"/>
      <c r="M232" s="30"/>
      <c r="N232" s="18"/>
      <c r="O232" s="30">
        <f t="shared" si="169"/>
        <v>0</v>
      </c>
      <c r="P232" s="13"/>
      <c r="Q232" s="67"/>
      <c r="R232" s="68"/>
      <c r="S232" s="66"/>
      <c r="T232" s="67"/>
      <c r="U232" s="67"/>
      <c r="V232" s="67"/>
      <c r="W232" s="67"/>
      <c r="X232" s="67"/>
      <c r="Y232" s="67"/>
      <c r="Z232" s="67"/>
    </row>
    <row r="233" spans="1:26" s="2" customFormat="1" ht="15.75">
      <c r="A233" s="27" t="s">
        <v>579</v>
      </c>
      <c r="B233" s="28" t="s">
        <v>190</v>
      </c>
      <c r="C233" s="29" t="s">
        <v>303</v>
      </c>
      <c r="D233" s="57">
        <v>1</v>
      </c>
      <c r="E233" s="30">
        <v>481.66</v>
      </c>
      <c r="F233" s="30">
        <f t="shared" si="163"/>
        <v>337.16199999999998</v>
      </c>
      <c r="G233" s="30">
        <f t="shared" ref="G233" si="170">ROUND(D233*F233,2)</f>
        <v>337.16</v>
      </c>
      <c r="H233" s="30">
        <f>ROUND(D233*E233,2)</f>
        <v>481.66</v>
      </c>
      <c r="I233" s="30">
        <f>ROUND(F233*$P$10,2)</f>
        <v>421.45</v>
      </c>
      <c r="J233" s="32">
        <f>ROUND(E233*$P$10,2)</f>
        <v>602.08000000000004</v>
      </c>
      <c r="K233" s="30">
        <f t="shared" si="157"/>
        <v>421.45</v>
      </c>
      <c r="L233" s="30">
        <f>ROUND(D233*J233,2)</f>
        <v>602.08000000000004</v>
      </c>
      <c r="M233" s="30">
        <f>ROUND(J233*$P$10,2)</f>
        <v>752.6</v>
      </c>
      <c r="N233" s="32">
        <f>ROUND(I233*$P$10,2)</f>
        <v>526.80999999999995</v>
      </c>
      <c r="O233" s="30">
        <f t="shared" si="169"/>
        <v>362497.32</v>
      </c>
      <c r="P233" s="31"/>
      <c r="Q233" s="11"/>
      <c r="R233" s="62"/>
      <c r="S233" s="66"/>
      <c r="T233" s="11"/>
      <c r="U233" s="11"/>
      <c r="V233" s="11"/>
      <c r="W233" s="11"/>
      <c r="X233" s="11"/>
      <c r="Y233" s="11"/>
      <c r="Z233" s="11"/>
    </row>
    <row r="234" spans="1:26" s="3" customFormat="1" ht="15.75">
      <c r="A234" s="23" t="s">
        <v>580</v>
      </c>
      <c r="B234" s="20" t="s">
        <v>191</v>
      </c>
      <c r="C234" s="19"/>
      <c r="D234" s="55"/>
      <c r="E234" s="18"/>
      <c r="F234" s="30">
        <f t="shared" si="163"/>
        <v>0</v>
      </c>
      <c r="G234" s="18"/>
      <c r="H234" s="18"/>
      <c r="I234" s="30"/>
      <c r="J234" s="18"/>
      <c r="K234" s="30"/>
      <c r="L234" s="18"/>
      <c r="M234" s="30"/>
      <c r="N234" s="18"/>
      <c r="O234" s="30"/>
      <c r="P234" s="13"/>
      <c r="Q234" s="67"/>
      <c r="R234" s="68"/>
      <c r="S234" s="66"/>
      <c r="T234" s="67"/>
      <c r="U234" s="67"/>
      <c r="V234" s="67"/>
      <c r="W234" s="67"/>
      <c r="X234" s="67"/>
      <c r="Y234" s="67"/>
      <c r="Z234" s="67"/>
    </row>
    <row r="235" spans="1:26" s="2" customFormat="1" ht="15.75">
      <c r="A235" s="27" t="s">
        <v>581</v>
      </c>
      <c r="B235" s="28" t="s">
        <v>192</v>
      </c>
      <c r="C235" s="29" t="s">
        <v>303</v>
      </c>
      <c r="D235" s="57">
        <v>1</v>
      </c>
      <c r="E235" s="30">
        <v>109.36</v>
      </c>
      <c r="F235" s="30">
        <f t="shared" si="163"/>
        <v>76.551999999999992</v>
      </c>
      <c r="G235" s="30">
        <f t="shared" ref="G235" si="171">ROUND(D235*F235,2)</f>
        <v>76.55</v>
      </c>
      <c r="H235" s="30">
        <f>ROUND(D235*E235,2)</f>
        <v>109.36</v>
      </c>
      <c r="I235" s="30">
        <f>ROUND(F235*$P$10,2)</f>
        <v>95.69</v>
      </c>
      <c r="J235" s="32">
        <f>ROUND(E235*$P$10,2)</f>
        <v>136.69999999999999</v>
      </c>
      <c r="K235" s="30">
        <f t="shared" si="157"/>
        <v>95.69</v>
      </c>
      <c r="L235" s="30">
        <f>ROUND(D235*J235,2)</f>
        <v>136.69999999999999</v>
      </c>
      <c r="M235" s="30">
        <f>ROUND(J235*$P$10,2)</f>
        <v>170.88</v>
      </c>
      <c r="N235" s="32">
        <f>ROUND(I235*$P$10,2)</f>
        <v>119.61</v>
      </c>
      <c r="O235" s="30">
        <f t="shared" ref="O235" si="172">ROUND(H235*M235,2)</f>
        <v>18687.439999999999</v>
      </c>
      <c r="P235" s="31"/>
      <c r="Q235" s="11"/>
      <c r="R235" s="62"/>
      <c r="S235" s="66"/>
      <c r="T235" s="11"/>
      <c r="U235" s="11"/>
      <c r="V235" s="11"/>
      <c r="W235" s="11"/>
      <c r="X235" s="11"/>
      <c r="Y235" s="11"/>
      <c r="Z235" s="11"/>
    </row>
    <row r="236" spans="1:26" s="1" customFormat="1" ht="15.75">
      <c r="A236" s="23" t="s">
        <v>582</v>
      </c>
      <c r="B236" s="20" t="s">
        <v>193</v>
      </c>
      <c r="C236" s="19"/>
      <c r="D236" s="55"/>
      <c r="E236" s="18"/>
      <c r="F236" s="30"/>
      <c r="G236" s="18"/>
      <c r="H236" s="18"/>
      <c r="I236" s="30"/>
      <c r="J236" s="18"/>
      <c r="K236" s="30"/>
      <c r="L236" s="18"/>
      <c r="M236" s="30"/>
      <c r="N236" s="18"/>
      <c r="O236" s="30"/>
      <c r="P236" s="13"/>
      <c r="Q236" s="71"/>
      <c r="R236" s="68"/>
      <c r="S236" s="66"/>
      <c r="T236" s="71"/>
      <c r="U236" s="71"/>
      <c r="V236" s="71"/>
      <c r="W236" s="71"/>
      <c r="X236" s="71"/>
      <c r="Y236" s="71"/>
      <c r="Z236" s="71"/>
    </row>
    <row r="237" spans="1:26" s="2" customFormat="1" ht="15.75">
      <c r="A237" s="27" t="s">
        <v>583</v>
      </c>
      <c r="B237" s="28" t="s">
        <v>195</v>
      </c>
      <c r="C237" s="29" t="s">
        <v>303</v>
      </c>
      <c r="D237" s="57">
        <v>3</v>
      </c>
      <c r="E237" s="30">
        <v>301.37</v>
      </c>
      <c r="F237" s="30">
        <f t="shared" si="163"/>
        <v>210.959</v>
      </c>
      <c r="G237" s="30">
        <f t="shared" ref="G237:G240" si="173">ROUND(D237*F237,2)</f>
        <v>632.88</v>
      </c>
      <c r="H237" s="30">
        <f>ROUND(D237*E237,2)</f>
        <v>904.11</v>
      </c>
      <c r="I237" s="30">
        <f>ROUND(F237*$P$10,2)</f>
        <v>263.7</v>
      </c>
      <c r="J237" s="32">
        <f>ROUND(E237*$P$10,2)</f>
        <v>376.71</v>
      </c>
      <c r="K237" s="30">
        <f t="shared" si="157"/>
        <v>791.1</v>
      </c>
      <c r="L237" s="30">
        <f>ROUND(D237*J237,2)</f>
        <v>1130.1300000000001</v>
      </c>
      <c r="M237" s="30">
        <f>ROUND(J237*$P$10,2)</f>
        <v>470.89</v>
      </c>
      <c r="N237" s="32">
        <f>ROUND(I237*$P$10,2)</f>
        <v>329.63</v>
      </c>
      <c r="O237" s="30">
        <f t="shared" ref="O237:O240" si="174">ROUND(H237*M237,2)</f>
        <v>425736.36</v>
      </c>
      <c r="P237" s="31"/>
      <c r="Q237" s="11"/>
      <c r="R237" s="62"/>
      <c r="S237" s="66"/>
      <c r="T237" s="11"/>
      <c r="U237" s="11"/>
      <c r="V237" s="11"/>
      <c r="W237" s="11"/>
      <c r="X237" s="11"/>
      <c r="Y237" s="11"/>
      <c r="Z237" s="11"/>
    </row>
    <row r="238" spans="1:26" s="2" customFormat="1" ht="15.75">
      <c r="A238" s="27" t="s">
        <v>584</v>
      </c>
      <c r="B238" s="28" t="s">
        <v>196</v>
      </c>
      <c r="C238" s="29" t="s">
        <v>303</v>
      </c>
      <c r="D238" s="57">
        <v>2</v>
      </c>
      <c r="E238" s="30">
        <v>372.21</v>
      </c>
      <c r="F238" s="30">
        <f t="shared" si="163"/>
        <v>260.54699999999997</v>
      </c>
      <c r="G238" s="30">
        <f t="shared" si="173"/>
        <v>521.09</v>
      </c>
      <c r="H238" s="30">
        <f>ROUND(D238*E238,2)</f>
        <v>744.42</v>
      </c>
      <c r="I238" s="30">
        <f>ROUND(F238*$P$10,2)</f>
        <v>325.68</v>
      </c>
      <c r="J238" s="32">
        <f>ROUND(E238*$P$10,2)</f>
        <v>465.26</v>
      </c>
      <c r="K238" s="30">
        <f t="shared" si="157"/>
        <v>651.36</v>
      </c>
      <c r="L238" s="30">
        <f>ROUND(D238*J238,2)</f>
        <v>930.52</v>
      </c>
      <c r="M238" s="30">
        <f>ROUND(J238*$P$10,2)</f>
        <v>581.58000000000004</v>
      </c>
      <c r="N238" s="32">
        <f>ROUND(I238*$P$10,2)</f>
        <v>407.1</v>
      </c>
      <c r="O238" s="30">
        <f t="shared" si="174"/>
        <v>432939.78</v>
      </c>
      <c r="P238" s="31"/>
      <c r="Q238" s="11"/>
      <c r="R238" s="62"/>
      <c r="S238" s="66"/>
      <c r="T238" s="11"/>
      <c r="U238" s="11"/>
      <c r="V238" s="11"/>
      <c r="W238" s="11"/>
      <c r="X238" s="11"/>
      <c r="Y238" s="11"/>
      <c r="Z238" s="11"/>
    </row>
    <row r="239" spans="1:26" s="2" customFormat="1" ht="15.75">
      <c r="A239" s="27" t="s">
        <v>585</v>
      </c>
      <c r="B239" s="28" t="s">
        <v>197</v>
      </c>
      <c r="C239" s="29" t="s">
        <v>303</v>
      </c>
      <c r="D239" s="57">
        <v>2</v>
      </c>
      <c r="E239" s="30">
        <v>443.06</v>
      </c>
      <c r="F239" s="30">
        <f t="shared" si="163"/>
        <v>310.142</v>
      </c>
      <c r="G239" s="30">
        <f t="shared" si="173"/>
        <v>620.28</v>
      </c>
      <c r="H239" s="30">
        <f>ROUND(D239*E239,2)</f>
        <v>886.12</v>
      </c>
      <c r="I239" s="30">
        <f>ROUND(F239*$P$10,2)</f>
        <v>387.68</v>
      </c>
      <c r="J239" s="32">
        <f>ROUND(E239*$P$10,2)</f>
        <v>553.83000000000004</v>
      </c>
      <c r="K239" s="30">
        <f t="shared" si="157"/>
        <v>775.36</v>
      </c>
      <c r="L239" s="30">
        <f>ROUND(D239*J239,2)</f>
        <v>1107.6600000000001</v>
      </c>
      <c r="M239" s="30">
        <f>ROUND(J239*$P$10,2)</f>
        <v>692.29</v>
      </c>
      <c r="N239" s="32">
        <f>ROUND(I239*$P$10,2)</f>
        <v>484.6</v>
      </c>
      <c r="O239" s="30">
        <f t="shared" si="174"/>
        <v>613452.01</v>
      </c>
      <c r="P239" s="31"/>
      <c r="Q239" s="11"/>
      <c r="R239" s="62"/>
      <c r="S239" s="66"/>
      <c r="T239" s="11"/>
      <c r="U239" s="11"/>
      <c r="V239" s="11"/>
      <c r="W239" s="11"/>
      <c r="X239" s="11"/>
      <c r="Y239" s="11"/>
      <c r="Z239" s="11"/>
    </row>
    <row r="240" spans="1:26" s="2" customFormat="1" ht="15.75">
      <c r="A240" s="27" t="s">
        <v>586</v>
      </c>
      <c r="B240" s="28" t="s">
        <v>198</v>
      </c>
      <c r="C240" s="29" t="s">
        <v>303</v>
      </c>
      <c r="D240" s="57">
        <v>1</v>
      </c>
      <c r="E240" s="30">
        <v>513.89</v>
      </c>
      <c r="F240" s="30">
        <f t="shared" si="163"/>
        <v>359.72299999999996</v>
      </c>
      <c r="G240" s="30">
        <f t="shared" si="173"/>
        <v>359.72</v>
      </c>
      <c r="H240" s="30">
        <f>ROUND(D240*E240,2)</f>
        <v>513.89</v>
      </c>
      <c r="I240" s="30">
        <f>ROUND(F240*$P$10,2)</f>
        <v>449.65</v>
      </c>
      <c r="J240" s="32">
        <f>ROUND(E240*$P$10,2)</f>
        <v>642.36</v>
      </c>
      <c r="K240" s="30">
        <f t="shared" si="157"/>
        <v>449.65</v>
      </c>
      <c r="L240" s="30">
        <f>ROUND(D240*J240,2)</f>
        <v>642.36</v>
      </c>
      <c r="M240" s="30">
        <f>ROUND(J240*$P$10,2)</f>
        <v>802.95</v>
      </c>
      <c r="N240" s="32">
        <f>ROUND(I240*$P$10,2)</f>
        <v>562.05999999999995</v>
      </c>
      <c r="O240" s="30">
        <f t="shared" si="174"/>
        <v>412627.98</v>
      </c>
      <c r="P240" s="31"/>
      <c r="Q240" s="11"/>
      <c r="R240" s="62"/>
      <c r="S240" s="66"/>
      <c r="T240" s="11"/>
      <c r="U240" s="11"/>
      <c r="V240" s="11"/>
      <c r="W240" s="11"/>
      <c r="X240" s="11"/>
      <c r="Y240" s="11"/>
      <c r="Z240" s="11"/>
    </row>
    <row r="241" spans="1:26" s="1" customFormat="1" ht="15.75">
      <c r="A241" s="23" t="s">
        <v>587</v>
      </c>
      <c r="B241" s="20" t="s">
        <v>199</v>
      </c>
      <c r="C241" s="19"/>
      <c r="D241" s="55"/>
      <c r="E241" s="18"/>
      <c r="F241" s="30"/>
      <c r="G241" s="18"/>
      <c r="H241" s="18"/>
      <c r="I241" s="30"/>
      <c r="J241" s="18"/>
      <c r="K241" s="30"/>
      <c r="L241" s="18"/>
      <c r="M241" s="30"/>
      <c r="N241" s="18"/>
      <c r="O241" s="30"/>
      <c r="P241" s="13"/>
      <c r="Q241" s="71"/>
      <c r="R241" s="68"/>
      <c r="S241" s="66"/>
      <c r="T241" s="71"/>
      <c r="U241" s="71"/>
      <c r="V241" s="71"/>
      <c r="W241" s="71"/>
      <c r="X241" s="71"/>
      <c r="Y241" s="71"/>
      <c r="Z241" s="71"/>
    </row>
    <row r="242" spans="1:26" s="2" customFormat="1" ht="15.75">
      <c r="A242" s="27" t="s">
        <v>588</v>
      </c>
      <c r="B242" s="28" t="s">
        <v>194</v>
      </c>
      <c r="C242" s="29" t="s">
        <v>303</v>
      </c>
      <c r="D242" s="57">
        <v>4</v>
      </c>
      <c r="E242" s="30">
        <v>163.63999999999999</v>
      </c>
      <c r="F242" s="30">
        <f t="shared" si="163"/>
        <v>114.54799999999999</v>
      </c>
      <c r="G242" s="30">
        <f t="shared" ref="G242:G248" si="175">ROUND(D242*F242,2)</f>
        <v>458.19</v>
      </c>
      <c r="H242" s="30">
        <f t="shared" ref="H242:H248" si="176">ROUND(D242*E242,2)</f>
        <v>654.55999999999995</v>
      </c>
      <c r="I242" s="30">
        <f t="shared" ref="I242:I248" si="177">ROUND(F242*$P$10,2)</f>
        <v>143.19</v>
      </c>
      <c r="J242" s="32">
        <f t="shared" ref="J242:J248" si="178">ROUND(E242*$P$10,2)</f>
        <v>204.55</v>
      </c>
      <c r="K242" s="30">
        <f t="shared" si="157"/>
        <v>572.76</v>
      </c>
      <c r="L242" s="30">
        <f t="shared" ref="L242:L248" si="179">ROUND(D242*J242,2)</f>
        <v>818.2</v>
      </c>
      <c r="M242" s="30">
        <f t="shared" ref="M242:M248" si="180">ROUND(J242*$P$10,2)</f>
        <v>255.69</v>
      </c>
      <c r="N242" s="32">
        <f t="shared" ref="N242:N248" si="181">ROUND(I242*$P$10,2)</f>
        <v>178.99</v>
      </c>
      <c r="O242" s="30">
        <f t="shared" ref="O242:O248" si="182">ROUND(H242*M242,2)</f>
        <v>167364.45000000001</v>
      </c>
      <c r="P242" s="31"/>
      <c r="Q242" s="11"/>
      <c r="R242" s="62"/>
      <c r="S242" s="66"/>
      <c r="T242" s="11"/>
      <c r="U242" s="11"/>
      <c r="V242" s="11"/>
      <c r="W242" s="11"/>
      <c r="X242" s="11"/>
      <c r="Y242" s="11"/>
      <c r="Z242" s="11"/>
    </row>
    <row r="243" spans="1:26" s="2" customFormat="1" ht="15.75">
      <c r="A243" s="27" t="s">
        <v>589</v>
      </c>
      <c r="B243" s="28" t="s">
        <v>195</v>
      </c>
      <c r="C243" s="29" t="s">
        <v>303</v>
      </c>
      <c r="D243" s="57">
        <v>1</v>
      </c>
      <c r="E243" s="30">
        <v>462.11</v>
      </c>
      <c r="F243" s="30">
        <f t="shared" si="163"/>
        <v>323.47699999999998</v>
      </c>
      <c r="G243" s="30">
        <f t="shared" si="175"/>
        <v>323.48</v>
      </c>
      <c r="H243" s="30">
        <f t="shared" si="176"/>
        <v>462.11</v>
      </c>
      <c r="I243" s="30">
        <f t="shared" si="177"/>
        <v>404.35</v>
      </c>
      <c r="J243" s="32">
        <f t="shared" si="178"/>
        <v>577.64</v>
      </c>
      <c r="K243" s="30">
        <f t="shared" si="157"/>
        <v>404.35</v>
      </c>
      <c r="L243" s="30">
        <f t="shared" si="179"/>
        <v>577.64</v>
      </c>
      <c r="M243" s="30">
        <f t="shared" si="180"/>
        <v>722.05</v>
      </c>
      <c r="N243" s="32">
        <f t="shared" si="181"/>
        <v>505.44</v>
      </c>
      <c r="O243" s="30">
        <f t="shared" si="182"/>
        <v>333666.53000000003</v>
      </c>
      <c r="P243" s="31"/>
      <c r="Q243" s="11"/>
      <c r="R243" s="62"/>
      <c r="S243" s="66"/>
      <c r="T243" s="11"/>
      <c r="U243" s="11"/>
      <c r="V243" s="11"/>
      <c r="W243" s="11"/>
      <c r="X243" s="11"/>
      <c r="Y243" s="11"/>
      <c r="Z243" s="11"/>
    </row>
    <row r="244" spans="1:26" s="2" customFormat="1" ht="15.75">
      <c r="A244" s="27" t="s">
        <v>590</v>
      </c>
      <c r="B244" s="28" t="s">
        <v>196</v>
      </c>
      <c r="C244" s="29" t="s">
        <v>303</v>
      </c>
      <c r="D244" s="57">
        <v>1</v>
      </c>
      <c r="E244" s="30">
        <v>517.62</v>
      </c>
      <c r="F244" s="30">
        <f t="shared" si="163"/>
        <v>362.334</v>
      </c>
      <c r="G244" s="30">
        <f t="shared" si="175"/>
        <v>362.33</v>
      </c>
      <c r="H244" s="30">
        <f t="shared" si="176"/>
        <v>517.62</v>
      </c>
      <c r="I244" s="30">
        <f t="shared" si="177"/>
        <v>452.92</v>
      </c>
      <c r="J244" s="32">
        <f t="shared" si="178"/>
        <v>647.03</v>
      </c>
      <c r="K244" s="30">
        <f t="shared" si="157"/>
        <v>452.92</v>
      </c>
      <c r="L244" s="30">
        <f t="shared" si="179"/>
        <v>647.03</v>
      </c>
      <c r="M244" s="30">
        <f t="shared" si="180"/>
        <v>808.79</v>
      </c>
      <c r="N244" s="32">
        <f t="shared" si="181"/>
        <v>566.15</v>
      </c>
      <c r="O244" s="30">
        <f t="shared" si="182"/>
        <v>418645.88</v>
      </c>
      <c r="P244" s="31"/>
      <c r="Q244" s="11"/>
      <c r="R244" s="62"/>
      <c r="S244" s="66"/>
      <c r="T244" s="11"/>
      <c r="U244" s="11"/>
      <c r="V244" s="11"/>
      <c r="W244" s="11"/>
      <c r="X244" s="11"/>
      <c r="Y244" s="11"/>
      <c r="Z244" s="11"/>
    </row>
    <row r="245" spans="1:26" s="2" customFormat="1" ht="15.75">
      <c r="A245" s="27" t="s">
        <v>591</v>
      </c>
      <c r="B245" s="28" t="s">
        <v>197</v>
      </c>
      <c r="C245" s="29" t="s">
        <v>303</v>
      </c>
      <c r="D245" s="57">
        <v>1</v>
      </c>
      <c r="E245" s="30">
        <v>586.63</v>
      </c>
      <c r="F245" s="30">
        <f t="shared" si="163"/>
        <v>410.64099999999996</v>
      </c>
      <c r="G245" s="30">
        <f t="shared" si="175"/>
        <v>410.64</v>
      </c>
      <c r="H245" s="30">
        <f t="shared" si="176"/>
        <v>586.63</v>
      </c>
      <c r="I245" s="30">
        <f t="shared" si="177"/>
        <v>513.29999999999995</v>
      </c>
      <c r="J245" s="32">
        <f t="shared" si="178"/>
        <v>733.29</v>
      </c>
      <c r="K245" s="30">
        <f t="shared" si="157"/>
        <v>513.29999999999995</v>
      </c>
      <c r="L245" s="30">
        <f t="shared" si="179"/>
        <v>733.29</v>
      </c>
      <c r="M245" s="30">
        <f t="shared" si="180"/>
        <v>916.61</v>
      </c>
      <c r="N245" s="32">
        <f t="shared" si="181"/>
        <v>641.63</v>
      </c>
      <c r="O245" s="30">
        <f t="shared" si="182"/>
        <v>537710.92000000004</v>
      </c>
      <c r="P245" s="31"/>
      <c r="Q245" s="11"/>
      <c r="R245" s="62"/>
      <c r="S245" s="66"/>
      <c r="T245" s="11"/>
      <c r="U245" s="11"/>
      <c r="V245" s="11"/>
      <c r="W245" s="11"/>
      <c r="X245" s="11"/>
      <c r="Y245" s="11"/>
      <c r="Z245" s="11"/>
    </row>
    <row r="246" spans="1:26" s="2" customFormat="1" ht="15.75">
      <c r="A246" s="27" t="s">
        <v>592</v>
      </c>
      <c r="B246" s="28" t="s">
        <v>198</v>
      </c>
      <c r="C246" s="29" t="s">
        <v>303</v>
      </c>
      <c r="D246" s="57">
        <v>1</v>
      </c>
      <c r="E246" s="30">
        <v>648.30999999999995</v>
      </c>
      <c r="F246" s="30">
        <f t="shared" si="163"/>
        <v>453.81699999999995</v>
      </c>
      <c r="G246" s="30">
        <f t="shared" si="175"/>
        <v>453.82</v>
      </c>
      <c r="H246" s="30">
        <f t="shared" si="176"/>
        <v>648.30999999999995</v>
      </c>
      <c r="I246" s="30">
        <f t="shared" si="177"/>
        <v>567.27</v>
      </c>
      <c r="J246" s="32">
        <f t="shared" si="178"/>
        <v>810.39</v>
      </c>
      <c r="K246" s="30">
        <f t="shared" si="157"/>
        <v>567.27</v>
      </c>
      <c r="L246" s="30">
        <f t="shared" si="179"/>
        <v>810.39</v>
      </c>
      <c r="M246" s="30">
        <f t="shared" si="180"/>
        <v>1012.99</v>
      </c>
      <c r="N246" s="32">
        <f t="shared" si="181"/>
        <v>709.09</v>
      </c>
      <c r="O246" s="30">
        <f t="shared" si="182"/>
        <v>656731.55000000005</v>
      </c>
      <c r="P246" s="31"/>
      <c r="Q246" s="11"/>
      <c r="R246" s="62"/>
      <c r="S246" s="66"/>
      <c r="T246" s="11"/>
      <c r="U246" s="11"/>
      <c r="V246" s="11"/>
      <c r="W246" s="11"/>
      <c r="X246" s="11"/>
      <c r="Y246" s="11"/>
      <c r="Z246" s="11"/>
    </row>
    <row r="247" spans="1:26" s="2" customFormat="1" ht="15.75">
      <c r="A247" s="27" t="s">
        <v>593</v>
      </c>
      <c r="B247" s="28" t="s">
        <v>200</v>
      </c>
      <c r="C247" s="29" t="s">
        <v>303</v>
      </c>
      <c r="D247" s="57">
        <v>5</v>
      </c>
      <c r="E247" s="30">
        <v>625.48</v>
      </c>
      <c r="F247" s="30">
        <f t="shared" si="163"/>
        <v>437.83600000000001</v>
      </c>
      <c r="G247" s="30">
        <f t="shared" si="175"/>
        <v>2189.1799999999998</v>
      </c>
      <c r="H247" s="30">
        <f t="shared" si="176"/>
        <v>3127.4</v>
      </c>
      <c r="I247" s="30">
        <f t="shared" si="177"/>
        <v>547.29999999999995</v>
      </c>
      <c r="J247" s="32">
        <f t="shared" si="178"/>
        <v>781.85</v>
      </c>
      <c r="K247" s="30">
        <f t="shared" si="157"/>
        <v>2736.5</v>
      </c>
      <c r="L247" s="30">
        <f t="shared" si="179"/>
        <v>3909.25</v>
      </c>
      <c r="M247" s="30">
        <f t="shared" si="180"/>
        <v>977.31</v>
      </c>
      <c r="N247" s="32">
        <f t="shared" si="181"/>
        <v>684.13</v>
      </c>
      <c r="O247" s="30">
        <f t="shared" si="182"/>
        <v>3056439.29</v>
      </c>
      <c r="P247" s="31"/>
      <c r="Q247" s="11"/>
      <c r="R247" s="62"/>
      <c r="S247" s="66"/>
      <c r="T247" s="11"/>
      <c r="U247" s="11"/>
      <c r="V247" s="11"/>
      <c r="W247" s="11"/>
      <c r="X247" s="11"/>
      <c r="Y247" s="11"/>
      <c r="Z247" s="11"/>
    </row>
    <row r="248" spans="1:26" s="2" customFormat="1" ht="15.75">
      <c r="A248" s="27" t="s">
        <v>594</v>
      </c>
      <c r="B248" s="28" t="s">
        <v>201</v>
      </c>
      <c r="C248" s="29" t="s">
        <v>303</v>
      </c>
      <c r="D248" s="57">
        <v>1</v>
      </c>
      <c r="E248" s="30">
        <v>1030.5899999999999</v>
      </c>
      <c r="F248" s="30">
        <f t="shared" si="163"/>
        <v>721.4129999999999</v>
      </c>
      <c r="G248" s="30">
        <f t="shared" si="175"/>
        <v>721.41</v>
      </c>
      <c r="H248" s="30">
        <f t="shared" si="176"/>
        <v>1030.5899999999999</v>
      </c>
      <c r="I248" s="30">
        <f t="shared" si="177"/>
        <v>901.77</v>
      </c>
      <c r="J248" s="32">
        <f t="shared" si="178"/>
        <v>1288.24</v>
      </c>
      <c r="K248" s="30">
        <f t="shared" si="157"/>
        <v>901.77</v>
      </c>
      <c r="L248" s="30">
        <f t="shared" si="179"/>
        <v>1288.24</v>
      </c>
      <c r="M248" s="30">
        <f t="shared" si="180"/>
        <v>1610.3</v>
      </c>
      <c r="N248" s="32">
        <f t="shared" si="181"/>
        <v>1127.21</v>
      </c>
      <c r="O248" s="30">
        <f t="shared" si="182"/>
        <v>1659559.08</v>
      </c>
      <c r="P248" s="31"/>
      <c r="Q248" s="11"/>
      <c r="R248" s="62"/>
      <c r="S248" s="66"/>
      <c r="T248" s="11"/>
      <c r="U248" s="11"/>
      <c r="V248" s="11"/>
      <c r="W248" s="11"/>
      <c r="X248" s="11"/>
      <c r="Y248" s="11"/>
      <c r="Z248" s="11"/>
    </row>
    <row r="249" spans="1:26" ht="15.75">
      <c r="A249" s="23" t="s">
        <v>595</v>
      </c>
      <c r="B249" s="20" t="s">
        <v>339</v>
      </c>
      <c r="C249" s="29"/>
      <c r="D249" s="56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1"/>
      <c r="R249" s="62"/>
      <c r="S249" s="66"/>
    </row>
    <row r="250" spans="1:26" s="10" customFormat="1" ht="31.5">
      <c r="A250" s="25" t="s">
        <v>596</v>
      </c>
      <c r="B250" s="36" t="s">
        <v>335</v>
      </c>
      <c r="C250" s="34" t="s">
        <v>322</v>
      </c>
      <c r="D250" s="57">
        <v>21</v>
      </c>
      <c r="E250" s="32">
        <v>88.05</v>
      </c>
      <c r="F250" s="30">
        <f t="shared" si="163"/>
        <v>61.634999999999991</v>
      </c>
      <c r="G250" s="30">
        <f t="shared" ref="G250:G253" si="183">ROUND(D250*F250,2)</f>
        <v>1294.3399999999999</v>
      </c>
      <c r="H250" s="32">
        <f>ROUND(D250*E250,2)</f>
        <v>1849.05</v>
      </c>
      <c r="I250" s="30">
        <f>ROUND(F250*$P$10,2)</f>
        <v>77.040000000000006</v>
      </c>
      <c r="J250" s="32">
        <f>ROUND(E250*$P$10,2)</f>
        <v>110.06</v>
      </c>
      <c r="K250" s="30">
        <f t="shared" si="157"/>
        <v>1617.84</v>
      </c>
      <c r="L250" s="32">
        <f>ROUND(D250*J250,2)</f>
        <v>2311.2600000000002</v>
      </c>
      <c r="M250" s="30">
        <f>ROUND(J250*$P$10,2)</f>
        <v>137.58000000000001</v>
      </c>
      <c r="N250" s="32">
        <f>ROUND(I250*$P$10,2)</f>
        <v>96.3</v>
      </c>
      <c r="O250" s="30">
        <f t="shared" ref="O250:O253" si="184">ROUND(H250*M250,2)</f>
        <v>254392.3</v>
      </c>
      <c r="P250" s="16"/>
      <c r="Q250" s="12"/>
      <c r="R250" s="61"/>
      <c r="S250" s="66"/>
      <c r="T250" s="12"/>
      <c r="U250" s="12"/>
      <c r="V250" s="12"/>
      <c r="W250" s="12"/>
      <c r="X250" s="12"/>
      <c r="Y250" s="12"/>
      <c r="Z250" s="12"/>
    </row>
    <row r="251" spans="1:26" s="10" customFormat="1" ht="31.5">
      <c r="A251" s="25" t="s">
        <v>597</v>
      </c>
      <c r="B251" s="36" t="s">
        <v>336</v>
      </c>
      <c r="C251" s="34" t="s">
        <v>322</v>
      </c>
      <c r="D251" s="57">
        <v>6</v>
      </c>
      <c r="E251" s="32">
        <v>51.1</v>
      </c>
      <c r="F251" s="30">
        <f t="shared" si="163"/>
        <v>35.769999999999996</v>
      </c>
      <c r="G251" s="30">
        <f t="shared" si="183"/>
        <v>214.62</v>
      </c>
      <c r="H251" s="32">
        <f>ROUND(D251*E251,2)</f>
        <v>306.60000000000002</v>
      </c>
      <c r="I251" s="30">
        <f>ROUND(F251*$P$10,2)</f>
        <v>44.71</v>
      </c>
      <c r="J251" s="32">
        <f>ROUND(E251*$P$10,2)</f>
        <v>63.88</v>
      </c>
      <c r="K251" s="30">
        <f t="shared" si="157"/>
        <v>268.26</v>
      </c>
      <c r="L251" s="32">
        <f>ROUND(D251*J251,2)</f>
        <v>383.28</v>
      </c>
      <c r="M251" s="30">
        <f>ROUND(J251*$P$10,2)</f>
        <v>79.849999999999994</v>
      </c>
      <c r="N251" s="32">
        <f>ROUND(I251*$P$10,2)</f>
        <v>55.89</v>
      </c>
      <c r="O251" s="30">
        <f t="shared" si="184"/>
        <v>24482.01</v>
      </c>
      <c r="P251" s="16"/>
      <c r="Q251" s="12"/>
      <c r="R251" s="61"/>
      <c r="S251" s="66"/>
      <c r="T251" s="12"/>
      <c r="U251" s="12"/>
      <c r="V251" s="12"/>
      <c r="W251" s="12"/>
      <c r="X251" s="12"/>
      <c r="Y251" s="12"/>
      <c r="Z251" s="12"/>
    </row>
    <row r="252" spans="1:26" s="10" customFormat="1" ht="31.5">
      <c r="A252" s="25" t="s">
        <v>598</v>
      </c>
      <c r="B252" s="36" t="s">
        <v>337</v>
      </c>
      <c r="C252" s="34" t="s">
        <v>322</v>
      </c>
      <c r="D252" s="57">
        <v>2</v>
      </c>
      <c r="E252" s="32">
        <v>72.13</v>
      </c>
      <c r="F252" s="30">
        <f t="shared" si="163"/>
        <v>50.490999999999993</v>
      </c>
      <c r="G252" s="30">
        <f t="shared" si="183"/>
        <v>100.98</v>
      </c>
      <c r="H252" s="32">
        <f>ROUND(D252*E252,2)</f>
        <v>144.26</v>
      </c>
      <c r="I252" s="30">
        <f>ROUND(F252*$P$10,2)</f>
        <v>63.11</v>
      </c>
      <c r="J252" s="32">
        <f>ROUND(E252*$P$10,2)</f>
        <v>90.16</v>
      </c>
      <c r="K252" s="30">
        <f t="shared" si="157"/>
        <v>126.22</v>
      </c>
      <c r="L252" s="32">
        <f>ROUND(D252*J252,2)</f>
        <v>180.32</v>
      </c>
      <c r="M252" s="30">
        <f>ROUND(J252*$P$10,2)</f>
        <v>112.7</v>
      </c>
      <c r="N252" s="32">
        <f>ROUND(I252*$P$10,2)</f>
        <v>78.89</v>
      </c>
      <c r="O252" s="30">
        <f t="shared" si="184"/>
        <v>16258.1</v>
      </c>
      <c r="P252" s="16"/>
      <c r="Q252" s="12"/>
      <c r="R252" s="61"/>
      <c r="S252" s="66"/>
      <c r="T252" s="12"/>
      <c r="U252" s="12"/>
      <c r="V252" s="12"/>
      <c r="W252" s="12"/>
      <c r="X252" s="12"/>
      <c r="Y252" s="12"/>
      <c r="Z252" s="12"/>
    </row>
    <row r="253" spans="1:26" s="10" customFormat="1" ht="31.5">
      <c r="A253" s="25" t="s">
        <v>599</v>
      </c>
      <c r="B253" s="36" t="s">
        <v>338</v>
      </c>
      <c r="C253" s="34" t="s">
        <v>322</v>
      </c>
      <c r="D253" s="57">
        <v>6</v>
      </c>
      <c r="E253" s="32">
        <v>72.680000000000007</v>
      </c>
      <c r="F253" s="30">
        <f t="shared" si="163"/>
        <v>50.876000000000005</v>
      </c>
      <c r="G253" s="30">
        <f t="shared" si="183"/>
        <v>305.26</v>
      </c>
      <c r="H253" s="32">
        <f>ROUND(D253*E253,2)</f>
        <v>436.08</v>
      </c>
      <c r="I253" s="30">
        <f>ROUND(F253*$P$10,2)</f>
        <v>63.6</v>
      </c>
      <c r="J253" s="32">
        <f>ROUND(E253*$P$10,2)</f>
        <v>90.85</v>
      </c>
      <c r="K253" s="30">
        <f t="shared" si="157"/>
        <v>381.6</v>
      </c>
      <c r="L253" s="32">
        <f>ROUND(D253*J253,2)</f>
        <v>545.1</v>
      </c>
      <c r="M253" s="30">
        <f>ROUND(J253*$P$10,2)</f>
        <v>113.56</v>
      </c>
      <c r="N253" s="32">
        <f>ROUND(I253*$P$10,2)</f>
        <v>79.5</v>
      </c>
      <c r="O253" s="30">
        <f t="shared" si="184"/>
        <v>49521.24</v>
      </c>
      <c r="P253" s="16"/>
      <c r="Q253" s="12"/>
      <c r="R253" s="61"/>
      <c r="S253" s="66"/>
      <c r="T253" s="12"/>
      <c r="U253" s="12"/>
      <c r="V253" s="12"/>
      <c r="W253" s="12"/>
      <c r="X253" s="12"/>
      <c r="Y253" s="12"/>
      <c r="Z253" s="12"/>
    </row>
    <row r="254" spans="1:26" s="5" customFormat="1" ht="15.75">
      <c r="A254" s="86">
        <v>10</v>
      </c>
      <c r="B254" s="87" t="s">
        <v>202</v>
      </c>
      <c r="C254" s="88"/>
      <c r="D254" s="89"/>
      <c r="E254" s="90"/>
      <c r="F254" s="90"/>
      <c r="G254" s="90">
        <f>SUM(G255:G285)</f>
        <v>55334.2</v>
      </c>
      <c r="H254" s="90">
        <f>SUM(H255:H285)</f>
        <v>79048.84</v>
      </c>
      <c r="I254" s="90"/>
      <c r="J254" s="90"/>
      <c r="K254" s="90">
        <f>SUM(K255:K285)</f>
        <v>69167.22</v>
      </c>
      <c r="L254" s="90">
        <f>SUM(L255:L285)</f>
        <v>98810.24000000002</v>
      </c>
      <c r="M254" s="90"/>
      <c r="N254" s="90"/>
      <c r="O254" s="90">
        <f>SUM(O255:O285)</f>
        <v>42001491.099999994</v>
      </c>
      <c r="P254" s="91">
        <f>L254/$L$387*100</f>
        <v>3.6102548189559531</v>
      </c>
      <c r="Q254" s="65"/>
      <c r="R254" s="68"/>
      <c r="S254" s="66"/>
      <c r="T254" s="65"/>
      <c r="U254" s="65"/>
      <c r="V254" s="65"/>
      <c r="W254" s="65"/>
      <c r="X254" s="65"/>
      <c r="Y254" s="65"/>
      <c r="Z254" s="65"/>
    </row>
    <row r="255" spans="1:26" s="1" customFormat="1" ht="15.75">
      <c r="A255" s="23" t="s">
        <v>600</v>
      </c>
      <c r="B255" s="20" t="s">
        <v>203</v>
      </c>
      <c r="C255" s="19"/>
      <c r="D255" s="55"/>
      <c r="E255" s="18"/>
      <c r="F255" s="30"/>
      <c r="G255" s="18"/>
      <c r="H255" s="18"/>
      <c r="I255" s="18"/>
      <c r="J255" s="18"/>
      <c r="K255" s="18"/>
      <c r="L255" s="18"/>
      <c r="M255" s="18"/>
      <c r="N255" s="18"/>
      <c r="O255" s="18"/>
      <c r="P255" s="13"/>
      <c r="Q255" s="71"/>
      <c r="R255" s="68"/>
      <c r="S255" s="66"/>
      <c r="T255" s="71"/>
      <c r="U255" s="71"/>
      <c r="V255" s="71"/>
      <c r="W255" s="71"/>
      <c r="X255" s="71"/>
      <c r="Y255" s="71"/>
      <c r="Z255" s="71"/>
    </row>
    <row r="256" spans="1:26" s="2" customFormat="1" ht="15.75">
      <c r="A256" s="27" t="s">
        <v>601</v>
      </c>
      <c r="B256" s="28" t="s">
        <v>204</v>
      </c>
      <c r="C256" s="29" t="s">
        <v>305</v>
      </c>
      <c r="D256" s="57">
        <v>140</v>
      </c>
      <c r="E256" s="30">
        <v>6.21</v>
      </c>
      <c r="F256" s="30">
        <f t="shared" si="163"/>
        <v>4.3469999999999995</v>
      </c>
      <c r="G256" s="30">
        <f t="shared" ref="G256:G257" si="185">ROUND(D256*F256,2)</f>
        <v>608.58000000000004</v>
      </c>
      <c r="H256" s="30">
        <f>ROUND(D256*E256,2)</f>
        <v>869.4</v>
      </c>
      <c r="I256" s="30">
        <f>ROUND(F256*$P$10,2)</f>
        <v>5.43</v>
      </c>
      <c r="J256" s="32">
        <f>ROUND(E256*$P$10,2)</f>
        <v>7.76</v>
      </c>
      <c r="K256" s="30">
        <f t="shared" ref="K256:K265" si="186">ROUND(D256*I256,2)</f>
        <v>760.2</v>
      </c>
      <c r="L256" s="30">
        <f>ROUND(D256*J256,2)</f>
        <v>1086.4000000000001</v>
      </c>
      <c r="M256" s="30">
        <f>ROUND(J256*$P$10,2)</f>
        <v>9.6999999999999993</v>
      </c>
      <c r="N256" s="32">
        <f>ROUND(I256*$P$10,2)</f>
        <v>6.79</v>
      </c>
      <c r="O256" s="30">
        <f t="shared" ref="O256:O257" si="187">ROUND(H256*M256,2)</f>
        <v>8433.18</v>
      </c>
      <c r="P256" s="31"/>
      <c r="Q256" s="11"/>
      <c r="R256" s="62"/>
      <c r="S256" s="66"/>
      <c r="T256" s="11"/>
      <c r="U256" s="11"/>
      <c r="V256" s="11"/>
      <c r="W256" s="11"/>
      <c r="X256" s="11"/>
      <c r="Y256" s="11"/>
      <c r="Z256" s="11"/>
    </row>
    <row r="257" spans="1:26" s="2" customFormat="1" ht="15.75">
      <c r="A257" s="27" t="s">
        <v>602</v>
      </c>
      <c r="B257" s="28" t="s">
        <v>205</v>
      </c>
      <c r="C257" s="29" t="s">
        <v>305</v>
      </c>
      <c r="D257" s="57">
        <v>140</v>
      </c>
      <c r="E257" s="30">
        <v>8.36</v>
      </c>
      <c r="F257" s="30">
        <f t="shared" si="163"/>
        <v>5.8519999999999994</v>
      </c>
      <c r="G257" s="30">
        <f t="shared" si="185"/>
        <v>819.28</v>
      </c>
      <c r="H257" s="30">
        <f>ROUND(D257*E257,2)</f>
        <v>1170.4000000000001</v>
      </c>
      <c r="I257" s="30">
        <f>ROUND(F257*$P$10,2)</f>
        <v>7.32</v>
      </c>
      <c r="J257" s="32">
        <f>ROUND(E257*$P$10,2)</f>
        <v>10.45</v>
      </c>
      <c r="K257" s="30">
        <f t="shared" si="186"/>
        <v>1024.8</v>
      </c>
      <c r="L257" s="30">
        <f>ROUND(D257*J257,2)</f>
        <v>1463</v>
      </c>
      <c r="M257" s="30">
        <f>ROUND(J257*$P$10,2)</f>
        <v>13.06</v>
      </c>
      <c r="N257" s="32">
        <f>ROUND(I257*$P$10,2)</f>
        <v>9.15</v>
      </c>
      <c r="O257" s="30">
        <f t="shared" si="187"/>
        <v>15285.42</v>
      </c>
      <c r="P257" s="31"/>
      <c r="Q257" s="11"/>
      <c r="R257" s="62"/>
      <c r="S257" s="66"/>
      <c r="T257" s="11"/>
      <c r="U257" s="11"/>
      <c r="V257" s="11"/>
      <c r="W257" s="11"/>
      <c r="X257" s="11"/>
      <c r="Y257" s="11"/>
      <c r="Z257" s="11"/>
    </row>
    <row r="258" spans="1:26" s="1" customFormat="1" ht="15.75">
      <c r="A258" s="23" t="s">
        <v>603</v>
      </c>
      <c r="B258" s="20" t="s">
        <v>206</v>
      </c>
      <c r="C258" s="19"/>
      <c r="D258" s="55"/>
      <c r="E258" s="18"/>
      <c r="F258" s="30"/>
      <c r="G258" s="18"/>
      <c r="H258" s="18"/>
      <c r="I258" s="30"/>
      <c r="J258" s="18"/>
      <c r="K258" s="30"/>
      <c r="L258" s="18"/>
      <c r="M258" s="30"/>
      <c r="N258" s="18"/>
      <c r="O258" s="30"/>
      <c r="P258" s="13"/>
      <c r="Q258" s="71"/>
      <c r="R258" s="68"/>
      <c r="S258" s="66"/>
      <c r="T258" s="71"/>
      <c r="U258" s="71"/>
      <c r="V258" s="71"/>
      <c r="W258" s="71"/>
      <c r="X258" s="71"/>
      <c r="Y258" s="71"/>
      <c r="Z258" s="71"/>
    </row>
    <row r="259" spans="1:26" s="2" customFormat="1" ht="15.75">
      <c r="A259" s="27" t="s">
        <v>604</v>
      </c>
      <c r="B259" s="28" t="s">
        <v>207</v>
      </c>
      <c r="C259" s="29" t="s">
        <v>303</v>
      </c>
      <c r="D259" s="57">
        <v>12</v>
      </c>
      <c r="E259" s="30">
        <v>209.56</v>
      </c>
      <c r="F259" s="30">
        <f t="shared" si="163"/>
        <v>146.69199999999998</v>
      </c>
      <c r="G259" s="30">
        <f t="shared" ref="G259" si="188">ROUND(D259*F259,2)</f>
        <v>1760.3</v>
      </c>
      <c r="H259" s="30">
        <f>ROUND(D259*E259,2)</f>
        <v>2514.7199999999998</v>
      </c>
      <c r="I259" s="30">
        <f>ROUND(F259*$P$10,2)</f>
        <v>183.37</v>
      </c>
      <c r="J259" s="32">
        <f>ROUND(E259*$P$10,2)</f>
        <v>261.95</v>
      </c>
      <c r="K259" s="30">
        <f t="shared" si="186"/>
        <v>2200.44</v>
      </c>
      <c r="L259" s="30">
        <f>ROUND(D259*J259,2)</f>
        <v>3143.4</v>
      </c>
      <c r="M259" s="30">
        <f>ROUND(J259*$P$10,2)</f>
        <v>327.44</v>
      </c>
      <c r="N259" s="32">
        <f>ROUND(I259*$P$10,2)</f>
        <v>229.21</v>
      </c>
      <c r="O259" s="30">
        <f t="shared" ref="O259" si="189">ROUND(H259*M259,2)</f>
        <v>823419.92</v>
      </c>
      <c r="P259" s="31"/>
      <c r="Q259" s="11"/>
      <c r="R259" s="62"/>
      <c r="S259" s="66"/>
      <c r="T259" s="11"/>
      <c r="U259" s="11"/>
      <c r="V259" s="11"/>
      <c r="W259" s="11"/>
      <c r="X259" s="11"/>
      <c r="Y259" s="11"/>
      <c r="Z259" s="11"/>
    </row>
    <row r="260" spans="1:26" s="1" customFormat="1" ht="15.75">
      <c r="A260" s="23" t="s">
        <v>605</v>
      </c>
      <c r="B260" s="20" t="s">
        <v>208</v>
      </c>
      <c r="C260" s="19"/>
      <c r="D260" s="55"/>
      <c r="E260" s="18"/>
      <c r="F260" s="30"/>
      <c r="G260" s="18"/>
      <c r="H260" s="18"/>
      <c r="I260" s="30"/>
      <c r="J260" s="18"/>
      <c r="K260" s="30"/>
      <c r="L260" s="18"/>
      <c r="M260" s="30"/>
      <c r="N260" s="18"/>
      <c r="O260" s="30"/>
      <c r="P260" s="13"/>
      <c r="Q260" s="71"/>
      <c r="R260" s="68"/>
      <c r="S260" s="66"/>
      <c r="T260" s="71"/>
      <c r="U260" s="71"/>
      <c r="V260" s="71"/>
      <c r="W260" s="71"/>
      <c r="X260" s="71"/>
      <c r="Y260" s="71"/>
      <c r="Z260" s="71"/>
    </row>
    <row r="261" spans="1:26" s="2" customFormat="1" ht="15.75">
      <c r="A261" s="27" t="s">
        <v>606</v>
      </c>
      <c r="B261" s="28" t="s">
        <v>209</v>
      </c>
      <c r="C261" s="29" t="s">
        <v>303</v>
      </c>
      <c r="D261" s="57">
        <v>2</v>
      </c>
      <c r="E261" s="30">
        <v>77.3</v>
      </c>
      <c r="F261" s="30">
        <f t="shared" si="163"/>
        <v>54.109999999999992</v>
      </c>
      <c r="G261" s="30">
        <f t="shared" ref="G261" si="190">ROUND(D261*F261,2)</f>
        <v>108.22</v>
      </c>
      <c r="H261" s="30">
        <f>ROUND(D261*E261,2)</f>
        <v>154.6</v>
      </c>
      <c r="I261" s="30">
        <f>ROUND(F261*$P$10,2)</f>
        <v>67.64</v>
      </c>
      <c r="J261" s="32">
        <f>ROUND(E261*$P$10,2)</f>
        <v>96.63</v>
      </c>
      <c r="K261" s="30">
        <f t="shared" si="186"/>
        <v>135.28</v>
      </c>
      <c r="L261" s="30">
        <f>ROUND(D261*J261,2)</f>
        <v>193.26</v>
      </c>
      <c r="M261" s="30">
        <f>ROUND(J261*$P$10,2)</f>
        <v>120.79</v>
      </c>
      <c r="N261" s="32">
        <f>ROUND(I261*$P$10,2)</f>
        <v>84.55</v>
      </c>
      <c r="O261" s="30">
        <f t="shared" ref="O261" si="191">ROUND(H261*M261,2)</f>
        <v>18674.13</v>
      </c>
      <c r="P261" s="31"/>
      <c r="Q261" s="11"/>
      <c r="R261" s="62"/>
      <c r="S261" s="66"/>
      <c r="T261" s="11"/>
      <c r="U261" s="11"/>
      <c r="V261" s="11"/>
      <c r="W261" s="11"/>
      <c r="X261" s="11"/>
      <c r="Y261" s="11"/>
      <c r="Z261" s="11"/>
    </row>
    <row r="262" spans="1:26" s="3" customFormat="1" ht="15.75">
      <c r="A262" s="23" t="s">
        <v>607</v>
      </c>
      <c r="B262" s="20" t="s">
        <v>210</v>
      </c>
      <c r="C262" s="19"/>
      <c r="D262" s="55"/>
      <c r="E262" s="18"/>
      <c r="F262" s="30"/>
      <c r="G262" s="18"/>
      <c r="H262" s="18"/>
      <c r="I262" s="30"/>
      <c r="J262" s="18"/>
      <c r="K262" s="30"/>
      <c r="L262" s="18"/>
      <c r="M262" s="30"/>
      <c r="N262" s="18"/>
      <c r="O262" s="30"/>
      <c r="P262" s="13"/>
      <c r="Q262" s="67"/>
      <c r="R262" s="68"/>
      <c r="S262" s="66"/>
      <c r="T262" s="67"/>
      <c r="U262" s="67"/>
      <c r="V262" s="67"/>
      <c r="W262" s="67"/>
      <c r="X262" s="67"/>
      <c r="Y262" s="67"/>
      <c r="Z262" s="67"/>
    </row>
    <row r="263" spans="1:26" s="2" customFormat="1" ht="15.75">
      <c r="A263" s="27" t="s">
        <v>608</v>
      </c>
      <c r="B263" s="28" t="s">
        <v>211</v>
      </c>
      <c r="C263" s="29" t="s">
        <v>303</v>
      </c>
      <c r="D263" s="57">
        <v>1</v>
      </c>
      <c r="E263" s="30">
        <v>17.46</v>
      </c>
      <c r="F263" s="30">
        <f t="shared" si="163"/>
        <v>12.222</v>
      </c>
      <c r="G263" s="30">
        <f t="shared" ref="G263:G265" si="192">ROUND(D263*F263,2)</f>
        <v>12.22</v>
      </c>
      <c r="H263" s="30">
        <f>ROUND(D263*E263,2)</f>
        <v>17.46</v>
      </c>
      <c r="I263" s="30">
        <f>ROUND(F263*$P$10,2)</f>
        <v>15.28</v>
      </c>
      <c r="J263" s="32">
        <f>ROUND(E263*$P$10,2)</f>
        <v>21.83</v>
      </c>
      <c r="K263" s="30">
        <f t="shared" si="186"/>
        <v>15.28</v>
      </c>
      <c r="L263" s="30">
        <f>ROUND(D263*J263,2)</f>
        <v>21.83</v>
      </c>
      <c r="M263" s="30">
        <f>ROUND(J263*$P$10,2)</f>
        <v>27.29</v>
      </c>
      <c r="N263" s="32">
        <f>ROUND(I263*$P$10,2)</f>
        <v>19.100000000000001</v>
      </c>
      <c r="O263" s="30">
        <f t="shared" ref="O263:O265" si="193">ROUND(H263*M263,2)</f>
        <v>476.48</v>
      </c>
      <c r="P263" s="31"/>
      <c r="Q263" s="11"/>
      <c r="R263" s="62"/>
      <c r="S263" s="66"/>
      <c r="T263" s="11"/>
      <c r="U263" s="11"/>
      <c r="V263" s="11"/>
      <c r="W263" s="11"/>
      <c r="X263" s="11"/>
      <c r="Y263" s="11"/>
      <c r="Z263" s="11"/>
    </row>
    <row r="264" spans="1:26" s="2" customFormat="1" ht="15.75">
      <c r="A264" s="27" t="s">
        <v>609</v>
      </c>
      <c r="B264" s="28" t="s">
        <v>212</v>
      </c>
      <c r="C264" s="29" t="s">
        <v>303</v>
      </c>
      <c r="D264" s="57">
        <v>2</v>
      </c>
      <c r="E264" s="30">
        <v>61.69</v>
      </c>
      <c r="F264" s="30">
        <f t="shared" si="163"/>
        <v>43.182999999999993</v>
      </c>
      <c r="G264" s="30">
        <f t="shared" si="192"/>
        <v>86.37</v>
      </c>
      <c r="H264" s="30">
        <f>ROUND(D264*E264,2)</f>
        <v>123.38</v>
      </c>
      <c r="I264" s="30">
        <f>ROUND(F264*$P$10,2)</f>
        <v>53.98</v>
      </c>
      <c r="J264" s="32">
        <f>ROUND(E264*$P$10,2)</f>
        <v>77.11</v>
      </c>
      <c r="K264" s="30">
        <f t="shared" si="186"/>
        <v>107.96</v>
      </c>
      <c r="L264" s="30">
        <f>ROUND(D264*J264,2)</f>
        <v>154.22</v>
      </c>
      <c r="M264" s="30">
        <f>ROUND(J264*$P$10,2)</f>
        <v>96.39</v>
      </c>
      <c r="N264" s="32">
        <f>ROUND(I264*$P$10,2)</f>
        <v>67.48</v>
      </c>
      <c r="O264" s="30">
        <f t="shared" si="193"/>
        <v>11892.6</v>
      </c>
      <c r="P264" s="31"/>
      <c r="Q264" s="11"/>
      <c r="R264" s="62"/>
      <c r="S264" s="66"/>
      <c r="T264" s="11"/>
      <c r="U264" s="11"/>
      <c r="V264" s="11"/>
      <c r="W264" s="11"/>
      <c r="X264" s="11"/>
      <c r="Y264" s="11"/>
      <c r="Z264" s="11"/>
    </row>
    <row r="265" spans="1:26" s="2" customFormat="1" ht="15.75">
      <c r="A265" s="27" t="s">
        <v>610</v>
      </c>
      <c r="B265" s="28" t="s">
        <v>213</v>
      </c>
      <c r="C265" s="29" t="s">
        <v>303</v>
      </c>
      <c r="D265" s="57">
        <v>2</v>
      </c>
      <c r="E265" s="30">
        <v>94.69</v>
      </c>
      <c r="F265" s="30">
        <f t="shared" si="163"/>
        <v>66.283000000000001</v>
      </c>
      <c r="G265" s="30">
        <f t="shared" si="192"/>
        <v>132.57</v>
      </c>
      <c r="H265" s="30">
        <f>ROUND(D265*E265,2)</f>
        <v>189.38</v>
      </c>
      <c r="I265" s="30">
        <f>ROUND(F265*$P$10,2)</f>
        <v>82.85</v>
      </c>
      <c r="J265" s="32">
        <f>ROUND(E265*$P$10,2)</f>
        <v>118.36</v>
      </c>
      <c r="K265" s="30">
        <f t="shared" si="186"/>
        <v>165.7</v>
      </c>
      <c r="L265" s="30">
        <f>ROUND(D265*J265,2)</f>
        <v>236.72</v>
      </c>
      <c r="M265" s="30">
        <f>ROUND(J265*$P$10,2)</f>
        <v>147.94999999999999</v>
      </c>
      <c r="N265" s="32">
        <f>ROUND(I265*$P$10,2)</f>
        <v>103.56</v>
      </c>
      <c r="O265" s="30">
        <f t="shared" si="193"/>
        <v>28018.77</v>
      </c>
      <c r="P265" s="31"/>
      <c r="Q265" s="11"/>
      <c r="R265" s="62"/>
      <c r="S265" s="66"/>
      <c r="T265" s="11"/>
      <c r="U265" s="11"/>
      <c r="V265" s="11"/>
      <c r="W265" s="11"/>
      <c r="X265" s="11"/>
      <c r="Y265" s="11"/>
      <c r="Z265" s="11"/>
    </row>
    <row r="266" spans="1:26" s="1" customFormat="1" ht="15.75">
      <c r="A266" s="23" t="s">
        <v>611</v>
      </c>
      <c r="B266" s="20" t="s">
        <v>214</v>
      </c>
      <c r="C266" s="19"/>
      <c r="D266" s="55"/>
      <c r="E266" s="18"/>
      <c r="F266" s="30"/>
      <c r="G266" s="18"/>
      <c r="H266" s="18"/>
      <c r="I266" s="30"/>
      <c r="J266" s="18"/>
      <c r="K266" s="18"/>
      <c r="L266" s="18"/>
      <c r="M266" s="30"/>
      <c r="N266" s="18"/>
      <c r="O266" s="18"/>
      <c r="P266" s="13"/>
      <c r="Q266" s="71"/>
      <c r="R266" s="68"/>
      <c r="S266" s="66"/>
      <c r="T266" s="71"/>
      <c r="U266" s="71"/>
      <c r="V266" s="71"/>
      <c r="W266" s="71"/>
      <c r="X266" s="71"/>
      <c r="Y266" s="71"/>
      <c r="Z266" s="71"/>
    </row>
    <row r="267" spans="1:26" s="2" customFormat="1" ht="15.75">
      <c r="A267" s="27" t="s">
        <v>612</v>
      </c>
      <c r="B267" s="28" t="s">
        <v>215</v>
      </c>
      <c r="C267" s="29" t="s">
        <v>305</v>
      </c>
      <c r="D267" s="57">
        <v>450</v>
      </c>
      <c r="E267" s="30">
        <v>3.81</v>
      </c>
      <c r="F267" s="30">
        <f t="shared" si="163"/>
        <v>2.6669999999999998</v>
      </c>
      <c r="G267" s="30">
        <f t="shared" ref="G267" si="194">ROUND(D267*F267,2)</f>
        <v>1200.1500000000001</v>
      </c>
      <c r="H267" s="30">
        <f>ROUND(D267*E267,2)</f>
        <v>1714.5</v>
      </c>
      <c r="I267" s="30">
        <f>ROUND(F267*$P$10,2)</f>
        <v>3.33</v>
      </c>
      <c r="J267" s="32">
        <f>ROUND(E267*$P$10,2)</f>
        <v>4.76</v>
      </c>
      <c r="K267" s="30">
        <f t="shared" ref="K267:K278" si="195">ROUND(D267*I267,2)</f>
        <v>1498.5</v>
      </c>
      <c r="L267" s="30">
        <f>ROUND(D267*J267,2)</f>
        <v>2142</v>
      </c>
      <c r="M267" s="30">
        <f>ROUND(J267*$P$10,2)</f>
        <v>5.95</v>
      </c>
      <c r="N267" s="32">
        <f>ROUND(I267*$P$10,2)</f>
        <v>4.16</v>
      </c>
      <c r="O267" s="30">
        <f t="shared" ref="O267" si="196">ROUND(H267*M267,2)</f>
        <v>10201.280000000001</v>
      </c>
      <c r="P267" s="31"/>
      <c r="Q267" s="11"/>
      <c r="R267" s="62"/>
      <c r="S267" s="66"/>
      <c r="T267" s="11"/>
      <c r="U267" s="11"/>
      <c r="V267" s="11"/>
      <c r="W267" s="11"/>
      <c r="X267" s="11"/>
      <c r="Y267" s="11"/>
      <c r="Z267" s="11"/>
    </row>
    <row r="268" spans="1:26" s="1" customFormat="1" ht="15.75">
      <c r="A268" s="23" t="s">
        <v>613</v>
      </c>
      <c r="B268" s="20" t="s">
        <v>216</v>
      </c>
      <c r="C268" s="19"/>
      <c r="D268" s="55"/>
      <c r="E268" s="18"/>
      <c r="F268" s="30"/>
      <c r="G268" s="18"/>
      <c r="H268" s="18"/>
      <c r="I268" s="30"/>
      <c r="J268" s="18"/>
      <c r="K268" s="30"/>
      <c r="L268" s="18"/>
      <c r="M268" s="30"/>
      <c r="N268" s="18"/>
      <c r="O268" s="30"/>
      <c r="P268" s="13"/>
      <c r="Q268" s="71"/>
      <c r="R268" s="68"/>
      <c r="S268" s="66"/>
      <c r="T268" s="71"/>
      <c r="U268" s="71"/>
      <c r="V268" s="71"/>
      <c r="W268" s="71"/>
      <c r="X268" s="71"/>
      <c r="Y268" s="71"/>
      <c r="Z268" s="71"/>
    </row>
    <row r="269" spans="1:26" s="10" customFormat="1" ht="31.5" customHeight="1">
      <c r="A269" s="25" t="s">
        <v>614</v>
      </c>
      <c r="B269" s="36" t="s">
        <v>356</v>
      </c>
      <c r="C269" s="39" t="s">
        <v>303</v>
      </c>
      <c r="D269" s="57">
        <v>77</v>
      </c>
      <c r="E269" s="40">
        <v>114.76</v>
      </c>
      <c r="F269" s="30">
        <f t="shared" si="163"/>
        <v>80.331999999999994</v>
      </c>
      <c r="G269" s="30">
        <f t="shared" ref="G269" si="197">ROUND(D269*F269,2)</f>
        <v>6185.56</v>
      </c>
      <c r="H269" s="32">
        <f>ROUND(D269*E269,2)</f>
        <v>8836.52</v>
      </c>
      <c r="I269" s="30">
        <f>ROUND(F269*$P$10,2)</f>
        <v>100.42</v>
      </c>
      <c r="J269" s="32">
        <f>ROUND(E269*$P$10,2)</f>
        <v>143.44999999999999</v>
      </c>
      <c r="K269" s="30">
        <f t="shared" si="195"/>
        <v>7732.34</v>
      </c>
      <c r="L269" s="32">
        <f>ROUND(D269*J269,2)</f>
        <v>11045.65</v>
      </c>
      <c r="M269" s="30">
        <f>ROUND(J269*$P$10,2)</f>
        <v>179.31</v>
      </c>
      <c r="N269" s="32">
        <f>ROUND(I269*$P$10,2)</f>
        <v>125.53</v>
      </c>
      <c r="O269" s="30">
        <f t="shared" ref="O269" si="198">ROUND(H269*M269,2)</f>
        <v>1584476.4</v>
      </c>
      <c r="P269" s="16"/>
      <c r="Q269" s="12"/>
      <c r="R269" s="61"/>
      <c r="S269" s="66"/>
      <c r="T269" s="12"/>
      <c r="U269" s="12"/>
      <c r="V269" s="12"/>
      <c r="W269" s="12"/>
      <c r="X269" s="12"/>
      <c r="Y269" s="12"/>
      <c r="Z269" s="12"/>
    </row>
    <row r="270" spans="1:26" s="1" customFormat="1" ht="15.75">
      <c r="A270" s="23" t="s">
        <v>615</v>
      </c>
      <c r="B270" s="20" t="s">
        <v>217</v>
      </c>
      <c r="C270" s="19"/>
      <c r="D270" s="55"/>
      <c r="E270" s="18"/>
      <c r="F270" s="30"/>
      <c r="G270" s="18"/>
      <c r="H270" s="18"/>
      <c r="I270" s="30"/>
      <c r="J270" s="18"/>
      <c r="K270" s="30"/>
      <c r="L270" s="18"/>
      <c r="M270" s="30"/>
      <c r="N270" s="18"/>
      <c r="O270" s="30"/>
      <c r="P270" s="13"/>
      <c r="Q270" s="71"/>
      <c r="R270" s="68"/>
      <c r="S270" s="66"/>
      <c r="T270" s="71"/>
      <c r="U270" s="71"/>
      <c r="V270" s="71"/>
      <c r="W270" s="71"/>
      <c r="X270" s="71"/>
      <c r="Y270" s="71"/>
      <c r="Z270" s="71"/>
    </row>
    <row r="271" spans="1:26" s="2" customFormat="1" ht="15.75">
      <c r="A271" s="27" t="s">
        <v>616</v>
      </c>
      <c r="B271" s="28" t="s">
        <v>218</v>
      </c>
      <c r="C271" s="29" t="s">
        <v>303</v>
      </c>
      <c r="D271" s="57">
        <v>12</v>
      </c>
      <c r="E271" s="30">
        <v>392.82</v>
      </c>
      <c r="F271" s="30">
        <f t="shared" si="163"/>
        <v>274.97399999999999</v>
      </c>
      <c r="G271" s="30">
        <f t="shared" ref="G271" si="199">ROUND(D271*F271,2)</f>
        <v>3299.69</v>
      </c>
      <c r="H271" s="30">
        <f>ROUND(D271*E271,2)</f>
        <v>4713.84</v>
      </c>
      <c r="I271" s="30">
        <f>ROUND(F271*$P$10,2)</f>
        <v>343.72</v>
      </c>
      <c r="J271" s="32">
        <f>ROUND(E271*$P$10,2)</f>
        <v>491.03</v>
      </c>
      <c r="K271" s="30">
        <f t="shared" si="195"/>
        <v>4124.6400000000003</v>
      </c>
      <c r="L271" s="30">
        <f>ROUND(D271*J271,2)</f>
        <v>5892.36</v>
      </c>
      <c r="M271" s="30">
        <f>ROUND(J271*$P$10,2)</f>
        <v>613.79</v>
      </c>
      <c r="N271" s="32">
        <f>ROUND(I271*$P$10,2)</f>
        <v>429.65</v>
      </c>
      <c r="O271" s="30">
        <f t="shared" ref="O271:O273" si="200">ROUND(H271*M271,2)</f>
        <v>2893307.85</v>
      </c>
      <c r="P271" s="31"/>
      <c r="Q271" s="11"/>
      <c r="R271" s="62"/>
      <c r="S271" s="66"/>
      <c r="T271" s="11"/>
      <c r="U271" s="11"/>
      <c r="V271" s="11"/>
      <c r="W271" s="11"/>
      <c r="X271" s="11"/>
      <c r="Y271" s="11"/>
      <c r="Z271" s="11"/>
    </row>
    <row r="272" spans="1:26" s="1" customFormat="1" ht="15.75">
      <c r="A272" s="23" t="s">
        <v>617</v>
      </c>
      <c r="B272" s="20" t="s">
        <v>219</v>
      </c>
      <c r="C272" s="19"/>
      <c r="D272" s="55"/>
      <c r="E272" s="18"/>
      <c r="F272" s="30"/>
      <c r="G272" s="18"/>
      <c r="H272" s="18"/>
      <c r="I272" s="30"/>
      <c r="J272" s="18"/>
      <c r="K272" s="30">
        <f t="shared" si="195"/>
        <v>0</v>
      </c>
      <c r="L272" s="18"/>
      <c r="M272" s="30"/>
      <c r="N272" s="18"/>
      <c r="O272" s="30">
        <f t="shared" si="200"/>
        <v>0</v>
      </c>
      <c r="P272" s="13"/>
      <c r="Q272" s="71"/>
      <c r="R272" s="68"/>
      <c r="S272" s="66"/>
      <c r="T272" s="71"/>
      <c r="U272" s="71"/>
      <c r="V272" s="71"/>
      <c r="W272" s="71"/>
      <c r="X272" s="71"/>
      <c r="Y272" s="71"/>
      <c r="Z272" s="71"/>
    </row>
    <row r="273" spans="1:26" s="2" customFormat="1" ht="15.75">
      <c r="A273" s="27" t="s">
        <v>618</v>
      </c>
      <c r="B273" s="28" t="s">
        <v>220</v>
      </c>
      <c r="C273" s="29" t="s">
        <v>303</v>
      </c>
      <c r="D273" s="57">
        <v>12</v>
      </c>
      <c r="E273" s="30">
        <v>1146.07</v>
      </c>
      <c r="F273" s="30">
        <f t="shared" si="163"/>
        <v>802.24899999999991</v>
      </c>
      <c r="G273" s="30">
        <f t="shared" ref="G273" si="201">ROUND(D273*F273,2)</f>
        <v>9626.99</v>
      </c>
      <c r="H273" s="30">
        <f>ROUND(D273*E273,2)</f>
        <v>13752.84</v>
      </c>
      <c r="I273" s="30">
        <f>ROUND(F273*$P$10,2)</f>
        <v>1002.81</v>
      </c>
      <c r="J273" s="32">
        <f>ROUND(E273*$P$10,2)</f>
        <v>1432.59</v>
      </c>
      <c r="K273" s="30">
        <f t="shared" si="195"/>
        <v>12033.72</v>
      </c>
      <c r="L273" s="30">
        <f>ROUND(D273*J273,2)</f>
        <v>17191.080000000002</v>
      </c>
      <c r="M273" s="30">
        <f>ROUND(J273*$P$10,2)</f>
        <v>1790.74</v>
      </c>
      <c r="N273" s="32">
        <f>ROUND(I273*$P$10,2)</f>
        <v>1253.51</v>
      </c>
      <c r="O273" s="30">
        <f t="shared" si="200"/>
        <v>24627760.699999999</v>
      </c>
      <c r="P273" s="31"/>
      <c r="Q273" s="11"/>
      <c r="R273" s="62"/>
      <c r="S273" s="66"/>
      <c r="T273" s="11"/>
      <c r="U273" s="11"/>
      <c r="V273" s="11"/>
      <c r="W273" s="11"/>
      <c r="X273" s="11"/>
      <c r="Y273" s="11"/>
      <c r="Z273" s="11"/>
    </row>
    <row r="274" spans="1:26" s="1" customFormat="1" ht="15.75">
      <c r="A274" s="23" t="s">
        <v>619</v>
      </c>
      <c r="B274" s="20" t="s">
        <v>221</v>
      </c>
      <c r="C274" s="19"/>
      <c r="D274" s="55"/>
      <c r="E274" s="18"/>
      <c r="F274" s="30">
        <f t="shared" si="163"/>
        <v>0</v>
      </c>
      <c r="G274" s="18"/>
      <c r="H274" s="18"/>
      <c r="I274" s="30">
        <f>ROUND(F274*$P$10,2)</f>
        <v>0</v>
      </c>
      <c r="J274" s="18"/>
      <c r="K274" s="30"/>
      <c r="L274" s="18"/>
      <c r="M274" s="30">
        <f>ROUND(J274*$P$10,2)</f>
        <v>0</v>
      </c>
      <c r="N274" s="18"/>
      <c r="O274" s="30"/>
      <c r="P274" s="13"/>
      <c r="Q274" s="71"/>
      <c r="R274" s="68"/>
      <c r="S274" s="66"/>
      <c r="T274" s="71"/>
      <c r="U274" s="71"/>
      <c r="V274" s="71"/>
      <c r="W274" s="71"/>
      <c r="X274" s="71"/>
      <c r="Y274" s="71"/>
      <c r="Z274" s="71"/>
    </row>
    <row r="275" spans="1:26" s="2" customFormat="1" ht="15.75">
      <c r="A275" s="27" t="s">
        <v>620</v>
      </c>
      <c r="B275" s="28" t="s">
        <v>222</v>
      </c>
      <c r="C275" s="29" t="s">
        <v>303</v>
      </c>
      <c r="D275" s="57">
        <v>12</v>
      </c>
      <c r="E275" s="30">
        <v>89.07</v>
      </c>
      <c r="F275" s="30">
        <f t="shared" si="163"/>
        <v>62.34899999999999</v>
      </c>
      <c r="G275" s="30">
        <f t="shared" ref="G275" si="202">ROUND(D275*F275,2)</f>
        <v>748.19</v>
      </c>
      <c r="H275" s="30">
        <f>ROUND(D275*E275,2)</f>
        <v>1068.8399999999999</v>
      </c>
      <c r="I275" s="30">
        <f>ROUND(F275*$P$10,2)</f>
        <v>77.94</v>
      </c>
      <c r="J275" s="32">
        <f>ROUND(E275*$P$10,2)</f>
        <v>111.34</v>
      </c>
      <c r="K275" s="30">
        <f t="shared" si="195"/>
        <v>935.28</v>
      </c>
      <c r="L275" s="30">
        <f>ROUND(D275*J275,2)</f>
        <v>1336.08</v>
      </c>
      <c r="M275" s="30">
        <f>ROUND(J275*$P$10,2)</f>
        <v>139.18</v>
      </c>
      <c r="N275" s="32">
        <f>ROUND(I275*$P$10,2)</f>
        <v>97.43</v>
      </c>
      <c r="O275" s="30">
        <f t="shared" ref="O275" si="203">ROUND(H275*M275,2)</f>
        <v>148761.15</v>
      </c>
      <c r="P275" s="31"/>
      <c r="Q275" s="11"/>
      <c r="R275" s="62"/>
      <c r="S275" s="66"/>
      <c r="T275" s="11"/>
      <c r="U275" s="11"/>
      <c r="V275" s="11"/>
      <c r="W275" s="11"/>
      <c r="X275" s="11"/>
      <c r="Y275" s="11"/>
      <c r="Z275" s="11"/>
    </row>
    <row r="276" spans="1:26" s="1" customFormat="1" ht="15.75">
      <c r="A276" s="23" t="s">
        <v>7</v>
      </c>
      <c r="B276" s="20" t="s">
        <v>223</v>
      </c>
      <c r="C276" s="19"/>
      <c r="D276" s="55"/>
      <c r="E276" s="18"/>
      <c r="F276" s="30">
        <f t="shared" si="163"/>
        <v>0</v>
      </c>
      <c r="G276" s="18"/>
      <c r="H276" s="18"/>
      <c r="I276" s="30"/>
      <c r="J276" s="18"/>
      <c r="K276" s="30"/>
      <c r="L276" s="18"/>
      <c r="M276" s="30"/>
      <c r="N276" s="18"/>
      <c r="O276" s="30"/>
      <c r="P276" s="13"/>
      <c r="Q276" s="71"/>
      <c r="R276" s="68"/>
      <c r="S276" s="66"/>
      <c r="T276" s="71"/>
      <c r="U276" s="71"/>
      <c r="V276" s="71"/>
      <c r="W276" s="71"/>
      <c r="X276" s="71"/>
      <c r="Y276" s="71"/>
      <c r="Z276" s="71"/>
    </row>
    <row r="277" spans="1:26" s="2" customFormat="1" ht="15.75">
      <c r="A277" s="27" t="s">
        <v>621</v>
      </c>
      <c r="B277" s="28" t="s">
        <v>224</v>
      </c>
      <c r="C277" s="29" t="s">
        <v>303</v>
      </c>
      <c r="D277" s="57">
        <v>30</v>
      </c>
      <c r="E277" s="30">
        <v>16.95</v>
      </c>
      <c r="F277" s="30">
        <f t="shared" si="163"/>
        <v>11.864999999999998</v>
      </c>
      <c r="G277" s="30">
        <f t="shared" ref="G277:G278" si="204">ROUND(D277*F277,2)</f>
        <v>355.95</v>
      </c>
      <c r="H277" s="30">
        <f>ROUND(D277*E277,2)</f>
        <v>508.5</v>
      </c>
      <c r="I277" s="30">
        <f>ROUND(F277*$P$10,2)</f>
        <v>14.83</v>
      </c>
      <c r="J277" s="32">
        <f>ROUND(E277*$P$10,2)</f>
        <v>21.19</v>
      </c>
      <c r="K277" s="30">
        <f t="shared" si="195"/>
        <v>444.9</v>
      </c>
      <c r="L277" s="30">
        <f>ROUND(D277*J277,2)</f>
        <v>635.70000000000005</v>
      </c>
      <c r="M277" s="30">
        <f>ROUND(J277*$P$10,2)</f>
        <v>26.49</v>
      </c>
      <c r="N277" s="32">
        <f>ROUND(I277*$P$10,2)</f>
        <v>18.54</v>
      </c>
      <c r="O277" s="30">
        <f t="shared" ref="O277:O278" si="205">ROUND(H277*M277,2)</f>
        <v>13470.17</v>
      </c>
      <c r="P277" s="31"/>
      <c r="Q277" s="11"/>
      <c r="R277" s="62"/>
      <c r="S277" s="66"/>
      <c r="T277" s="11"/>
      <c r="U277" s="11"/>
      <c r="V277" s="11"/>
      <c r="W277" s="11"/>
      <c r="X277" s="11"/>
      <c r="Y277" s="11"/>
      <c r="Z277" s="11"/>
    </row>
    <row r="278" spans="1:26" s="2" customFormat="1" ht="15.75">
      <c r="A278" s="27" t="s">
        <v>622</v>
      </c>
      <c r="B278" s="28" t="s">
        <v>225</v>
      </c>
      <c r="C278" s="29" t="s">
        <v>303</v>
      </c>
      <c r="D278" s="57">
        <v>12</v>
      </c>
      <c r="E278" s="30">
        <v>61.61</v>
      </c>
      <c r="F278" s="30">
        <f t="shared" si="163"/>
        <v>43.126999999999995</v>
      </c>
      <c r="G278" s="30">
        <f t="shared" si="204"/>
        <v>517.52</v>
      </c>
      <c r="H278" s="30">
        <f>ROUND(D278*E278,2)</f>
        <v>739.32</v>
      </c>
      <c r="I278" s="30">
        <f>ROUND(F278*$P$10,2)</f>
        <v>53.91</v>
      </c>
      <c r="J278" s="32">
        <f>ROUND(E278*$P$10,2)</f>
        <v>77.010000000000005</v>
      </c>
      <c r="K278" s="30">
        <f t="shared" si="195"/>
        <v>646.91999999999996</v>
      </c>
      <c r="L278" s="30">
        <f>ROUND(D278*J278,2)</f>
        <v>924.12</v>
      </c>
      <c r="M278" s="30">
        <f>ROUND(J278*$P$10,2)</f>
        <v>96.26</v>
      </c>
      <c r="N278" s="32">
        <f>ROUND(I278*$P$10,2)</f>
        <v>67.39</v>
      </c>
      <c r="O278" s="30">
        <f t="shared" si="205"/>
        <v>71166.94</v>
      </c>
      <c r="P278" s="31"/>
      <c r="Q278" s="11"/>
      <c r="R278" s="62"/>
      <c r="S278" s="66"/>
      <c r="T278" s="11"/>
      <c r="U278" s="11"/>
      <c r="V278" s="11"/>
      <c r="W278" s="11"/>
      <c r="X278" s="11"/>
      <c r="Y278" s="11"/>
      <c r="Z278" s="11"/>
    </row>
    <row r="279" spans="1:26" s="3" customFormat="1" ht="15.75">
      <c r="A279" s="23" t="s">
        <v>623</v>
      </c>
      <c r="B279" s="20" t="s">
        <v>320</v>
      </c>
      <c r="C279" s="19"/>
      <c r="D279" s="55"/>
      <c r="E279" s="18"/>
      <c r="F279" s="30"/>
      <c r="G279" s="18"/>
      <c r="H279" s="18"/>
      <c r="I279" s="30"/>
      <c r="J279" s="18"/>
      <c r="K279" s="18"/>
      <c r="L279" s="18"/>
      <c r="M279" s="30"/>
      <c r="N279" s="18"/>
      <c r="O279" s="18"/>
      <c r="P279" s="13"/>
      <c r="Q279" s="67"/>
      <c r="R279" s="68"/>
      <c r="S279" s="66"/>
      <c r="T279" s="67"/>
      <c r="U279" s="67"/>
      <c r="V279" s="67"/>
      <c r="W279" s="67"/>
      <c r="X279" s="67"/>
      <c r="Y279" s="67"/>
      <c r="Z279" s="67"/>
    </row>
    <row r="280" spans="1:26" s="2" customFormat="1" ht="15.75">
      <c r="A280" s="27" t="s">
        <v>624</v>
      </c>
      <c r="B280" s="28" t="s">
        <v>321</v>
      </c>
      <c r="C280" s="29" t="s">
        <v>322</v>
      </c>
      <c r="D280" s="57">
        <v>34</v>
      </c>
      <c r="E280" s="30">
        <v>201.31</v>
      </c>
      <c r="F280" s="30">
        <f t="shared" si="163"/>
        <v>140.917</v>
      </c>
      <c r="G280" s="30">
        <f t="shared" ref="G280:G285" si="206">ROUND(D280*F280,2)</f>
        <v>4791.18</v>
      </c>
      <c r="H280" s="32">
        <f t="shared" ref="H280:H285" si="207">ROUND(D280*E280,2)</f>
        <v>6844.54</v>
      </c>
      <c r="I280" s="30">
        <f t="shared" ref="I280:I285" si="208">ROUND(F280*$P$10,2)</f>
        <v>176.15</v>
      </c>
      <c r="J280" s="32">
        <f t="shared" ref="J280:J285" si="209">ROUND(E280*$P$10,2)</f>
        <v>251.64</v>
      </c>
      <c r="K280" s="30">
        <f t="shared" ref="K280:K285" si="210">ROUND(D280*I280,2)</f>
        <v>5989.1</v>
      </c>
      <c r="L280" s="32">
        <f t="shared" ref="L280:L285" si="211">ROUND(D280*J280,2)</f>
        <v>8555.76</v>
      </c>
      <c r="M280" s="30">
        <f t="shared" ref="M280:M285" si="212">ROUND(J280*$P$10,2)</f>
        <v>314.55</v>
      </c>
      <c r="N280" s="32">
        <f t="shared" ref="N280:N285" si="213">ROUND(I280*$P$10,2)</f>
        <v>220.19</v>
      </c>
      <c r="O280" s="30">
        <f t="shared" ref="O280:O285" si="214">ROUND(H280*M280,2)</f>
        <v>2152950.06</v>
      </c>
      <c r="P280" s="31"/>
      <c r="Q280" s="11"/>
      <c r="R280" s="62"/>
      <c r="S280" s="66"/>
      <c r="T280" s="11"/>
      <c r="U280" s="11"/>
      <c r="V280" s="11"/>
      <c r="W280" s="11"/>
      <c r="X280" s="11"/>
      <c r="Y280" s="11"/>
      <c r="Z280" s="11"/>
    </row>
    <row r="281" spans="1:26" s="2" customFormat="1" ht="15.75">
      <c r="A281" s="27" t="s">
        <v>625</v>
      </c>
      <c r="B281" s="28" t="s">
        <v>323</v>
      </c>
      <c r="C281" s="29" t="s">
        <v>322</v>
      </c>
      <c r="D281" s="57">
        <v>119</v>
      </c>
      <c r="E281" s="30">
        <v>167.23</v>
      </c>
      <c r="F281" s="30">
        <f t="shared" si="163"/>
        <v>117.06099999999998</v>
      </c>
      <c r="G281" s="30">
        <f t="shared" si="206"/>
        <v>13930.26</v>
      </c>
      <c r="H281" s="32">
        <f t="shared" si="207"/>
        <v>19900.37</v>
      </c>
      <c r="I281" s="30">
        <f t="shared" si="208"/>
        <v>146.33000000000001</v>
      </c>
      <c r="J281" s="32">
        <f t="shared" si="209"/>
        <v>209.04</v>
      </c>
      <c r="K281" s="30">
        <f t="shared" si="210"/>
        <v>17413.27</v>
      </c>
      <c r="L281" s="32">
        <f t="shared" si="211"/>
        <v>24875.759999999998</v>
      </c>
      <c r="M281" s="30">
        <f t="shared" si="212"/>
        <v>261.3</v>
      </c>
      <c r="N281" s="32">
        <f t="shared" si="213"/>
        <v>182.91</v>
      </c>
      <c r="O281" s="30">
        <f t="shared" si="214"/>
        <v>5199966.68</v>
      </c>
      <c r="P281" s="31"/>
      <c r="Q281" s="11"/>
      <c r="R281" s="62"/>
      <c r="S281" s="66"/>
      <c r="T281" s="11"/>
      <c r="U281" s="11"/>
      <c r="V281" s="11"/>
      <c r="W281" s="11"/>
      <c r="X281" s="11"/>
      <c r="Y281" s="11"/>
      <c r="Z281" s="11"/>
    </row>
    <row r="282" spans="1:26" s="10" customFormat="1" ht="31.5">
      <c r="A282" s="25" t="s">
        <v>626</v>
      </c>
      <c r="B282" s="36" t="s">
        <v>324</v>
      </c>
      <c r="C282" s="34" t="s">
        <v>322</v>
      </c>
      <c r="D282" s="57">
        <v>10</v>
      </c>
      <c r="E282" s="32">
        <v>132.93</v>
      </c>
      <c r="F282" s="30">
        <f t="shared" si="163"/>
        <v>93.051000000000002</v>
      </c>
      <c r="G282" s="30">
        <f t="shared" si="206"/>
        <v>930.51</v>
      </c>
      <c r="H282" s="32">
        <f t="shared" si="207"/>
        <v>1329.3</v>
      </c>
      <c r="I282" s="30">
        <f t="shared" si="208"/>
        <v>116.31</v>
      </c>
      <c r="J282" s="32">
        <f t="shared" si="209"/>
        <v>166.16</v>
      </c>
      <c r="K282" s="30">
        <f t="shared" si="210"/>
        <v>1163.0999999999999</v>
      </c>
      <c r="L282" s="32">
        <f t="shared" si="211"/>
        <v>1661.6</v>
      </c>
      <c r="M282" s="30">
        <f t="shared" si="212"/>
        <v>207.7</v>
      </c>
      <c r="N282" s="32">
        <f t="shared" si="213"/>
        <v>145.38999999999999</v>
      </c>
      <c r="O282" s="30">
        <f t="shared" si="214"/>
        <v>276095.61</v>
      </c>
      <c r="P282" s="16"/>
      <c r="Q282" s="12"/>
      <c r="R282" s="61"/>
      <c r="S282" s="66"/>
      <c r="T282" s="12"/>
      <c r="U282" s="12"/>
      <c r="V282" s="12"/>
      <c r="W282" s="12"/>
      <c r="X282" s="12"/>
      <c r="Y282" s="12"/>
      <c r="Z282" s="12"/>
    </row>
    <row r="283" spans="1:26" s="10" customFormat="1" ht="31.5">
      <c r="A283" s="25" t="s">
        <v>627</v>
      </c>
      <c r="B283" s="36" t="s">
        <v>325</v>
      </c>
      <c r="C283" s="34" t="s">
        <v>322</v>
      </c>
      <c r="D283" s="57">
        <v>9</v>
      </c>
      <c r="E283" s="32">
        <v>158.1</v>
      </c>
      <c r="F283" s="30">
        <f t="shared" ref="F283:F346" si="215">E283*$Q$12</f>
        <v>110.66999999999999</v>
      </c>
      <c r="G283" s="30">
        <f t="shared" si="206"/>
        <v>996.03</v>
      </c>
      <c r="H283" s="32">
        <f t="shared" si="207"/>
        <v>1422.9</v>
      </c>
      <c r="I283" s="30">
        <f t="shared" si="208"/>
        <v>138.34</v>
      </c>
      <c r="J283" s="32">
        <f t="shared" si="209"/>
        <v>197.63</v>
      </c>
      <c r="K283" s="30">
        <f t="shared" si="210"/>
        <v>1245.06</v>
      </c>
      <c r="L283" s="32">
        <f t="shared" si="211"/>
        <v>1778.67</v>
      </c>
      <c r="M283" s="30">
        <f t="shared" si="212"/>
        <v>247.04</v>
      </c>
      <c r="N283" s="32">
        <f t="shared" si="213"/>
        <v>172.93</v>
      </c>
      <c r="O283" s="30">
        <f t="shared" si="214"/>
        <v>351513.22</v>
      </c>
      <c r="P283" s="16"/>
      <c r="Q283" s="12"/>
      <c r="R283" s="61"/>
      <c r="S283" s="66"/>
      <c r="T283" s="12"/>
      <c r="U283" s="12"/>
      <c r="V283" s="12"/>
      <c r="W283" s="12"/>
      <c r="X283" s="12"/>
      <c r="Y283" s="12"/>
      <c r="Z283" s="12"/>
    </row>
    <row r="284" spans="1:26" s="10" customFormat="1" ht="15.75">
      <c r="A284" s="25" t="s">
        <v>628</v>
      </c>
      <c r="B284" s="36" t="s">
        <v>326</v>
      </c>
      <c r="C284" s="34" t="s">
        <v>322</v>
      </c>
      <c r="D284" s="57">
        <v>19</v>
      </c>
      <c r="E284" s="32">
        <v>236.65</v>
      </c>
      <c r="F284" s="30">
        <f t="shared" si="215"/>
        <v>165.655</v>
      </c>
      <c r="G284" s="30">
        <f t="shared" si="206"/>
        <v>3147.45</v>
      </c>
      <c r="H284" s="32">
        <f t="shared" si="207"/>
        <v>4496.3500000000004</v>
      </c>
      <c r="I284" s="30">
        <f t="shared" si="208"/>
        <v>207.07</v>
      </c>
      <c r="J284" s="32">
        <f t="shared" si="209"/>
        <v>295.81</v>
      </c>
      <c r="K284" s="30">
        <f t="shared" si="210"/>
        <v>3934.33</v>
      </c>
      <c r="L284" s="32">
        <f t="shared" si="211"/>
        <v>5620.39</v>
      </c>
      <c r="M284" s="30">
        <f t="shared" si="212"/>
        <v>369.76</v>
      </c>
      <c r="N284" s="32">
        <f t="shared" si="213"/>
        <v>258.83999999999997</v>
      </c>
      <c r="O284" s="30">
        <f t="shared" si="214"/>
        <v>1662570.38</v>
      </c>
      <c r="P284" s="16"/>
      <c r="Q284" s="12"/>
      <c r="R284" s="61"/>
      <c r="S284" s="66"/>
      <c r="T284" s="12"/>
      <c r="U284" s="12"/>
      <c r="V284" s="12"/>
      <c r="W284" s="12"/>
      <c r="X284" s="12"/>
      <c r="Y284" s="12"/>
      <c r="Z284" s="12"/>
    </row>
    <row r="285" spans="1:26" s="10" customFormat="1" ht="31.5">
      <c r="A285" s="25" t="s">
        <v>629</v>
      </c>
      <c r="B285" s="36" t="s">
        <v>327</v>
      </c>
      <c r="C285" s="34" t="s">
        <v>322</v>
      </c>
      <c r="D285" s="94">
        <v>56</v>
      </c>
      <c r="E285" s="32">
        <v>155.03</v>
      </c>
      <c r="F285" s="30">
        <f t="shared" si="215"/>
        <v>108.521</v>
      </c>
      <c r="G285" s="30">
        <f t="shared" si="206"/>
        <v>6077.18</v>
      </c>
      <c r="H285" s="32">
        <f t="shared" si="207"/>
        <v>8681.68</v>
      </c>
      <c r="I285" s="30">
        <f t="shared" si="208"/>
        <v>135.65</v>
      </c>
      <c r="J285" s="32">
        <f t="shared" si="209"/>
        <v>193.79</v>
      </c>
      <c r="K285" s="30">
        <f t="shared" si="210"/>
        <v>7596.4</v>
      </c>
      <c r="L285" s="32">
        <f t="shared" si="211"/>
        <v>10852.24</v>
      </c>
      <c r="M285" s="30">
        <f t="shared" si="212"/>
        <v>242.24</v>
      </c>
      <c r="N285" s="32">
        <f t="shared" si="213"/>
        <v>169.56</v>
      </c>
      <c r="O285" s="30">
        <f t="shared" si="214"/>
        <v>2103050.16</v>
      </c>
      <c r="P285" s="16"/>
      <c r="Q285" s="12"/>
      <c r="R285" s="61"/>
      <c r="S285" s="66"/>
      <c r="T285" s="12"/>
      <c r="U285" s="12"/>
      <c r="V285" s="12"/>
      <c r="W285" s="12"/>
      <c r="X285" s="12"/>
      <c r="Y285" s="12"/>
      <c r="Z285" s="12"/>
    </row>
    <row r="286" spans="1:26" s="5" customFormat="1" ht="15.75">
      <c r="A286" s="86">
        <v>11</v>
      </c>
      <c r="B286" s="87" t="s">
        <v>226</v>
      </c>
      <c r="C286" s="88"/>
      <c r="D286" s="89"/>
      <c r="E286" s="90"/>
      <c r="F286" s="90"/>
      <c r="G286" s="90">
        <f>SUM(G287:G294)</f>
        <v>7416.67</v>
      </c>
      <c r="H286" s="90">
        <f>SUM(H287:H294)</f>
        <v>10595.239999999998</v>
      </c>
      <c r="I286" s="90"/>
      <c r="J286" s="90"/>
      <c r="K286" s="90">
        <f>SUM(K287:K294)</f>
        <v>9270.8599999999988</v>
      </c>
      <c r="L286" s="90">
        <f>SUM(L287:L294)</f>
        <v>13244.060000000001</v>
      </c>
      <c r="M286" s="90"/>
      <c r="N286" s="90"/>
      <c r="O286" s="90">
        <f>SUM(O287:O294)</f>
        <v>9862026.4499999993</v>
      </c>
      <c r="P286" s="91">
        <f>L286/$L$387*100</f>
        <v>0.48390158183546345</v>
      </c>
      <c r="Q286" s="65"/>
      <c r="R286" s="68"/>
      <c r="S286" s="66"/>
      <c r="T286" s="65"/>
      <c r="U286" s="65"/>
      <c r="V286" s="65"/>
      <c r="W286" s="65"/>
      <c r="X286" s="65"/>
      <c r="Y286" s="65"/>
      <c r="Z286" s="65"/>
    </row>
    <row r="287" spans="1:26" s="5" customFormat="1" ht="15.75">
      <c r="A287" s="23" t="s">
        <v>630</v>
      </c>
      <c r="B287" s="20" t="s">
        <v>367</v>
      </c>
      <c r="C287" s="19"/>
      <c r="D287" s="55"/>
      <c r="E287" s="18"/>
      <c r="F287" s="30"/>
      <c r="G287" s="18"/>
      <c r="H287" s="18"/>
      <c r="I287" s="18"/>
      <c r="J287" s="18"/>
      <c r="K287" s="18"/>
      <c r="L287" s="18"/>
      <c r="M287" s="18"/>
      <c r="N287" s="18"/>
      <c r="O287" s="18"/>
      <c r="P287" s="13"/>
      <c r="Q287" s="65"/>
      <c r="R287" s="62"/>
      <c r="S287" s="66"/>
      <c r="T287" s="65"/>
      <c r="U287" s="65"/>
      <c r="V287" s="65"/>
      <c r="W287" s="65"/>
      <c r="X287" s="65"/>
      <c r="Y287" s="65"/>
      <c r="Z287" s="65"/>
    </row>
    <row r="288" spans="1:26" s="15" customFormat="1" ht="31.5">
      <c r="A288" s="24" t="s">
        <v>635</v>
      </c>
      <c r="B288" s="41" t="s">
        <v>371</v>
      </c>
      <c r="C288" s="38"/>
      <c r="D288" s="58"/>
      <c r="E288" s="42"/>
      <c r="F288" s="30"/>
      <c r="G288" s="42"/>
      <c r="H288" s="42"/>
      <c r="I288" s="42"/>
      <c r="J288" s="42"/>
      <c r="K288" s="42"/>
      <c r="L288" s="42"/>
      <c r="M288" s="42"/>
      <c r="N288" s="42"/>
      <c r="O288" s="42"/>
      <c r="P288" s="14"/>
      <c r="Q288" s="75"/>
      <c r="R288" s="61"/>
      <c r="S288" s="66"/>
      <c r="T288" s="75"/>
      <c r="U288" s="75"/>
      <c r="V288" s="75"/>
      <c r="W288" s="75"/>
      <c r="X288" s="75"/>
      <c r="Y288" s="75"/>
      <c r="Z288" s="75"/>
    </row>
    <row r="289" spans="1:26" s="15" customFormat="1" ht="15.75">
      <c r="A289" s="25" t="s">
        <v>636</v>
      </c>
      <c r="B289" s="33" t="s">
        <v>368</v>
      </c>
      <c r="C289" s="34" t="s">
        <v>303</v>
      </c>
      <c r="D289" s="57">
        <v>4</v>
      </c>
      <c r="E289" s="32">
        <v>622.91</v>
      </c>
      <c r="F289" s="30">
        <f t="shared" si="215"/>
        <v>436.03699999999998</v>
      </c>
      <c r="G289" s="30">
        <f t="shared" ref="G289:G291" si="216">ROUND(D289*F289,2)</f>
        <v>1744.15</v>
      </c>
      <c r="H289" s="32">
        <f>ROUND(D289*E289,2)</f>
        <v>2491.64</v>
      </c>
      <c r="I289" s="30">
        <f>ROUND(F289*$P$10,2)</f>
        <v>545.04999999999995</v>
      </c>
      <c r="J289" s="32">
        <f>ROUND(E289*$P$10,2)</f>
        <v>778.64</v>
      </c>
      <c r="K289" s="30">
        <f t="shared" ref="K289:K294" si="217">ROUND(D289*I289,2)</f>
        <v>2180.1999999999998</v>
      </c>
      <c r="L289" s="32">
        <f>ROUND(D289*J289,2)</f>
        <v>3114.56</v>
      </c>
      <c r="M289" s="30">
        <f>ROUND(J289*$P$10,2)</f>
        <v>973.3</v>
      </c>
      <c r="N289" s="32">
        <f>ROUND(I289*$P$10,2)</f>
        <v>681.31</v>
      </c>
      <c r="O289" s="30">
        <f t="shared" ref="O289:O291" si="218">ROUND(H289*M289,2)</f>
        <v>2425113.21</v>
      </c>
      <c r="P289" s="16"/>
      <c r="Q289" s="75"/>
      <c r="R289" s="61"/>
      <c r="S289" s="66"/>
      <c r="T289" s="75"/>
      <c r="U289" s="75"/>
      <c r="V289" s="75"/>
      <c r="W289" s="75"/>
      <c r="X289" s="75"/>
      <c r="Y289" s="75"/>
      <c r="Z289" s="75"/>
    </row>
    <row r="290" spans="1:26" s="15" customFormat="1" ht="15.75">
      <c r="A290" s="25" t="s">
        <v>637</v>
      </c>
      <c r="B290" s="33" t="s">
        <v>369</v>
      </c>
      <c r="C290" s="34" t="s">
        <v>303</v>
      </c>
      <c r="D290" s="57">
        <v>6</v>
      </c>
      <c r="E290" s="32">
        <v>634.87</v>
      </c>
      <c r="F290" s="30">
        <f t="shared" si="215"/>
        <v>444.40899999999999</v>
      </c>
      <c r="G290" s="30">
        <f t="shared" si="216"/>
        <v>2666.45</v>
      </c>
      <c r="H290" s="32">
        <f>ROUND(D290*E290,2)</f>
        <v>3809.22</v>
      </c>
      <c r="I290" s="30">
        <f>ROUND(F290*$P$10,2)</f>
        <v>555.51</v>
      </c>
      <c r="J290" s="32">
        <f>ROUND(E290*$P$10,2)</f>
        <v>793.59</v>
      </c>
      <c r="K290" s="30">
        <f t="shared" si="217"/>
        <v>3333.06</v>
      </c>
      <c r="L290" s="32">
        <f>ROUND(D290*J290,2)</f>
        <v>4761.54</v>
      </c>
      <c r="M290" s="30">
        <f>ROUND(J290*$P$10,2)</f>
        <v>991.99</v>
      </c>
      <c r="N290" s="32">
        <f>ROUND(I290*$P$10,2)</f>
        <v>694.39</v>
      </c>
      <c r="O290" s="30">
        <f t="shared" si="218"/>
        <v>3778708.15</v>
      </c>
      <c r="P290" s="16"/>
      <c r="Q290" s="75"/>
      <c r="R290" s="61"/>
      <c r="S290" s="66"/>
      <c r="T290" s="75"/>
      <c r="U290" s="75"/>
      <c r="V290" s="75"/>
      <c r="W290" s="75"/>
      <c r="X290" s="75"/>
      <c r="Y290" s="75"/>
      <c r="Z290" s="75"/>
    </row>
    <row r="291" spans="1:26" s="15" customFormat="1" ht="15.75">
      <c r="A291" s="25" t="s">
        <v>638</v>
      </c>
      <c r="B291" s="33" t="s">
        <v>370</v>
      </c>
      <c r="C291" s="34" t="s">
        <v>303</v>
      </c>
      <c r="D291" s="57">
        <v>6</v>
      </c>
      <c r="E291" s="32">
        <v>575.53</v>
      </c>
      <c r="F291" s="30">
        <f t="shared" si="215"/>
        <v>402.87099999999998</v>
      </c>
      <c r="G291" s="30">
        <f t="shared" si="216"/>
        <v>2417.23</v>
      </c>
      <c r="H291" s="32">
        <f>ROUND(D291*E291,2)</f>
        <v>3453.18</v>
      </c>
      <c r="I291" s="30">
        <f>ROUND(F291*$P$10,2)</f>
        <v>503.59</v>
      </c>
      <c r="J291" s="32">
        <f>ROUND(E291*$P$10,2)</f>
        <v>719.41</v>
      </c>
      <c r="K291" s="30">
        <f t="shared" si="217"/>
        <v>3021.54</v>
      </c>
      <c r="L291" s="32">
        <f>ROUND(D291*J291,2)</f>
        <v>4316.46</v>
      </c>
      <c r="M291" s="30">
        <f>ROUND(J291*$P$10,2)</f>
        <v>899.26</v>
      </c>
      <c r="N291" s="32">
        <f>ROUND(I291*$P$10,2)</f>
        <v>629.49</v>
      </c>
      <c r="O291" s="30">
        <f t="shared" si="218"/>
        <v>3105306.65</v>
      </c>
      <c r="P291" s="16"/>
      <c r="Q291" s="75"/>
      <c r="R291" s="61"/>
      <c r="S291" s="66"/>
      <c r="T291" s="75"/>
      <c r="U291" s="75"/>
      <c r="V291" s="75"/>
      <c r="W291" s="75"/>
      <c r="X291" s="75"/>
      <c r="Y291" s="75"/>
      <c r="Z291" s="75"/>
    </row>
    <row r="292" spans="1:26" s="15" customFormat="1" ht="31.5">
      <c r="A292" s="24" t="s">
        <v>631</v>
      </c>
      <c r="B292" s="41" t="s">
        <v>634</v>
      </c>
      <c r="C292" s="38"/>
      <c r="D292" s="57"/>
      <c r="E292" s="42"/>
      <c r="F292" s="30"/>
      <c r="G292" s="42"/>
      <c r="H292" s="42"/>
      <c r="I292" s="30"/>
      <c r="J292" s="42"/>
      <c r="K292" s="30"/>
      <c r="L292" s="42"/>
      <c r="M292" s="30"/>
      <c r="N292" s="42"/>
      <c r="O292" s="30"/>
      <c r="P292" s="14"/>
      <c r="Q292" s="75"/>
      <c r="R292" s="61"/>
      <c r="S292" s="66"/>
      <c r="T292" s="75"/>
      <c r="U292" s="75"/>
      <c r="V292" s="75"/>
      <c r="W292" s="75"/>
      <c r="X292" s="75"/>
      <c r="Y292" s="75"/>
      <c r="Z292" s="75"/>
    </row>
    <row r="293" spans="1:26" s="15" customFormat="1" ht="15.75">
      <c r="A293" s="25" t="s">
        <v>632</v>
      </c>
      <c r="B293" s="33" t="s">
        <v>372</v>
      </c>
      <c r="C293" s="34" t="s">
        <v>303</v>
      </c>
      <c r="D293" s="57">
        <v>1</v>
      </c>
      <c r="E293" s="32">
        <v>415.72</v>
      </c>
      <c r="F293" s="30">
        <f t="shared" si="215"/>
        <v>291.00400000000002</v>
      </c>
      <c r="G293" s="30">
        <f t="shared" ref="G293:G294" si="219">ROUND(D293*F293,2)</f>
        <v>291</v>
      </c>
      <c r="H293" s="32">
        <f>ROUND(D293*E293,2)</f>
        <v>415.72</v>
      </c>
      <c r="I293" s="30">
        <f>ROUND(F293*$P$10,2)</f>
        <v>363.76</v>
      </c>
      <c r="J293" s="32">
        <f>ROUND(E293*$P$10,2)</f>
        <v>519.65</v>
      </c>
      <c r="K293" s="30">
        <f t="shared" si="217"/>
        <v>363.76</v>
      </c>
      <c r="L293" s="32">
        <f>ROUND(D293*J293,2)</f>
        <v>519.65</v>
      </c>
      <c r="M293" s="30">
        <f>ROUND(J293*$P$10,2)</f>
        <v>649.55999999999995</v>
      </c>
      <c r="N293" s="32">
        <f>ROUND(I293*$P$10,2)</f>
        <v>454.7</v>
      </c>
      <c r="O293" s="30">
        <f t="shared" ref="O293:O294" si="220">ROUND(H293*M293,2)</f>
        <v>270035.08</v>
      </c>
      <c r="P293" s="16"/>
      <c r="Q293" s="75"/>
      <c r="R293" s="61"/>
      <c r="S293" s="66"/>
      <c r="T293" s="75"/>
      <c r="U293" s="75"/>
      <c r="V293" s="75"/>
      <c r="W293" s="75"/>
      <c r="X293" s="75"/>
      <c r="Y293" s="75"/>
      <c r="Z293" s="75"/>
    </row>
    <row r="294" spans="1:26" s="15" customFormat="1" ht="15.75">
      <c r="A294" s="25" t="s">
        <v>633</v>
      </c>
      <c r="B294" s="33" t="s">
        <v>373</v>
      </c>
      <c r="C294" s="34" t="s">
        <v>303</v>
      </c>
      <c r="D294" s="57">
        <v>1</v>
      </c>
      <c r="E294" s="32">
        <v>425.48</v>
      </c>
      <c r="F294" s="30">
        <f t="shared" si="215"/>
        <v>297.83600000000001</v>
      </c>
      <c r="G294" s="30">
        <f t="shared" si="219"/>
        <v>297.83999999999997</v>
      </c>
      <c r="H294" s="32">
        <f>ROUND(D294*E294,2)</f>
        <v>425.48</v>
      </c>
      <c r="I294" s="30">
        <f>ROUND(F294*$P$10,2)</f>
        <v>372.3</v>
      </c>
      <c r="J294" s="32">
        <f>ROUND(E294*$P$10,2)</f>
        <v>531.85</v>
      </c>
      <c r="K294" s="30">
        <f t="shared" si="217"/>
        <v>372.3</v>
      </c>
      <c r="L294" s="32">
        <f>ROUND(D294*J294,2)</f>
        <v>531.85</v>
      </c>
      <c r="M294" s="30">
        <f>ROUND(J294*$P$10,2)</f>
        <v>664.81</v>
      </c>
      <c r="N294" s="32">
        <f>ROUND(I294*$P$10,2)</f>
        <v>465.38</v>
      </c>
      <c r="O294" s="30">
        <f t="shared" si="220"/>
        <v>282863.35999999999</v>
      </c>
      <c r="P294" s="16"/>
      <c r="Q294" s="75"/>
      <c r="R294" s="61"/>
      <c r="S294" s="66"/>
      <c r="T294" s="75"/>
      <c r="U294" s="75"/>
      <c r="V294" s="75"/>
      <c r="W294" s="75"/>
      <c r="X294" s="75"/>
      <c r="Y294" s="75"/>
      <c r="Z294" s="75"/>
    </row>
    <row r="295" spans="1:26" s="5" customFormat="1" ht="15.75">
      <c r="A295" s="86">
        <v>12</v>
      </c>
      <c r="B295" s="87" t="s">
        <v>227</v>
      </c>
      <c r="C295" s="88"/>
      <c r="D295" s="89"/>
      <c r="E295" s="90"/>
      <c r="F295" s="90"/>
      <c r="G295" s="90">
        <f>SUM(G296:G313)</f>
        <v>56689.440000000002</v>
      </c>
      <c r="H295" s="90">
        <f>SUM(H296:H313)</f>
        <v>80984.899999999994</v>
      </c>
      <c r="I295" s="90"/>
      <c r="J295" s="90"/>
      <c r="K295" s="90">
        <f>SUM(K296:K313)</f>
        <v>70862.31</v>
      </c>
      <c r="L295" s="90">
        <f>SUM(L296:L313)</f>
        <v>101232.07</v>
      </c>
      <c r="M295" s="90"/>
      <c r="N295" s="90"/>
      <c r="O295" s="90">
        <f>SUM(O296:O313)</f>
        <v>37733290.689999998</v>
      </c>
      <c r="P295" s="91">
        <f>L295/$L$387*100</f>
        <v>3.6987418363763345</v>
      </c>
      <c r="Q295" s="65"/>
      <c r="R295" s="68"/>
      <c r="S295" s="66"/>
      <c r="T295" s="65"/>
      <c r="U295" s="65"/>
      <c r="V295" s="65"/>
      <c r="W295" s="65"/>
      <c r="X295" s="65"/>
      <c r="Y295" s="65"/>
      <c r="Z295" s="65"/>
    </row>
    <row r="296" spans="1:26" s="1" customFormat="1" ht="15.75">
      <c r="A296" s="23" t="s">
        <v>639</v>
      </c>
      <c r="B296" s="20" t="s">
        <v>228</v>
      </c>
      <c r="C296" s="19"/>
      <c r="D296" s="55"/>
      <c r="E296" s="18"/>
      <c r="F296" s="30"/>
      <c r="G296" s="18"/>
      <c r="H296" s="18"/>
      <c r="I296" s="18"/>
      <c r="J296" s="18"/>
      <c r="K296" s="18"/>
      <c r="L296" s="18"/>
      <c r="M296" s="18"/>
      <c r="N296" s="18"/>
      <c r="O296" s="18"/>
      <c r="P296" s="13"/>
      <c r="Q296" s="71"/>
      <c r="R296" s="68"/>
      <c r="S296" s="66"/>
      <c r="T296" s="71"/>
      <c r="U296" s="71"/>
      <c r="V296" s="71"/>
      <c r="W296" s="71"/>
      <c r="X296" s="71"/>
      <c r="Y296" s="71"/>
      <c r="Z296" s="71"/>
    </row>
    <row r="297" spans="1:26" s="2" customFormat="1" ht="15.75">
      <c r="A297" s="27" t="s">
        <v>640</v>
      </c>
      <c r="B297" s="28" t="s">
        <v>229</v>
      </c>
      <c r="C297" s="29" t="s">
        <v>304</v>
      </c>
      <c r="D297" s="57">
        <v>41.04</v>
      </c>
      <c r="E297" s="30">
        <v>362.1</v>
      </c>
      <c r="F297" s="30">
        <f t="shared" si="215"/>
        <v>253.47</v>
      </c>
      <c r="G297" s="30">
        <f t="shared" ref="G297:G305" si="221">ROUND(D297*F297,2)</f>
        <v>10402.41</v>
      </c>
      <c r="H297" s="30">
        <f t="shared" ref="H297:H305" si="222">ROUND(D297*E297,2)</f>
        <v>14860.58</v>
      </c>
      <c r="I297" s="30">
        <f t="shared" ref="I297:I305" si="223">ROUND(F297*$P$10,2)</f>
        <v>316.83999999999997</v>
      </c>
      <c r="J297" s="32">
        <f t="shared" ref="J297:J305" si="224">ROUND(E297*$P$10,2)</f>
        <v>452.63</v>
      </c>
      <c r="K297" s="30">
        <f t="shared" ref="K297:K313" si="225">ROUND(D297*I297,2)</f>
        <v>13003.11</v>
      </c>
      <c r="L297" s="30">
        <f t="shared" ref="L297:L305" si="226">ROUND(D297*J297,2)</f>
        <v>18575.939999999999</v>
      </c>
      <c r="M297" s="30">
        <f t="shared" ref="M297:M305" si="227">ROUND(J297*$P$10,2)</f>
        <v>565.79</v>
      </c>
      <c r="N297" s="32">
        <f t="shared" ref="N297:N305" si="228">ROUND(I297*$P$10,2)</f>
        <v>396.05</v>
      </c>
      <c r="O297" s="30">
        <f t="shared" ref="O297:O305" si="229">ROUND(H297*M297,2)</f>
        <v>8407967.5600000005</v>
      </c>
      <c r="P297" s="31"/>
      <c r="Q297" s="11"/>
      <c r="R297" s="62"/>
      <c r="S297" s="66"/>
      <c r="T297" s="11"/>
      <c r="U297" s="11"/>
      <c r="V297" s="11"/>
      <c r="W297" s="11"/>
      <c r="X297" s="11"/>
      <c r="Y297" s="11"/>
      <c r="Z297" s="11"/>
    </row>
    <row r="298" spans="1:26" s="2" customFormat="1" ht="15.75">
      <c r="A298" s="27" t="s">
        <v>641</v>
      </c>
      <c r="B298" s="28" t="s">
        <v>230</v>
      </c>
      <c r="C298" s="29" t="s">
        <v>305</v>
      </c>
      <c r="D298" s="57">
        <v>4.3</v>
      </c>
      <c r="E298" s="30">
        <v>78.61</v>
      </c>
      <c r="F298" s="30">
        <f t="shared" si="215"/>
        <v>55.026999999999994</v>
      </c>
      <c r="G298" s="30">
        <f t="shared" si="221"/>
        <v>236.62</v>
      </c>
      <c r="H298" s="30">
        <f t="shared" si="222"/>
        <v>338.02</v>
      </c>
      <c r="I298" s="30">
        <f t="shared" si="223"/>
        <v>68.78</v>
      </c>
      <c r="J298" s="32">
        <f t="shared" si="224"/>
        <v>98.26</v>
      </c>
      <c r="K298" s="30">
        <f t="shared" si="225"/>
        <v>295.75</v>
      </c>
      <c r="L298" s="30">
        <f t="shared" si="226"/>
        <v>422.52</v>
      </c>
      <c r="M298" s="30">
        <f t="shared" si="227"/>
        <v>122.83</v>
      </c>
      <c r="N298" s="32">
        <f t="shared" si="228"/>
        <v>85.98</v>
      </c>
      <c r="O298" s="30">
        <f t="shared" si="229"/>
        <v>41519</v>
      </c>
      <c r="P298" s="31"/>
      <c r="Q298" s="11"/>
      <c r="R298" s="62"/>
      <c r="S298" s="66"/>
      <c r="T298" s="11"/>
      <c r="U298" s="11"/>
      <c r="V298" s="11"/>
      <c r="W298" s="11"/>
      <c r="X298" s="11"/>
      <c r="Y298" s="11"/>
      <c r="Z298" s="11"/>
    </row>
    <row r="299" spans="1:26" s="2" customFormat="1" ht="15.75">
      <c r="A299" s="27" t="s">
        <v>642</v>
      </c>
      <c r="B299" s="28" t="s">
        <v>231</v>
      </c>
      <c r="C299" s="29" t="s">
        <v>305</v>
      </c>
      <c r="D299" s="57">
        <v>35</v>
      </c>
      <c r="E299" s="30">
        <v>102.12</v>
      </c>
      <c r="F299" s="30">
        <f t="shared" si="215"/>
        <v>71.483999999999995</v>
      </c>
      <c r="G299" s="30">
        <f t="shared" si="221"/>
        <v>2501.94</v>
      </c>
      <c r="H299" s="30">
        <f t="shared" si="222"/>
        <v>3574.2</v>
      </c>
      <c r="I299" s="30">
        <f t="shared" si="223"/>
        <v>89.36</v>
      </c>
      <c r="J299" s="32">
        <f t="shared" si="224"/>
        <v>127.65</v>
      </c>
      <c r="K299" s="30">
        <f t="shared" si="225"/>
        <v>3127.6</v>
      </c>
      <c r="L299" s="30">
        <f t="shared" si="226"/>
        <v>4467.75</v>
      </c>
      <c r="M299" s="30">
        <f t="shared" si="227"/>
        <v>159.56</v>
      </c>
      <c r="N299" s="32">
        <f t="shared" si="228"/>
        <v>111.7</v>
      </c>
      <c r="O299" s="30">
        <f t="shared" si="229"/>
        <v>570299.35</v>
      </c>
      <c r="P299" s="31"/>
      <c r="Q299" s="11"/>
      <c r="R299" s="62"/>
      <c r="S299" s="66"/>
      <c r="T299" s="11"/>
      <c r="U299" s="11"/>
      <c r="V299" s="11"/>
      <c r="W299" s="11"/>
      <c r="X299" s="11"/>
      <c r="Y299" s="11"/>
      <c r="Z299" s="11"/>
    </row>
    <row r="300" spans="1:26" ht="15.75">
      <c r="A300" s="27" t="s">
        <v>643</v>
      </c>
      <c r="B300" s="28" t="s">
        <v>232</v>
      </c>
      <c r="C300" s="29" t="s">
        <v>303</v>
      </c>
      <c r="D300" s="56">
        <v>2</v>
      </c>
      <c r="E300" s="30">
        <v>263.85000000000002</v>
      </c>
      <c r="F300" s="30">
        <f t="shared" si="215"/>
        <v>184.69499999999999</v>
      </c>
      <c r="G300" s="30">
        <f t="shared" si="221"/>
        <v>369.39</v>
      </c>
      <c r="H300" s="30">
        <f t="shared" si="222"/>
        <v>527.70000000000005</v>
      </c>
      <c r="I300" s="30">
        <f t="shared" si="223"/>
        <v>230.87</v>
      </c>
      <c r="J300" s="32">
        <f t="shared" si="224"/>
        <v>329.81</v>
      </c>
      <c r="K300" s="30">
        <f t="shared" si="225"/>
        <v>461.74</v>
      </c>
      <c r="L300" s="30">
        <f t="shared" si="226"/>
        <v>659.62</v>
      </c>
      <c r="M300" s="30">
        <f t="shared" si="227"/>
        <v>412.26</v>
      </c>
      <c r="N300" s="32">
        <f t="shared" si="228"/>
        <v>288.58999999999997</v>
      </c>
      <c r="O300" s="30">
        <f t="shared" si="229"/>
        <v>217549.6</v>
      </c>
      <c r="P300" s="31"/>
      <c r="R300" s="62"/>
      <c r="S300" s="66"/>
    </row>
    <row r="301" spans="1:26" ht="15.75">
      <c r="A301" s="27" t="s">
        <v>644</v>
      </c>
      <c r="B301" s="28" t="s">
        <v>233</v>
      </c>
      <c r="C301" s="29" t="s">
        <v>303</v>
      </c>
      <c r="D301" s="56">
        <v>2</v>
      </c>
      <c r="E301" s="30">
        <v>245.09</v>
      </c>
      <c r="F301" s="30">
        <f t="shared" si="215"/>
        <v>171.56299999999999</v>
      </c>
      <c r="G301" s="30">
        <f t="shared" si="221"/>
        <v>343.13</v>
      </c>
      <c r="H301" s="30">
        <f t="shared" si="222"/>
        <v>490.18</v>
      </c>
      <c r="I301" s="30">
        <f t="shared" si="223"/>
        <v>214.45</v>
      </c>
      <c r="J301" s="32">
        <f t="shared" si="224"/>
        <v>306.36</v>
      </c>
      <c r="K301" s="30">
        <f t="shared" si="225"/>
        <v>428.9</v>
      </c>
      <c r="L301" s="30">
        <f t="shared" si="226"/>
        <v>612.72</v>
      </c>
      <c r="M301" s="30">
        <f t="shared" si="227"/>
        <v>382.95</v>
      </c>
      <c r="N301" s="32">
        <f t="shared" si="228"/>
        <v>268.06</v>
      </c>
      <c r="O301" s="30">
        <f t="shared" si="229"/>
        <v>187714.43</v>
      </c>
      <c r="P301" s="31"/>
      <c r="R301" s="62"/>
      <c r="S301" s="66"/>
    </row>
    <row r="302" spans="1:26" ht="15.75">
      <c r="A302" s="27" t="s">
        <v>645</v>
      </c>
      <c r="B302" s="28" t="s">
        <v>234</v>
      </c>
      <c r="C302" s="29" t="s">
        <v>303</v>
      </c>
      <c r="D302" s="56">
        <v>2</v>
      </c>
      <c r="E302" s="30">
        <v>133.49</v>
      </c>
      <c r="F302" s="30">
        <f t="shared" si="215"/>
        <v>93.442999999999998</v>
      </c>
      <c r="G302" s="30">
        <f t="shared" si="221"/>
        <v>186.89</v>
      </c>
      <c r="H302" s="30">
        <f t="shared" si="222"/>
        <v>266.98</v>
      </c>
      <c r="I302" s="30">
        <f t="shared" si="223"/>
        <v>116.8</v>
      </c>
      <c r="J302" s="32">
        <f t="shared" si="224"/>
        <v>166.86</v>
      </c>
      <c r="K302" s="30">
        <f t="shared" si="225"/>
        <v>233.6</v>
      </c>
      <c r="L302" s="30">
        <f t="shared" si="226"/>
        <v>333.72</v>
      </c>
      <c r="M302" s="30">
        <f t="shared" si="227"/>
        <v>208.58</v>
      </c>
      <c r="N302" s="32">
        <f t="shared" si="228"/>
        <v>146</v>
      </c>
      <c r="O302" s="30">
        <f t="shared" si="229"/>
        <v>55686.69</v>
      </c>
      <c r="P302" s="31"/>
      <c r="R302" s="62"/>
      <c r="S302" s="66"/>
    </row>
    <row r="303" spans="1:26" ht="15.75">
      <c r="A303" s="27" t="s">
        <v>646</v>
      </c>
      <c r="B303" s="28" t="s">
        <v>235</v>
      </c>
      <c r="C303" s="29" t="s">
        <v>303</v>
      </c>
      <c r="D303" s="56">
        <v>2</v>
      </c>
      <c r="E303" s="30">
        <v>191.59</v>
      </c>
      <c r="F303" s="30">
        <f t="shared" si="215"/>
        <v>134.113</v>
      </c>
      <c r="G303" s="30">
        <f t="shared" si="221"/>
        <v>268.23</v>
      </c>
      <c r="H303" s="30">
        <f t="shared" si="222"/>
        <v>383.18</v>
      </c>
      <c r="I303" s="30">
        <f t="shared" si="223"/>
        <v>167.64</v>
      </c>
      <c r="J303" s="32">
        <f t="shared" si="224"/>
        <v>239.49</v>
      </c>
      <c r="K303" s="30">
        <f t="shared" si="225"/>
        <v>335.28</v>
      </c>
      <c r="L303" s="30">
        <f t="shared" si="226"/>
        <v>478.98</v>
      </c>
      <c r="M303" s="30">
        <f t="shared" si="227"/>
        <v>299.36</v>
      </c>
      <c r="N303" s="32">
        <f t="shared" si="228"/>
        <v>209.55</v>
      </c>
      <c r="O303" s="30">
        <f t="shared" si="229"/>
        <v>114708.76</v>
      </c>
      <c r="P303" s="31"/>
      <c r="R303" s="62"/>
      <c r="S303" s="66"/>
    </row>
    <row r="304" spans="1:26" ht="15.75">
      <c r="A304" s="27" t="s">
        <v>647</v>
      </c>
      <c r="B304" s="28" t="s">
        <v>236</v>
      </c>
      <c r="C304" s="29" t="s">
        <v>305</v>
      </c>
      <c r="D304" s="56">
        <v>4</v>
      </c>
      <c r="E304" s="30">
        <v>82.99</v>
      </c>
      <c r="F304" s="30">
        <f t="shared" si="215"/>
        <v>58.092999999999989</v>
      </c>
      <c r="G304" s="30">
        <f t="shared" si="221"/>
        <v>232.37</v>
      </c>
      <c r="H304" s="30">
        <f t="shared" si="222"/>
        <v>331.96</v>
      </c>
      <c r="I304" s="30">
        <f t="shared" si="223"/>
        <v>72.62</v>
      </c>
      <c r="J304" s="32">
        <f t="shared" si="224"/>
        <v>103.74</v>
      </c>
      <c r="K304" s="30">
        <f t="shared" si="225"/>
        <v>290.48</v>
      </c>
      <c r="L304" s="30">
        <f t="shared" si="226"/>
        <v>414.96</v>
      </c>
      <c r="M304" s="30">
        <f t="shared" si="227"/>
        <v>129.68</v>
      </c>
      <c r="N304" s="32">
        <f t="shared" si="228"/>
        <v>90.78</v>
      </c>
      <c r="O304" s="30">
        <f t="shared" si="229"/>
        <v>43048.57</v>
      </c>
      <c r="P304" s="31"/>
      <c r="R304" s="62"/>
      <c r="S304" s="66"/>
    </row>
    <row r="305" spans="1:26" ht="15.75">
      <c r="A305" s="27" t="s">
        <v>648</v>
      </c>
      <c r="B305" s="28" t="s">
        <v>237</v>
      </c>
      <c r="C305" s="29" t="s">
        <v>305</v>
      </c>
      <c r="D305" s="56">
        <v>4</v>
      </c>
      <c r="E305" s="30">
        <v>154.34</v>
      </c>
      <c r="F305" s="30">
        <f t="shared" si="215"/>
        <v>108.038</v>
      </c>
      <c r="G305" s="30">
        <f t="shared" si="221"/>
        <v>432.15</v>
      </c>
      <c r="H305" s="30">
        <f t="shared" si="222"/>
        <v>617.36</v>
      </c>
      <c r="I305" s="30">
        <f t="shared" si="223"/>
        <v>135.05000000000001</v>
      </c>
      <c r="J305" s="32">
        <f t="shared" si="224"/>
        <v>192.93</v>
      </c>
      <c r="K305" s="30">
        <f t="shared" si="225"/>
        <v>540.20000000000005</v>
      </c>
      <c r="L305" s="30">
        <f t="shared" si="226"/>
        <v>771.72</v>
      </c>
      <c r="M305" s="30">
        <f t="shared" si="227"/>
        <v>241.16</v>
      </c>
      <c r="N305" s="32">
        <f t="shared" si="228"/>
        <v>168.81</v>
      </c>
      <c r="O305" s="30">
        <f t="shared" si="229"/>
        <v>148882.54</v>
      </c>
      <c r="P305" s="31"/>
      <c r="R305" s="62"/>
      <c r="S305" s="66"/>
    </row>
    <row r="306" spans="1:26" s="3" customFormat="1" ht="15.75">
      <c r="A306" s="23" t="s">
        <v>649</v>
      </c>
      <c r="B306" s="20" t="s">
        <v>751</v>
      </c>
      <c r="C306" s="19"/>
      <c r="D306" s="55"/>
      <c r="E306" s="18"/>
      <c r="F306" s="30"/>
      <c r="G306" s="18"/>
      <c r="H306" s="18"/>
      <c r="I306" s="30"/>
      <c r="J306" s="18"/>
      <c r="K306" s="30"/>
      <c r="L306" s="18"/>
      <c r="M306" s="30"/>
      <c r="N306" s="18"/>
      <c r="O306" s="30"/>
      <c r="P306" s="13"/>
      <c r="Q306" s="67"/>
      <c r="R306" s="68"/>
      <c r="S306" s="66"/>
      <c r="T306" s="67"/>
      <c r="U306" s="67"/>
      <c r="V306" s="67"/>
      <c r="W306" s="67"/>
      <c r="X306" s="67"/>
      <c r="Y306" s="67"/>
      <c r="Z306" s="67"/>
    </row>
    <row r="307" spans="1:26" s="3" customFormat="1" ht="15.75">
      <c r="A307" s="23" t="s">
        <v>650</v>
      </c>
      <c r="B307" s="20" t="s">
        <v>329</v>
      </c>
      <c r="C307" s="19"/>
      <c r="D307" s="55"/>
      <c r="E307" s="18"/>
      <c r="F307" s="30"/>
      <c r="G307" s="18"/>
      <c r="H307" s="18"/>
      <c r="I307" s="30"/>
      <c r="J307" s="18"/>
      <c r="K307" s="30"/>
      <c r="L307" s="18"/>
      <c r="M307" s="30"/>
      <c r="N307" s="18"/>
      <c r="O307" s="30"/>
      <c r="P307" s="13"/>
      <c r="Q307" s="67"/>
      <c r="R307" s="68"/>
      <c r="S307" s="66"/>
      <c r="T307" s="67"/>
      <c r="U307" s="67"/>
      <c r="V307" s="67"/>
      <c r="W307" s="67"/>
      <c r="X307" s="67"/>
      <c r="Y307" s="67"/>
      <c r="Z307" s="67"/>
    </row>
    <row r="308" spans="1:26" s="2" customFormat="1" ht="15.75">
      <c r="A308" s="27" t="s">
        <v>651</v>
      </c>
      <c r="B308" s="28" t="s">
        <v>332</v>
      </c>
      <c r="C308" s="29" t="s">
        <v>304</v>
      </c>
      <c r="D308" s="57">
        <v>42.3</v>
      </c>
      <c r="E308" s="30">
        <v>409.89</v>
      </c>
      <c r="F308" s="30">
        <f t="shared" si="215"/>
        <v>286.92299999999994</v>
      </c>
      <c r="G308" s="30">
        <f t="shared" ref="G308:G309" si="230">ROUND(D308*F308,2)</f>
        <v>12136.84</v>
      </c>
      <c r="H308" s="30">
        <f>ROUND(D308*E308,2)</f>
        <v>17338.349999999999</v>
      </c>
      <c r="I308" s="30">
        <f>ROUND(F308*$P$10,2)</f>
        <v>358.65</v>
      </c>
      <c r="J308" s="32">
        <f>ROUND(E308*$P$10,2)</f>
        <v>512.36</v>
      </c>
      <c r="K308" s="30">
        <f t="shared" si="225"/>
        <v>15170.9</v>
      </c>
      <c r="L308" s="30">
        <f>ROUND(D308*J308,2)</f>
        <v>21672.83</v>
      </c>
      <c r="M308" s="30">
        <f>ROUND(J308*$P$10,2)</f>
        <v>640.45000000000005</v>
      </c>
      <c r="N308" s="32">
        <f>ROUND(I308*$P$10,2)</f>
        <v>448.31</v>
      </c>
      <c r="O308" s="30">
        <f t="shared" ref="O308:O309" si="231">ROUND(H308*M308,2)</f>
        <v>11104346.26</v>
      </c>
      <c r="P308" s="31"/>
      <c r="Q308" s="11"/>
      <c r="R308" s="62"/>
      <c r="S308" s="66"/>
      <c r="T308" s="11"/>
      <c r="U308" s="11"/>
      <c r="V308" s="11"/>
      <c r="W308" s="11"/>
      <c r="X308" s="11"/>
      <c r="Y308" s="11"/>
      <c r="Z308" s="11"/>
    </row>
    <row r="309" spans="1:26" s="2" customFormat="1" ht="15.75">
      <c r="A309" s="27" t="s">
        <v>652</v>
      </c>
      <c r="B309" s="28" t="s">
        <v>328</v>
      </c>
      <c r="C309" s="29" t="s">
        <v>304</v>
      </c>
      <c r="D309" s="57">
        <v>3</v>
      </c>
      <c r="E309" s="30">
        <v>412.93</v>
      </c>
      <c r="F309" s="30">
        <f t="shared" si="215"/>
        <v>289.05099999999999</v>
      </c>
      <c r="G309" s="30">
        <f t="shared" si="230"/>
        <v>867.15</v>
      </c>
      <c r="H309" s="30">
        <f>ROUND(D309*E309,2)</f>
        <v>1238.79</v>
      </c>
      <c r="I309" s="30">
        <f>ROUND(F309*$P$10,2)</f>
        <v>361.31</v>
      </c>
      <c r="J309" s="32">
        <f>ROUND(E309*$P$10,2)</f>
        <v>516.16</v>
      </c>
      <c r="K309" s="30">
        <f t="shared" si="225"/>
        <v>1083.93</v>
      </c>
      <c r="L309" s="30">
        <f>ROUND(D309*J309,2)</f>
        <v>1548.48</v>
      </c>
      <c r="M309" s="30">
        <f>ROUND(J309*$P$10,2)</f>
        <v>645.20000000000005</v>
      </c>
      <c r="N309" s="32">
        <f>ROUND(I309*$P$10,2)</f>
        <v>451.64</v>
      </c>
      <c r="O309" s="30">
        <f t="shared" si="231"/>
        <v>799267.31</v>
      </c>
      <c r="P309" s="31"/>
      <c r="Q309" s="11"/>
      <c r="R309" s="62"/>
      <c r="S309" s="66"/>
      <c r="T309" s="11"/>
      <c r="U309" s="11"/>
      <c r="V309" s="11"/>
      <c r="W309" s="11"/>
      <c r="X309" s="11"/>
      <c r="Y309" s="11"/>
      <c r="Z309" s="11"/>
    </row>
    <row r="310" spans="1:26" s="3" customFormat="1" ht="15.75">
      <c r="A310" s="23" t="s">
        <v>653</v>
      </c>
      <c r="B310" s="20" t="s">
        <v>330</v>
      </c>
      <c r="C310" s="19"/>
      <c r="D310" s="55"/>
      <c r="E310" s="18"/>
      <c r="F310" s="30"/>
      <c r="G310" s="18"/>
      <c r="H310" s="18"/>
      <c r="I310" s="30"/>
      <c r="J310" s="18"/>
      <c r="K310" s="30"/>
      <c r="L310" s="18"/>
      <c r="M310" s="30"/>
      <c r="N310" s="18"/>
      <c r="O310" s="30"/>
      <c r="P310" s="13"/>
      <c r="Q310" s="67"/>
      <c r="R310" s="68"/>
      <c r="S310" s="66"/>
      <c r="T310" s="67"/>
      <c r="U310" s="67"/>
      <c r="V310" s="67"/>
      <c r="W310" s="67"/>
      <c r="X310" s="67"/>
      <c r="Y310" s="67"/>
      <c r="Z310" s="67"/>
    </row>
    <row r="311" spans="1:26" s="2" customFormat="1" ht="15.75">
      <c r="A311" s="27" t="s">
        <v>654</v>
      </c>
      <c r="B311" s="28" t="s">
        <v>331</v>
      </c>
      <c r="C311" s="29" t="s">
        <v>304</v>
      </c>
      <c r="D311" s="57">
        <v>6.3</v>
      </c>
      <c r="E311" s="30">
        <v>435.22</v>
      </c>
      <c r="F311" s="30">
        <f t="shared" si="215"/>
        <v>304.654</v>
      </c>
      <c r="G311" s="30">
        <f t="shared" ref="G311" si="232">ROUND(D311*F311,2)</f>
        <v>1919.32</v>
      </c>
      <c r="H311" s="30">
        <f>ROUND(D311*E311,2)</f>
        <v>2741.89</v>
      </c>
      <c r="I311" s="30">
        <f>ROUND(F311*$P$10,2)</f>
        <v>380.82</v>
      </c>
      <c r="J311" s="32">
        <f>ROUND(E311*$P$10,2)</f>
        <v>544.03</v>
      </c>
      <c r="K311" s="30">
        <f t="shared" si="225"/>
        <v>2399.17</v>
      </c>
      <c r="L311" s="30">
        <f>ROUND(D311*J311,2)</f>
        <v>3427.39</v>
      </c>
      <c r="M311" s="30">
        <f>ROUND(J311*$P$10,2)</f>
        <v>680.04</v>
      </c>
      <c r="N311" s="32">
        <f>ROUND(I311*$P$10,2)</f>
        <v>476.03</v>
      </c>
      <c r="O311" s="30">
        <f t="shared" ref="O311" si="233">ROUND(H311*M311,2)</f>
        <v>1864594.88</v>
      </c>
      <c r="P311" s="31"/>
      <c r="Q311" s="11"/>
      <c r="R311" s="62"/>
      <c r="S311" s="66"/>
      <c r="T311" s="11"/>
      <c r="U311" s="11"/>
      <c r="V311" s="11"/>
      <c r="W311" s="11"/>
      <c r="X311" s="11"/>
      <c r="Y311" s="11"/>
      <c r="Z311" s="11"/>
    </row>
    <row r="312" spans="1:26" s="3" customFormat="1" ht="31.5">
      <c r="A312" s="24" t="s">
        <v>655</v>
      </c>
      <c r="B312" s="41" t="s">
        <v>362</v>
      </c>
      <c r="C312" s="19"/>
      <c r="D312" s="55"/>
      <c r="E312" s="18"/>
      <c r="F312" s="30"/>
      <c r="G312" s="18"/>
      <c r="H312" s="18"/>
      <c r="I312" s="30"/>
      <c r="J312" s="18"/>
      <c r="K312" s="30"/>
      <c r="L312" s="18"/>
      <c r="M312" s="30"/>
      <c r="N312" s="18"/>
      <c r="O312" s="30"/>
      <c r="P312" s="13"/>
      <c r="Q312" s="67"/>
      <c r="R312" s="68"/>
      <c r="S312" s="66"/>
      <c r="T312" s="67"/>
      <c r="U312" s="67"/>
      <c r="V312" s="67"/>
      <c r="W312" s="67"/>
      <c r="X312" s="67"/>
      <c r="Y312" s="67"/>
      <c r="Z312" s="67"/>
    </row>
    <row r="313" spans="1:26" s="2" customFormat="1" ht="15.75">
      <c r="A313" s="27" t="s">
        <v>656</v>
      </c>
      <c r="B313" s="28" t="s">
        <v>363</v>
      </c>
      <c r="C313" s="29" t="s">
        <v>304</v>
      </c>
      <c r="D313" s="57">
        <v>161.45999999999998</v>
      </c>
      <c r="E313" s="30">
        <v>237.06</v>
      </c>
      <c r="F313" s="30">
        <f t="shared" si="215"/>
        <v>165.94199999999998</v>
      </c>
      <c r="G313" s="30">
        <f t="shared" ref="G313" si="234">ROUND(D313*F313,2)</f>
        <v>26793</v>
      </c>
      <c r="H313" s="30">
        <f>ROUND(D313*E313,2)</f>
        <v>38275.71</v>
      </c>
      <c r="I313" s="30">
        <f>ROUND(F313*$P$10,2)</f>
        <v>207.43</v>
      </c>
      <c r="J313" s="32">
        <f>ROUND(E313*$P$10,2)</f>
        <v>296.33</v>
      </c>
      <c r="K313" s="30">
        <f t="shared" si="225"/>
        <v>33491.65</v>
      </c>
      <c r="L313" s="30">
        <f>ROUND(D313*J313,2)</f>
        <v>47845.440000000002</v>
      </c>
      <c r="M313" s="30">
        <f>ROUND(J313*$P$10,2)</f>
        <v>370.41</v>
      </c>
      <c r="N313" s="32">
        <f>ROUND(I313*$P$10,2)</f>
        <v>259.29000000000002</v>
      </c>
      <c r="O313" s="30">
        <f t="shared" ref="O313" si="235">ROUND(H313*M313,2)</f>
        <v>14177705.74</v>
      </c>
      <c r="P313" s="31"/>
      <c r="Q313" s="11"/>
      <c r="R313" s="62"/>
      <c r="S313" s="66"/>
      <c r="T313" s="11"/>
      <c r="U313" s="11"/>
      <c r="V313" s="11"/>
      <c r="W313" s="11"/>
      <c r="X313" s="11"/>
      <c r="Y313" s="11"/>
      <c r="Z313" s="11"/>
    </row>
    <row r="314" spans="1:26" s="5" customFormat="1" ht="15.75">
      <c r="A314" s="86">
        <v>13</v>
      </c>
      <c r="B314" s="87" t="s">
        <v>238</v>
      </c>
      <c r="C314" s="88"/>
      <c r="D314" s="89"/>
      <c r="E314" s="90"/>
      <c r="F314" s="90"/>
      <c r="G314" s="90">
        <f>SUM(G315:G325)</f>
        <v>184765.99</v>
      </c>
      <c r="H314" s="90">
        <f>SUM(H315:H325)</f>
        <v>263951.42</v>
      </c>
      <c r="I314" s="90"/>
      <c r="J314" s="90"/>
      <c r="K314" s="90">
        <f>SUM(K315:K325)</f>
        <v>230961.82</v>
      </c>
      <c r="L314" s="90">
        <f>SUM(L315:L325)</f>
        <v>329954.31</v>
      </c>
      <c r="M314" s="90"/>
      <c r="N314" s="90"/>
      <c r="O314" s="90">
        <f>SUM(O315:O325)</f>
        <v>73482466.959999993</v>
      </c>
      <c r="P314" s="91">
        <f>L314/$L$387*100</f>
        <v>12.055624373676112</v>
      </c>
      <c r="Q314" s="65"/>
      <c r="R314" s="68"/>
      <c r="S314" s="66"/>
      <c r="T314" s="65"/>
      <c r="U314" s="65"/>
      <c r="V314" s="65"/>
      <c r="W314" s="65"/>
      <c r="X314" s="65"/>
      <c r="Y314" s="65"/>
      <c r="Z314" s="65"/>
    </row>
    <row r="315" spans="1:26" s="1" customFormat="1" ht="15.75">
      <c r="A315" s="23" t="s">
        <v>657</v>
      </c>
      <c r="B315" s="20" t="s">
        <v>239</v>
      </c>
      <c r="C315" s="19"/>
      <c r="D315" s="55"/>
      <c r="E315" s="18"/>
      <c r="F315" s="30"/>
      <c r="G315" s="18"/>
      <c r="H315" s="18"/>
      <c r="I315" s="18"/>
      <c r="J315" s="18"/>
      <c r="K315" s="18"/>
      <c r="L315" s="18"/>
      <c r="M315" s="18"/>
      <c r="N315" s="18"/>
      <c r="O315" s="18"/>
      <c r="P315" s="13"/>
      <c r="Q315" s="71"/>
      <c r="R315" s="68"/>
      <c r="S315" s="66"/>
      <c r="T315" s="71"/>
      <c r="U315" s="71"/>
      <c r="V315" s="71"/>
      <c r="W315" s="71"/>
      <c r="X315" s="71"/>
      <c r="Y315" s="71"/>
      <c r="Z315" s="71"/>
    </row>
    <row r="316" spans="1:26" s="2" customFormat="1" ht="15.75">
      <c r="A316" s="27" t="s">
        <v>658</v>
      </c>
      <c r="B316" s="28" t="s">
        <v>240</v>
      </c>
      <c r="C316" s="29" t="s">
        <v>304</v>
      </c>
      <c r="D316" s="57">
        <v>3596.12</v>
      </c>
      <c r="E316" s="30">
        <v>5.43</v>
      </c>
      <c r="F316" s="30">
        <f t="shared" si="215"/>
        <v>3.8009999999999997</v>
      </c>
      <c r="G316" s="30">
        <f t="shared" ref="G316:G319" si="236">ROUND(D316*F316,2)</f>
        <v>13668.85</v>
      </c>
      <c r="H316" s="30">
        <f>ROUND(D316*E316,2)</f>
        <v>19526.93</v>
      </c>
      <c r="I316" s="30">
        <f>ROUND(F316*$P$10,2)</f>
        <v>4.75</v>
      </c>
      <c r="J316" s="32">
        <f>ROUND(E316*$P$10,2)</f>
        <v>6.79</v>
      </c>
      <c r="K316" s="30">
        <f t="shared" ref="K316:K325" si="237">ROUND(D316*I316,2)</f>
        <v>17081.57</v>
      </c>
      <c r="L316" s="30">
        <f>ROUND(D316*J316,2)</f>
        <v>24417.65</v>
      </c>
      <c r="M316" s="30">
        <f>ROUND(J316*$P$10,2)</f>
        <v>8.49</v>
      </c>
      <c r="N316" s="32">
        <f>ROUND(I316*$P$10,2)</f>
        <v>5.94</v>
      </c>
      <c r="O316" s="30">
        <f t="shared" ref="O316:O319" si="238">ROUND(H316*M316,2)</f>
        <v>165783.64000000001</v>
      </c>
      <c r="P316" s="31"/>
      <c r="Q316" s="11"/>
      <c r="R316" s="62"/>
      <c r="S316" s="66"/>
      <c r="T316" s="11"/>
      <c r="U316" s="11"/>
      <c r="V316" s="11"/>
      <c r="W316" s="11"/>
      <c r="X316" s="11"/>
      <c r="Y316" s="11"/>
      <c r="Z316" s="11"/>
    </row>
    <row r="317" spans="1:26" s="2" customFormat="1" ht="15.75">
      <c r="A317" s="27" t="s">
        <v>659</v>
      </c>
      <c r="B317" s="28" t="s">
        <v>241</v>
      </c>
      <c r="C317" s="29" t="s">
        <v>304</v>
      </c>
      <c r="D317" s="57">
        <v>640.52</v>
      </c>
      <c r="E317" s="30">
        <v>18.96</v>
      </c>
      <c r="F317" s="30">
        <f t="shared" si="215"/>
        <v>13.272</v>
      </c>
      <c r="G317" s="30">
        <f t="shared" si="236"/>
        <v>8500.98</v>
      </c>
      <c r="H317" s="30">
        <f>ROUND(D317*E317,2)</f>
        <v>12144.26</v>
      </c>
      <c r="I317" s="30">
        <f>ROUND(F317*$P$10,2)</f>
        <v>16.59</v>
      </c>
      <c r="J317" s="32">
        <f>ROUND(E317*$P$10,2)</f>
        <v>23.7</v>
      </c>
      <c r="K317" s="30">
        <f t="shared" si="237"/>
        <v>10626.23</v>
      </c>
      <c r="L317" s="30">
        <f>ROUND(D317*J317,2)</f>
        <v>15180.32</v>
      </c>
      <c r="M317" s="30">
        <f>ROUND(J317*$P$10,2)</f>
        <v>29.63</v>
      </c>
      <c r="N317" s="32">
        <f>ROUND(I317*$P$10,2)</f>
        <v>20.74</v>
      </c>
      <c r="O317" s="30">
        <f t="shared" si="238"/>
        <v>359834.42</v>
      </c>
      <c r="P317" s="31"/>
      <c r="Q317" s="11"/>
      <c r="R317" s="62"/>
      <c r="S317" s="66"/>
      <c r="T317" s="11"/>
      <c r="U317" s="11"/>
      <c r="V317" s="11"/>
      <c r="W317" s="11"/>
      <c r="X317" s="11"/>
      <c r="Y317" s="11"/>
      <c r="Z317" s="11"/>
    </row>
    <row r="318" spans="1:26" s="2" customFormat="1" ht="15.75">
      <c r="A318" s="27" t="s">
        <v>660</v>
      </c>
      <c r="B318" s="28" t="s">
        <v>242</v>
      </c>
      <c r="C318" s="29" t="s">
        <v>304</v>
      </c>
      <c r="D318" s="57">
        <v>2955.6</v>
      </c>
      <c r="E318" s="30">
        <v>24.43</v>
      </c>
      <c r="F318" s="30">
        <f t="shared" si="215"/>
        <v>17.100999999999999</v>
      </c>
      <c r="G318" s="30">
        <f t="shared" si="236"/>
        <v>50543.72</v>
      </c>
      <c r="H318" s="30">
        <f>ROUND(D318*E318,2)</f>
        <v>72205.31</v>
      </c>
      <c r="I318" s="30">
        <f>ROUND(F318*$P$10,2)</f>
        <v>21.38</v>
      </c>
      <c r="J318" s="32">
        <f>ROUND(E318*$P$10,2)</f>
        <v>30.54</v>
      </c>
      <c r="K318" s="30">
        <f t="shared" si="237"/>
        <v>63190.73</v>
      </c>
      <c r="L318" s="30">
        <f>ROUND(D318*J318,2)</f>
        <v>90264.02</v>
      </c>
      <c r="M318" s="30">
        <f>ROUND(J318*$P$10,2)</f>
        <v>38.18</v>
      </c>
      <c r="N318" s="32">
        <f>ROUND(I318*$P$10,2)</f>
        <v>26.73</v>
      </c>
      <c r="O318" s="30">
        <f t="shared" si="238"/>
        <v>2756798.74</v>
      </c>
      <c r="P318" s="31"/>
      <c r="Q318" s="11"/>
      <c r="R318" s="62"/>
      <c r="S318" s="66"/>
      <c r="T318" s="11"/>
      <c r="U318" s="11"/>
      <c r="V318" s="11"/>
      <c r="W318" s="11"/>
      <c r="X318" s="11"/>
      <c r="Y318" s="11"/>
      <c r="Z318" s="11"/>
    </row>
    <row r="319" spans="1:26" s="10" customFormat="1" ht="15.75">
      <c r="A319" s="27" t="s">
        <v>661</v>
      </c>
      <c r="B319" s="33" t="s">
        <v>343</v>
      </c>
      <c r="C319" s="34" t="s">
        <v>304</v>
      </c>
      <c r="D319" s="57">
        <v>63</v>
      </c>
      <c r="E319" s="32">
        <v>9.01</v>
      </c>
      <c r="F319" s="30">
        <f t="shared" si="215"/>
        <v>6.3069999999999995</v>
      </c>
      <c r="G319" s="30">
        <f t="shared" si="236"/>
        <v>397.34</v>
      </c>
      <c r="H319" s="32">
        <f>ROUND(D319*E319,2)</f>
        <v>567.63</v>
      </c>
      <c r="I319" s="30">
        <f>ROUND(F319*$P$10,2)</f>
        <v>7.88</v>
      </c>
      <c r="J319" s="32">
        <f>ROUND(E319*$P$10,2)</f>
        <v>11.26</v>
      </c>
      <c r="K319" s="30">
        <f t="shared" si="237"/>
        <v>496.44</v>
      </c>
      <c r="L319" s="32">
        <f>ROUND(D319*J319,2)</f>
        <v>709.38</v>
      </c>
      <c r="M319" s="30">
        <f>ROUND(J319*$P$10,2)</f>
        <v>14.08</v>
      </c>
      <c r="N319" s="32">
        <f>ROUND(I319*$P$10,2)</f>
        <v>9.85</v>
      </c>
      <c r="O319" s="30">
        <f t="shared" si="238"/>
        <v>7992.23</v>
      </c>
      <c r="P319" s="16"/>
      <c r="Q319" s="12"/>
      <c r="R319" s="61"/>
      <c r="S319" s="66"/>
      <c r="T319" s="12"/>
      <c r="U319" s="12"/>
      <c r="V319" s="12"/>
      <c r="W319" s="12"/>
      <c r="X319" s="12"/>
      <c r="Y319" s="12"/>
      <c r="Z319" s="12"/>
    </row>
    <row r="320" spans="1:26" s="1" customFormat="1" ht="15.75">
      <c r="A320" s="23" t="s">
        <v>662</v>
      </c>
      <c r="B320" s="20" t="s">
        <v>243</v>
      </c>
      <c r="C320" s="19"/>
      <c r="D320" s="55"/>
      <c r="E320" s="18"/>
      <c r="F320" s="30"/>
      <c r="G320" s="18"/>
      <c r="H320" s="18"/>
      <c r="I320" s="30"/>
      <c r="J320" s="18"/>
      <c r="K320" s="30"/>
      <c r="L320" s="18"/>
      <c r="M320" s="30"/>
      <c r="N320" s="18"/>
      <c r="O320" s="30"/>
      <c r="P320" s="13"/>
      <c r="Q320" s="71"/>
      <c r="R320" s="68"/>
      <c r="S320" s="66"/>
      <c r="T320" s="71"/>
      <c r="U320" s="71"/>
      <c r="V320" s="71"/>
      <c r="W320" s="71"/>
      <c r="X320" s="71"/>
      <c r="Y320" s="71"/>
      <c r="Z320" s="71"/>
    </row>
    <row r="321" spans="1:26" s="2" customFormat="1" ht="15.75">
      <c r="A321" s="27" t="s">
        <v>663</v>
      </c>
      <c r="B321" s="28" t="s">
        <v>244</v>
      </c>
      <c r="C321" s="29" t="s">
        <v>304</v>
      </c>
      <c r="D321" s="57">
        <v>37.520000000000003</v>
      </c>
      <c r="E321" s="30">
        <v>52.39</v>
      </c>
      <c r="F321" s="30">
        <f t="shared" si="215"/>
        <v>36.672999999999995</v>
      </c>
      <c r="G321" s="30">
        <f t="shared" ref="G321" si="239">ROUND(D321*F321,2)</f>
        <v>1375.97</v>
      </c>
      <c r="H321" s="30">
        <f>ROUND(D321*E321,2)</f>
        <v>1965.67</v>
      </c>
      <c r="I321" s="30">
        <f>ROUND(F321*$P$10,2)</f>
        <v>45.84</v>
      </c>
      <c r="J321" s="32">
        <f>ROUND(E321*$P$10,2)</f>
        <v>65.489999999999995</v>
      </c>
      <c r="K321" s="30">
        <f t="shared" si="237"/>
        <v>1719.92</v>
      </c>
      <c r="L321" s="30">
        <f>ROUND(D321*J321,2)</f>
        <v>2457.1799999999998</v>
      </c>
      <c r="M321" s="30">
        <f>ROUND(J321*$P$10,2)</f>
        <v>81.86</v>
      </c>
      <c r="N321" s="32">
        <f>ROUND(I321*$P$10,2)</f>
        <v>57.3</v>
      </c>
      <c r="O321" s="30">
        <f t="shared" ref="O321" si="240">ROUND(H321*M321,2)</f>
        <v>160909.75</v>
      </c>
      <c r="P321" s="31"/>
      <c r="Q321" s="11"/>
      <c r="R321" s="62"/>
      <c r="S321" s="66"/>
      <c r="T321" s="11"/>
      <c r="U321" s="11"/>
      <c r="V321" s="11"/>
      <c r="W321" s="11"/>
      <c r="X321" s="11"/>
      <c r="Y321" s="11"/>
      <c r="Z321" s="11"/>
    </row>
    <row r="322" spans="1:26" s="1" customFormat="1" ht="15.75">
      <c r="A322" s="23" t="s">
        <v>664</v>
      </c>
      <c r="B322" s="20" t="s">
        <v>245</v>
      </c>
      <c r="C322" s="19"/>
      <c r="D322" s="55"/>
      <c r="E322" s="18"/>
      <c r="F322" s="30"/>
      <c r="G322" s="18"/>
      <c r="H322" s="18"/>
      <c r="I322" s="30"/>
      <c r="J322" s="18"/>
      <c r="K322" s="30"/>
      <c r="L322" s="18"/>
      <c r="M322" s="30"/>
      <c r="N322" s="18"/>
      <c r="O322" s="30"/>
      <c r="P322" s="13"/>
      <c r="Q322" s="71"/>
      <c r="R322" s="68"/>
      <c r="S322" s="66"/>
      <c r="T322" s="71"/>
      <c r="U322" s="71"/>
      <c r="V322" s="71"/>
      <c r="W322" s="71"/>
      <c r="X322" s="71"/>
      <c r="Y322" s="71"/>
      <c r="Z322" s="71"/>
    </row>
    <row r="323" spans="1:26" s="10" customFormat="1" ht="31.5">
      <c r="A323" s="25" t="s">
        <v>665</v>
      </c>
      <c r="B323" s="36" t="s">
        <v>360</v>
      </c>
      <c r="C323" s="34" t="s">
        <v>304</v>
      </c>
      <c r="D323" s="57">
        <v>540</v>
      </c>
      <c r="E323" s="32">
        <v>286.77</v>
      </c>
      <c r="F323" s="30">
        <f t="shared" si="215"/>
        <v>200.73899999999998</v>
      </c>
      <c r="G323" s="30">
        <f t="shared" ref="G323" si="241">ROUND(D323*F323,2)</f>
        <v>108399.06</v>
      </c>
      <c r="H323" s="32">
        <f>ROUND(D323*E323,2)</f>
        <v>154855.79999999999</v>
      </c>
      <c r="I323" s="30">
        <f>ROUND(F323*$P$10,2)</f>
        <v>250.92</v>
      </c>
      <c r="J323" s="32">
        <f>ROUND(E323*$P$10,2)</f>
        <v>358.46</v>
      </c>
      <c r="K323" s="30">
        <f t="shared" si="237"/>
        <v>135496.79999999999</v>
      </c>
      <c r="L323" s="32">
        <f>ROUND(D323*J323,2)</f>
        <v>193568.4</v>
      </c>
      <c r="M323" s="30">
        <f>ROUND(J323*$P$10,2)</f>
        <v>448.08</v>
      </c>
      <c r="N323" s="32">
        <f>ROUND(I323*$P$10,2)</f>
        <v>313.64999999999998</v>
      </c>
      <c r="O323" s="30">
        <f t="shared" ref="O323" si="242">ROUND(H323*M323,2)</f>
        <v>69387786.859999999</v>
      </c>
      <c r="P323" s="16"/>
      <c r="Q323" s="12"/>
      <c r="R323" s="61"/>
      <c r="S323" s="66"/>
      <c r="T323" s="12"/>
      <c r="U323" s="12"/>
      <c r="V323" s="12"/>
      <c r="W323" s="12"/>
      <c r="X323" s="12"/>
      <c r="Y323" s="12"/>
      <c r="Z323" s="12"/>
    </row>
    <row r="324" spans="1:26" s="1" customFormat="1" ht="15.75">
      <c r="A324" s="23" t="s">
        <v>666</v>
      </c>
      <c r="B324" s="20" t="s">
        <v>246</v>
      </c>
      <c r="C324" s="19"/>
      <c r="D324" s="55"/>
      <c r="E324" s="18"/>
      <c r="F324" s="30">
        <f t="shared" si="215"/>
        <v>0</v>
      </c>
      <c r="G324" s="18"/>
      <c r="H324" s="18"/>
      <c r="I324" s="30"/>
      <c r="J324" s="18"/>
      <c r="K324" s="30"/>
      <c r="L324" s="18"/>
      <c r="M324" s="30"/>
      <c r="N324" s="18"/>
      <c r="O324" s="30"/>
      <c r="P324" s="13"/>
      <c r="Q324" s="71"/>
      <c r="R324" s="68"/>
      <c r="S324" s="66"/>
      <c r="T324" s="71"/>
      <c r="U324" s="71"/>
      <c r="V324" s="71"/>
      <c r="W324" s="71"/>
      <c r="X324" s="71"/>
      <c r="Y324" s="71"/>
      <c r="Z324" s="71"/>
    </row>
    <row r="325" spans="1:26" ht="15.75">
      <c r="A325" s="27" t="s">
        <v>667</v>
      </c>
      <c r="B325" s="28" t="s">
        <v>247</v>
      </c>
      <c r="C325" s="29" t="s">
        <v>304</v>
      </c>
      <c r="D325" s="56">
        <v>17.52</v>
      </c>
      <c r="E325" s="30">
        <v>153.30000000000001</v>
      </c>
      <c r="F325" s="30">
        <f t="shared" si="215"/>
        <v>107.31</v>
      </c>
      <c r="G325" s="30">
        <f t="shared" ref="G325" si="243">ROUND(D325*F325,2)</f>
        <v>1880.07</v>
      </c>
      <c r="H325" s="30">
        <f>ROUND(D325*E325,2)</f>
        <v>2685.82</v>
      </c>
      <c r="I325" s="30">
        <f>ROUND(F325*$P$10,2)</f>
        <v>134.13999999999999</v>
      </c>
      <c r="J325" s="32">
        <f>ROUND(E325*$P$10,2)</f>
        <v>191.63</v>
      </c>
      <c r="K325" s="30">
        <f t="shared" si="237"/>
        <v>2350.13</v>
      </c>
      <c r="L325" s="30">
        <f>ROUND(D325*J325,2)</f>
        <v>3357.36</v>
      </c>
      <c r="M325" s="30">
        <f>ROUND(J325*$P$10,2)</f>
        <v>239.54</v>
      </c>
      <c r="N325" s="32">
        <f>ROUND(I325*$P$10,2)</f>
        <v>167.68</v>
      </c>
      <c r="O325" s="30">
        <f t="shared" ref="O325" si="244">ROUND(H325*M325,2)</f>
        <v>643361.31999999995</v>
      </c>
      <c r="P325" s="31"/>
      <c r="R325" s="62"/>
      <c r="S325" s="66"/>
    </row>
    <row r="326" spans="1:26" s="7" customFormat="1" ht="15.75">
      <c r="A326" s="86">
        <v>14</v>
      </c>
      <c r="B326" s="87" t="s">
        <v>248</v>
      </c>
      <c r="C326" s="88"/>
      <c r="D326" s="89"/>
      <c r="E326" s="90"/>
      <c r="F326" s="90"/>
      <c r="G326" s="90">
        <f>SUM(G327:G347)</f>
        <v>130517.77000000002</v>
      </c>
      <c r="H326" s="90">
        <f>SUM(H327:H347)</f>
        <v>186453.94</v>
      </c>
      <c r="I326" s="90"/>
      <c r="J326" s="90"/>
      <c r="K326" s="90">
        <f>SUM(K327:K347)</f>
        <v>163152.34</v>
      </c>
      <c r="L326" s="90">
        <f>SUM(L327:L347)</f>
        <v>233070.18</v>
      </c>
      <c r="M326" s="90"/>
      <c r="N326" s="90"/>
      <c r="O326" s="90">
        <f>SUM(O327:O347)</f>
        <v>33194516.609999999</v>
      </c>
      <c r="P326" s="91">
        <f>L326/$L$387*100</f>
        <v>8.5157443246765858</v>
      </c>
      <c r="Q326" s="72"/>
      <c r="R326" s="68"/>
      <c r="S326" s="66"/>
      <c r="T326" s="72"/>
      <c r="U326" s="72"/>
      <c r="V326" s="72"/>
      <c r="W326" s="72"/>
      <c r="X326" s="72"/>
      <c r="Y326" s="72"/>
      <c r="Z326" s="72"/>
    </row>
    <row r="327" spans="1:26" s="3" customFormat="1" ht="15.75">
      <c r="A327" s="23" t="s">
        <v>668</v>
      </c>
      <c r="B327" s="20" t="s">
        <v>249</v>
      </c>
      <c r="C327" s="19"/>
      <c r="D327" s="55"/>
      <c r="E327" s="18"/>
      <c r="F327" s="30"/>
      <c r="G327" s="18"/>
      <c r="H327" s="18"/>
      <c r="I327" s="18"/>
      <c r="J327" s="18"/>
      <c r="K327" s="18"/>
      <c r="L327" s="18"/>
      <c r="M327" s="18"/>
      <c r="N327" s="18"/>
      <c r="O327" s="18"/>
      <c r="P327" s="13"/>
      <c r="Q327" s="67"/>
      <c r="R327" s="68"/>
      <c r="S327" s="66"/>
      <c r="T327" s="67"/>
      <c r="U327" s="67"/>
      <c r="V327" s="67"/>
      <c r="W327" s="67"/>
      <c r="X327" s="67"/>
      <c r="Y327" s="67"/>
      <c r="Z327" s="67"/>
    </row>
    <row r="328" spans="1:26" s="2" customFormat="1" ht="15.75">
      <c r="A328" s="27" t="s">
        <v>669</v>
      </c>
      <c r="B328" s="28" t="s">
        <v>250</v>
      </c>
      <c r="C328" s="29" t="s">
        <v>304</v>
      </c>
      <c r="D328" s="57">
        <v>4.5</v>
      </c>
      <c r="E328" s="30">
        <v>29.11</v>
      </c>
      <c r="F328" s="30">
        <f t="shared" si="215"/>
        <v>20.376999999999999</v>
      </c>
      <c r="G328" s="30">
        <f t="shared" ref="G328" si="245">ROUND(D328*F328,2)</f>
        <v>91.7</v>
      </c>
      <c r="H328" s="30">
        <f>ROUND(D328*E328,2)</f>
        <v>131</v>
      </c>
      <c r="I328" s="30">
        <f>ROUND(F328*$P$10,2)</f>
        <v>25.47</v>
      </c>
      <c r="J328" s="32">
        <f>ROUND(E328*$P$10,2)</f>
        <v>36.39</v>
      </c>
      <c r="K328" s="30">
        <f t="shared" ref="K328:K340" si="246">ROUND(D328*I328,2)</f>
        <v>114.62</v>
      </c>
      <c r="L328" s="30">
        <f>ROUND(D328*J328,2)</f>
        <v>163.76</v>
      </c>
      <c r="M328" s="30">
        <f>ROUND(J328*$P$10,2)</f>
        <v>45.49</v>
      </c>
      <c r="N328" s="32">
        <f>ROUND(I328*$P$10,2)</f>
        <v>31.84</v>
      </c>
      <c r="O328" s="30">
        <f t="shared" ref="O328" si="247">ROUND(H328*M328,2)</f>
        <v>5959.19</v>
      </c>
      <c r="P328" s="31"/>
      <c r="Q328" s="11"/>
      <c r="R328" s="62"/>
      <c r="S328" s="66"/>
      <c r="T328" s="11"/>
      <c r="U328" s="11"/>
      <c r="V328" s="11"/>
      <c r="W328" s="11"/>
      <c r="X328" s="11"/>
      <c r="Y328" s="11"/>
      <c r="Z328" s="11"/>
    </row>
    <row r="329" spans="1:26" s="3" customFormat="1" ht="15.75">
      <c r="A329" s="23" t="s">
        <v>670</v>
      </c>
      <c r="B329" s="20" t="s">
        <v>251</v>
      </c>
      <c r="C329" s="19"/>
      <c r="D329" s="55"/>
      <c r="E329" s="18"/>
      <c r="F329" s="30"/>
      <c r="G329" s="18"/>
      <c r="H329" s="18"/>
      <c r="I329" s="30"/>
      <c r="J329" s="18"/>
      <c r="K329" s="30"/>
      <c r="L329" s="18"/>
      <c r="M329" s="30"/>
      <c r="N329" s="18"/>
      <c r="O329" s="30"/>
      <c r="P329" s="13"/>
      <c r="Q329" s="67"/>
      <c r="R329" s="68"/>
      <c r="S329" s="66"/>
      <c r="T329" s="67"/>
      <c r="U329" s="67"/>
      <c r="V329" s="67"/>
      <c r="W329" s="67"/>
      <c r="X329" s="67"/>
      <c r="Y329" s="67"/>
      <c r="Z329" s="67"/>
    </row>
    <row r="330" spans="1:26" s="2" customFormat="1" ht="15.75">
      <c r="A330" s="27" t="s">
        <v>671</v>
      </c>
      <c r="B330" s="28" t="s">
        <v>252</v>
      </c>
      <c r="C330" s="29" t="s">
        <v>304</v>
      </c>
      <c r="D330" s="57">
        <v>273.42</v>
      </c>
      <c r="E330" s="30">
        <v>43.53</v>
      </c>
      <c r="F330" s="30">
        <f t="shared" si="215"/>
        <v>30.471</v>
      </c>
      <c r="G330" s="30">
        <f t="shared" ref="G330" si="248">ROUND(D330*F330,2)</f>
        <v>8331.3799999999992</v>
      </c>
      <c r="H330" s="30">
        <f>ROUND(D330*E330,2)</f>
        <v>11901.97</v>
      </c>
      <c r="I330" s="30">
        <f>ROUND(F330*$P$10,2)</f>
        <v>38.090000000000003</v>
      </c>
      <c r="J330" s="32">
        <f>ROUND(E330*$P$10,2)</f>
        <v>54.41</v>
      </c>
      <c r="K330" s="30">
        <f t="shared" si="246"/>
        <v>10414.57</v>
      </c>
      <c r="L330" s="30">
        <f>ROUND(D330*J330,2)</f>
        <v>14876.78</v>
      </c>
      <c r="M330" s="30">
        <f>ROUND(J330*$P$10,2)</f>
        <v>68.010000000000005</v>
      </c>
      <c r="N330" s="32">
        <f>ROUND(I330*$P$10,2)</f>
        <v>47.61</v>
      </c>
      <c r="O330" s="30">
        <f t="shared" ref="O330" si="249">ROUND(H330*M330,2)</f>
        <v>809452.98</v>
      </c>
      <c r="P330" s="31"/>
      <c r="Q330" s="11"/>
      <c r="R330" s="62"/>
      <c r="S330" s="66"/>
      <c r="T330" s="11"/>
      <c r="U330" s="11"/>
      <c r="V330" s="11"/>
      <c r="W330" s="11"/>
      <c r="X330" s="11"/>
      <c r="Y330" s="11"/>
      <c r="Z330" s="11"/>
    </row>
    <row r="331" spans="1:26" s="1" customFormat="1" ht="15.75">
      <c r="A331" s="23" t="s">
        <v>672</v>
      </c>
      <c r="B331" s="20" t="s">
        <v>253</v>
      </c>
      <c r="C331" s="19"/>
      <c r="D331" s="55"/>
      <c r="E331" s="18"/>
      <c r="F331" s="30"/>
      <c r="G331" s="18"/>
      <c r="H331" s="18"/>
      <c r="I331" s="30"/>
      <c r="J331" s="18"/>
      <c r="K331" s="30"/>
      <c r="L331" s="18"/>
      <c r="M331" s="30"/>
      <c r="N331" s="18"/>
      <c r="O331" s="30"/>
      <c r="P331" s="13"/>
      <c r="Q331" s="71"/>
      <c r="R331" s="68"/>
      <c r="S331" s="66"/>
      <c r="T331" s="71"/>
      <c r="U331" s="71"/>
      <c r="V331" s="71"/>
      <c r="W331" s="71"/>
      <c r="X331" s="71"/>
      <c r="Y331" s="71"/>
      <c r="Z331" s="71"/>
    </row>
    <row r="332" spans="1:26" s="17" customFormat="1" ht="15.75">
      <c r="A332" s="27" t="s">
        <v>673</v>
      </c>
      <c r="B332" s="28" t="s">
        <v>254</v>
      </c>
      <c r="C332" s="29" t="s">
        <v>304</v>
      </c>
      <c r="D332" s="57">
        <v>223.02</v>
      </c>
      <c r="E332" s="30">
        <v>67.59</v>
      </c>
      <c r="F332" s="30">
        <f t="shared" si="215"/>
        <v>47.313000000000002</v>
      </c>
      <c r="G332" s="30">
        <f t="shared" ref="G332:G334" si="250">ROUND(D332*F332,2)</f>
        <v>10551.75</v>
      </c>
      <c r="H332" s="30">
        <f>ROUND(D332*E332,2)</f>
        <v>15073.92</v>
      </c>
      <c r="I332" s="30">
        <f>ROUND(F332*$P$10,2)</f>
        <v>59.14</v>
      </c>
      <c r="J332" s="32">
        <f>ROUND(E332*$P$10,2)</f>
        <v>84.49</v>
      </c>
      <c r="K332" s="30">
        <f t="shared" si="246"/>
        <v>13189.4</v>
      </c>
      <c r="L332" s="30">
        <f>ROUND(D332*J332,2)</f>
        <v>18842.96</v>
      </c>
      <c r="M332" s="30">
        <f>ROUND(J332*$P$10,2)</f>
        <v>105.61</v>
      </c>
      <c r="N332" s="32">
        <f>ROUND(I332*$P$10,2)</f>
        <v>73.930000000000007</v>
      </c>
      <c r="O332" s="30">
        <f t="shared" ref="O332:O334" si="251">ROUND(H332*M332,2)</f>
        <v>1591956.69</v>
      </c>
      <c r="P332" s="31"/>
      <c r="Q332" s="76"/>
      <c r="R332" s="62"/>
      <c r="S332" s="66"/>
      <c r="T332" s="76"/>
      <c r="U332" s="76"/>
      <c r="V332" s="76"/>
      <c r="W332" s="76"/>
      <c r="X332" s="76"/>
      <c r="Y332" s="76"/>
      <c r="Z332" s="76"/>
    </row>
    <row r="333" spans="1:26" s="17" customFormat="1" ht="15.75">
      <c r="A333" s="27" t="s">
        <v>674</v>
      </c>
      <c r="B333" s="28" t="s">
        <v>255</v>
      </c>
      <c r="C333" s="29" t="s">
        <v>304</v>
      </c>
      <c r="D333" s="57">
        <v>18.98</v>
      </c>
      <c r="E333" s="30">
        <v>75.45</v>
      </c>
      <c r="F333" s="30">
        <f t="shared" si="215"/>
        <v>52.814999999999998</v>
      </c>
      <c r="G333" s="30">
        <f t="shared" si="250"/>
        <v>1002.43</v>
      </c>
      <c r="H333" s="30">
        <f>ROUND(D333*E333,2)</f>
        <v>1432.04</v>
      </c>
      <c r="I333" s="30">
        <f>ROUND(F333*$P$10,2)</f>
        <v>66.02</v>
      </c>
      <c r="J333" s="32">
        <f>ROUND(E333*$P$10,2)</f>
        <v>94.31</v>
      </c>
      <c r="K333" s="30">
        <f t="shared" si="246"/>
        <v>1253.06</v>
      </c>
      <c r="L333" s="30">
        <f>ROUND(D333*J333,2)</f>
        <v>1790</v>
      </c>
      <c r="M333" s="30">
        <f>ROUND(J333*$P$10,2)</f>
        <v>117.89</v>
      </c>
      <c r="N333" s="32">
        <f>ROUND(I333*$P$10,2)</f>
        <v>82.53</v>
      </c>
      <c r="O333" s="30">
        <f t="shared" si="251"/>
        <v>168823.2</v>
      </c>
      <c r="P333" s="31"/>
      <c r="Q333" s="76"/>
      <c r="R333" s="62"/>
      <c r="S333" s="66"/>
      <c r="T333" s="76"/>
      <c r="U333" s="76"/>
      <c r="V333" s="76"/>
      <c r="W333" s="76"/>
      <c r="X333" s="76"/>
      <c r="Y333" s="76"/>
      <c r="Z333" s="76"/>
    </row>
    <row r="334" spans="1:26" s="17" customFormat="1" ht="15.75">
      <c r="A334" s="27" t="s">
        <v>675</v>
      </c>
      <c r="B334" s="28" t="s">
        <v>256</v>
      </c>
      <c r="C334" s="29" t="s">
        <v>304</v>
      </c>
      <c r="D334" s="57">
        <v>18.98</v>
      </c>
      <c r="E334" s="30">
        <v>72.83</v>
      </c>
      <c r="F334" s="30">
        <f t="shared" si="215"/>
        <v>50.980999999999995</v>
      </c>
      <c r="G334" s="30">
        <f t="shared" si="250"/>
        <v>967.62</v>
      </c>
      <c r="H334" s="30">
        <f>ROUND(D334*E334,2)</f>
        <v>1382.31</v>
      </c>
      <c r="I334" s="30">
        <f>ROUND(F334*$P$10,2)</f>
        <v>63.73</v>
      </c>
      <c r="J334" s="32">
        <f>ROUND(E334*$P$10,2)</f>
        <v>91.04</v>
      </c>
      <c r="K334" s="30">
        <f t="shared" si="246"/>
        <v>1209.5999999999999</v>
      </c>
      <c r="L334" s="30">
        <f>ROUND(D334*J334,2)</f>
        <v>1727.94</v>
      </c>
      <c r="M334" s="30">
        <f>ROUND(J334*$P$10,2)</f>
        <v>113.8</v>
      </c>
      <c r="N334" s="32">
        <f>ROUND(I334*$P$10,2)</f>
        <v>79.66</v>
      </c>
      <c r="O334" s="30">
        <f t="shared" si="251"/>
        <v>157306.88</v>
      </c>
      <c r="P334" s="31"/>
      <c r="Q334" s="76"/>
      <c r="R334" s="62"/>
      <c r="S334" s="66"/>
      <c r="T334" s="76"/>
      <c r="U334" s="76"/>
      <c r="V334" s="76"/>
      <c r="W334" s="76"/>
      <c r="X334" s="76"/>
      <c r="Y334" s="76"/>
      <c r="Z334" s="76"/>
    </row>
    <row r="335" spans="1:26" s="3" customFormat="1" ht="15.75">
      <c r="A335" s="23" t="s">
        <v>676</v>
      </c>
      <c r="B335" s="20" t="s">
        <v>257</v>
      </c>
      <c r="C335" s="19"/>
      <c r="D335" s="55"/>
      <c r="E335" s="18"/>
      <c r="F335" s="30"/>
      <c r="G335" s="18"/>
      <c r="H335" s="18"/>
      <c r="I335" s="30"/>
      <c r="J335" s="18"/>
      <c r="K335" s="30"/>
      <c r="L335" s="18"/>
      <c r="M335" s="30"/>
      <c r="N335" s="18"/>
      <c r="O335" s="30"/>
      <c r="P335" s="13"/>
      <c r="Q335" s="67"/>
      <c r="R335" s="68"/>
      <c r="S335" s="66"/>
      <c r="T335" s="67"/>
      <c r="U335" s="67"/>
      <c r="V335" s="67"/>
      <c r="W335" s="67"/>
      <c r="X335" s="67"/>
      <c r="Y335" s="67"/>
      <c r="Z335" s="67"/>
    </row>
    <row r="336" spans="1:26" s="2" customFormat="1" ht="15.75">
      <c r="A336" s="27" t="s">
        <v>677</v>
      </c>
      <c r="B336" s="28" t="s">
        <v>258</v>
      </c>
      <c r="C336" s="29" t="s">
        <v>304</v>
      </c>
      <c r="D336" s="57">
        <v>207.95999999999998</v>
      </c>
      <c r="E336" s="30">
        <v>82.72</v>
      </c>
      <c r="F336" s="30">
        <f t="shared" si="215"/>
        <v>57.903999999999996</v>
      </c>
      <c r="G336" s="30">
        <f t="shared" ref="G336" si="252">ROUND(D336*F336,2)</f>
        <v>12041.72</v>
      </c>
      <c r="H336" s="30">
        <f>ROUND(D336*E336,2)</f>
        <v>17202.45</v>
      </c>
      <c r="I336" s="30">
        <f>ROUND(F336*$P$10,2)</f>
        <v>72.38</v>
      </c>
      <c r="J336" s="32">
        <f>ROUND(E336*$P$10,2)</f>
        <v>103.4</v>
      </c>
      <c r="K336" s="30">
        <f t="shared" si="246"/>
        <v>15052.14</v>
      </c>
      <c r="L336" s="30">
        <f>ROUND(D336*J336,2)</f>
        <v>21503.06</v>
      </c>
      <c r="M336" s="30">
        <f>ROUND(J336*$P$10,2)</f>
        <v>129.25</v>
      </c>
      <c r="N336" s="32">
        <f>ROUND(I336*$P$10,2)</f>
        <v>90.48</v>
      </c>
      <c r="O336" s="30">
        <f t="shared" ref="O336" si="253">ROUND(H336*M336,2)</f>
        <v>2223416.66</v>
      </c>
      <c r="P336" s="31"/>
      <c r="Q336" s="11"/>
      <c r="R336" s="62"/>
      <c r="S336" s="66"/>
      <c r="T336" s="11"/>
      <c r="U336" s="11"/>
      <c r="V336" s="11"/>
      <c r="W336" s="11"/>
      <c r="X336" s="11"/>
      <c r="Y336" s="11"/>
      <c r="Z336" s="11"/>
    </row>
    <row r="337" spans="1:26" s="1" customFormat="1" ht="15.75">
      <c r="A337" s="23" t="s">
        <v>678</v>
      </c>
      <c r="B337" s="20" t="s">
        <v>259</v>
      </c>
      <c r="C337" s="19"/>
      <c r="D337" s="55"/>
      <c r="E337" s="18"/>
      <c r="F337" s="30"/>
      <c r="G337" s="18"/>
      <c r="H337" s="18"/>
      <c r="I337" s="30"/>
      <c r="J337" s="18"/>
      <c r="K337" s="30"/>
      <c r="L337" s="18"/>
      <c r="M337" s="30"/>
      <c r="N337" s="18"/>
      <c r="O337" s="30"/>
      <c r="P337" s="13"/>
      <c r="Q337" s="71"/>
      <c r="R337" s="68"/>
      <c r="S337" s="66"/>
      <c r="T337" s="71"/>
      <c r="U337" s="71"/>
      <c r="V337" s="71"/>
      <c r="W337" s="71"/>
      <c r="X337" s="71"/>
      <c r="Y337" s="71"/>
      <c r="Z337" s="71"/>
    </row>
    <row r="338" spans="1:26" s="2" customFormat="1" ht="15.75">
      <c r="A338" s="27" t="s">
        <v>679</v>
      </c>
      <c r="B338" s="28" t="s">
        <v>252</v>
      </c>
      <c r="C338" s="29" t="s">
        <v>304</v>
      </c>
      <c r="D338" s="57">
        <v>930</v>
      </c>
      <c r="E338" s="30">
        <v>43.53</v>
      </c>
      <c r="F338" s="30">
        <f t="shared" si="215"/>
        <v>30.471</v>
      </c>
      <c r="G338" s="30">
        <f t="shared" ref="G338:G340" si="254">ROUND(D338*F338,2)</f>
        <v>28338.03</v>
      </c>
      <c r="H338" s="30">
        <f>ROUND(D338*E338,2)</f>
        <v>40482.9</v>
      </c>
      <c r="I338" s="30">
        <f>ROUND(F338*$P$10,2)</f>
        <v>38.090000000000003</v>
      </c>
      <c r="J338" s="32">
        <f>ROUND(E338*$P$10,2)</f>
        <v>54.41</v>
      </c>
      <c r="K338" s="30">
        <f t="shared" si="246"/>
        <v>35423.699999999997</v>
      </c>
      <c r="L338" s="30">
        <f>ROUND(D338*J338,2)</f>
        <v>50601.3</v>
      </c>
      <c r="M338" s="30">
        <f>ROUND(J338*$P$10,2)</f>
        <v>68.010000000000005</v>
      </c>
      <c r="N338" s="32">
        <f>ROUND(I338*$P$10,2)</f>
        <v>47.61</v>
      </c>
      <c r="O338" s="30">
        <f t="shared" ref="O338:O340" si="255">ROUND(H338*M338,2)</f>
        <v>2753242.03</v>
      </c>
      <c r="P338" s="31"/>
      <c r="Q338" s="11"/>
      <c r="R338" s="62"/>
      <c r="S338" s="66"/>
      <c r="T338" s="11"/>
      <c r="U338" s="11"/>
      <c r="V338" s="11"/>
      <c r="W338" s="11"/>
      <c r="X338" s="11"/>
      <c r="Y338" s="11"/>
      <c r="Z338" s="11"/>
    </row>
    <row r="339" spans="1:26" s="2" customFormat="1" ht="15.75">
      <c r="A339" s="27" t="s">
        <v>680</v>
      </c>
      <c r="B339" s="28" t="s">
        <v>260</v>
      </c>
      <c r="C339" s="29" t="s">
        <v>304</v>
      </c>
      <c r="D339" s="57">
        <v>930</v>
      </c>
      <c r="E339" s="30">
        <v>4.67</v>
      </c>
      <c r="F339" s="30">
        <f t="shared" si="215"/>
        <v>3.2689999999999997</v>
      </c>
      <c r="G339" s="30">
        <f t="shared" si="254"/>
        <v>3040.17</v>
      </c>
      <c r="H339" s="30">
        <f>ROUND(D339*E339,2)</f>
        <v>4343.1000000000004</v>
      </c>
      <c r="I339" s="30">
        <f>ROUND(F339*$P$10,2)</f>
        <v>4.09</v>
      </c>
      <c r="J339" s="32">
        <f>ROUND(E339*$P$10,2)</f>
        <v>5.84</v>
      </c>
      <c r="K339" s="30">
        <f t="shared" si="246"/>
        <v>3803.7</v>
      </c>
      <c r="L339" s="30">
        <f>ROUND(D339*J339,2)</f>
        <v>5431.2</v>
      </c>
      <c r="M339" s="30">
        <f>ROUND(J339*$P$10,2)</f>
        <v>7.3</v>
      </c>
      <c r="N339" s="32">
        <f>ROUND(I339*$P$10,2)</f>
        <v>5.1100000000000003</v>
      </c>
      <c r="O339" s="30">
        <f t="shared" si="255"/>
        <v>31704.63</v>
      </c>
      <c r="P339" s="31"/>
      <c r="Q339" s="11"/>
      <c r="R339" s="62"/>
      <c r="S339" s="66"/>
      <c r="T339" s="11"/>
      <c r="U339" s="11"/>
      <c r="V339" s="11"/>
      <c r="W339" s="11"/>
      <c r="X339" s="11"/>
      <c r="Y339" s="11"/>
      <c r="Z339" s="11"/>
    </row>
    <row r="340" spans="1:26" s="4" customFormat="1" ht="15.75">
      <c r="A340" s="27" t="s">
        <v>730</v>
      </c>
      <c r="B340" s="28" t="s">
        <v>731</v>
      </c>
      <c r="C340" s="29" t="s">
        <v>309</v>
      </c>
      <c r="D340" s="57">
        <v>291.89999999999998</v>
      </c>
      <c r="E340" s="30">
        <v>79.94</v>
      </c>
      <c r="F340" s="30">
        <f t="shared" si="215"/>
        <v>55.957999999999998</v>
      </c>
      <c r="G340" s="30">
        <f t="shared" si="254"/>
        <v>16334.14</v>
      </c>
      <c r="H340" s="30">
        <f>ROUND(D340*E340,2)</f>
        <v>23334.49</v>
      </c>
      <c r="I340" s="30">
        <f>ROUND(F340*$P$10,2)</f>
        <v>69.95</v>
      </c>
      <c r="J340" s="32">
        <f>ROUND(E340*$P$10,2)</f>
        <v>99.93</v>
      </c>
      <c r="K340" s="30">
        <f t="shared" si="246"/>
        <v>20418.41</v>
      </c>
      <c r="L340" s="30">
        <f>ROUND(D340*J340,2)</f>
        <v>29169.57</v>
      </c>
      <c r="M340" s="30">
        <f>ROUND(J340*$P$10,2)</f>
        <v>124.91</v>
      </c>
      <c r="N340" s="32">
        <f>ROUND(I340*$P$10,2)</f>
        <v>87.44</v>
      </c>
      <c r="O340" s="30">
        <f t="shared" si="255"/>
        <v>2914711.15</v>
      </c>
      <c r="P340" s="31"/>
      <c r="Q340" s="8"/>
      <c r="R340" s="62"/>
      <c r="S340" s="62"/>
      <c r="T340" s="8"/>
      <c r="U340" s="8"/>
      <c r="V340" s="8"/>
      <c r="W340" s="8"/>
      <c r="X340" s="8"/>
      <c r="Y340" s="8"/>
      <c r="Z340" s="8"/>
    </row>
    <row r="341" spans="1:26" s="3" customFormat="1" ht="15.75">
      <c r="A341" s="23" t="s">
        <v>681</v>
      </c>
      <c r="B341" s="20" t="s">
        <v>261</v>
      </c>
      <c r="C341" s="19"/>
      <c r="D341" s="55"/>
      <c r="E341" s="18"/>
      <c r="F341" s="30"/>
      <c r="G341" s="18"/>
      <c r="H341" s="18"/>
      <c r="I341" s="30"/>
      <c r="J341" s="18"/>
      <c r="K341" s="18"/>
      <c r="L341" s="18"/>
      <c r="M341" s="30"/>
      <c r="N341" s="18"/>
      <c r="O341" s="18"/>
      <c r="P341" s="13"/>
      <c r="Q341" s="67"/>
      <c r="R341" s="68"/>
      <c r="S341" s="66"/>
      <c r="T341" s="67"/>
      <c r="U341" s="67"/>
      <c r="V341" s="67"/>
      <c r="W341" s="67"/>
      <c r="X341" s="67"/>
      <c r="Y341" s="67"/>
      <c r="Z341" s="67"/>
    </row>
    <row r="342" spans="1:26" s="2" customFormat="1" ht="15.75">
      <c r="A342" s="27" t="s">
        <v>682</v>
      </c>
      <c r="B342" s="28" t="s">
        <v>262</v>
      </c>
      <c r="C342" s="29" t="s">
        <v>305</v>
      </c>
      <c r="D342" s="57">
        <v>93.4</v>
      </c>
      <c r="E342" s="30">
        <v>40.94</v>
      </c>
      <c r="F342" s="30">
        <f t="shared" si="215"/>
        <v>28.657999999999998</v>
      </c>
      <c r="G342" s="30">
        <f t="shared" ref="G342" si="256">ROUND(D342*F342,2)</f>
        <v>2676.66</v>
      </c>
      <c r="H342" s="30">
        <f>ROUND(D342*E342,2)</f>
        <v>3823.8</v>
      </c>
      <c r="I342" s="30">
        <f>ROUND(F342*$P$10,2)</f>
        <v>35.82</v>
      </c>
      <c r="J342" s="32">
        <f>ROUND(E342*$P$10,2)</f>
        <v>51.18</v>
      </c>
      <c r="K342" s="30">
        <f t="shared" ref="K342:K347" si="257">ROUND(D342*I342,2)</f>
        <v>3345.59</v>
      </c>
      <c r="L342" s="30">
        <f>ROUND(D342*J342,2)</f>
        <v>4780.21</v>
      </c>
      <c r="M342" s="30">
        <f>ROUND(J342*$P$10,2)</f>
        <v>63.98</v>
      </c>
      <c r="N342" s="32">
        <f>ROUND(I342*$P$10,2)</f>
        <v>44.78</v>
      </c>
      <c r="O342" s="30">
        <f t="shared" ref="O342" si="258">ROUND(H342*M342,2)</f>
        <v>244646.72</v>
      </c>
      <c r="P342" s="31"/>
      <c r="Q342" s="11"/>
      <c r="R342" s="62"/>
      <c r="S342" s="66"/>
      <c r="T342" s="11"/>
      <c r="U342" s="11"/>
      <c r="V342" s="11"/>
      <c r="W342" s="11"/>
      <c r="X342" s="11"/>
      <c r="Y342" s="11"/>
      <c r="Z342" s="11"/>
    </row>
    <row r="343" spans="1:26" s="1" customFormat="1" ht="15.75">
      <c r="A343" s="23" t="s">
        <v>683</v>
      </c>
      <c r="B343" s="20" t="s">
        <v>375</v>
      </c>
      <c r="C343" s="19"/>
      <c r="D343" s="55"/>
      <c r="E343" s="18"/>
      <c r="F343" s="30"/>
      <c r="G343" s="18"/>
      <c r="H343" s="18"/>
      <c r="I343" s="30"/>
      <c r="J343" s="18"/>
      <c r="K343" s="30"/>
      <c r="L343" s="18"/>
      <c r="M343" s="30"/>
      <c r="N343" s="18"/>
      <c r="O343" s="30"/>
      <c r="P343" s="13"/>
      <c r="Q343" s="71"/>
      <c r="R343" s="68"/>
      <c r="S343" s="66"/>
      <c r="T343" s="71"/>
      <c r="U343" s="71"/>
      <c r="V343" s="71"/>
      <c r="W343" s="71"/>
      <c r="X343" s="71"/>
      <c r="Y343" s="71"/>
      <c r="Z343" s="71"/>
    </row>
    <row r="344" spans="1:26" s="10" customFormat="1" ht="15.75">
      <c r="A344" s="25" t="s">
        <v>684</v>
      </c>
      <c r="B344" s="33" t="s">
        <v>361</v>
      </c>
      <c r="C344" s="34" t="s">
        <v>304</v>
      </c>
      <c r="D344" s="57">
        <v>143.37</v>
      </c>
      <c r="E344" s="32">
        <v>293.63</v>
      </c>
      <c r="F344" s="30">
        <f t="shared" si="215"/>
        <v>205.541</v>
      </c>
      <c r="G344" s="30">
        <f t="shared" ref="G344" si="259">ROUND(D344*F344,2)</f>
        <v>29468.41</v>
      </c>
      <c r="H344" s="32">
        <f>ROUND(D344*E344,2)</f>
        <v>42097.73</v>
      </c>
      <c r="I344" s="30">
        <f>ROUND(F344*$P$10,2)</f>
        <v>256.93</v>
      </c>
      <c r="J344" s="32">
        <f>ROUND(E344*$P$10,2)</f>
        <v>367.04</v>
      </c>
      <c r="K344" s="30">
        <f t="shared" si="257"/>
        <v>36836.050000000003</v>
      </c>
      <c r="L344" s="32">
        <f>ROUND(D344*J344,2)</f>
        <v>52622.52</v>
      </c>
      <c r="M344" s="30">
        <f>ROUND(J344*$P$10,2)</f>
        <v>458.8</v>
      </c>
      <c r="N344" s="32">
        <f>ROUND(I344*$P$10,2)</f>
        <v>321.16000000000003</v>
      </c>
      <c r="O344" s="30">
        <f t="shared" ref="O344" si="260">ROUND(H344*M344,2)</f>
        <v>19314438.52</v>
      </c>
      <c r="P344" s="16"/>
      <c r="Q344" s="12"/>
      <c r="R344" s="61"/>
      <c r="S344" s="66"/>
      <c r="T344" s="12"/>
      <c r="U344" s="12"/>
      <c r="V344" s="12"/>
      <c r="W344" s="12"/>
      <c r="X344" s="12"/>
      <c r="Y344" s="12"/>
      <c r="Z344" s="12"/>
    </row>
    <row r="345" spans="1:26" s="2" customFormat="1" ht="15.75">
      <c r="A345" s="23" t="s">
        <v>685</v>
      </c>
      <c r="B345" s="20" t="s">
        <v>358</v>
      </c>
      <c r="C345" s="29"/>
      <c r="D345" s="56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1"/>
      <c r="Q345" s="11"/>
      <c r="R345" s="62"/>
      <c r="S345" s="66"/>
      <c r="T345" s="11"/>
      <c r="U345" s="11"/>
      <c r="V345" s="11"/>
      <c r="W345" s="11"/>
      <c r="X345" s="11"/>
      <c r="Y345" s="11"/>
      <c r="Z345" s="11"/>
    </row>
    <row r="346" spans="1:26" s="2" customFormat="1" ht="15.75">
      <c r="A346" s="27" t="s">
        <v>686</v>
      </c>
      <c r="B346" s="28" t="s">
        <v>357</v>
      </c>
      <c r="C346" s="29" t="s">
        <v>304</v>
      </c>
      <c r="D346" s="57">
        <v>316.95999999999998</v>
      </c>
      <c r="E346" s="30">
        <v>77.430000000000007</v>
      </c>
      <c r="F346" s="30">
        <f t="shared" si="215"/>
        <v>54.201000000000001</v>
      </c>
      <c r="G346" s="30">
        <f t="shared" ref="G346:G347" si="261">ROUND(D346*F346,2)</f>
        <v>17179.55</v>
      </c>
      <c r="H346" s="30">
        <f>ROUND(D346*E346,2)</f>
        <v>24542.21</v>
      </c>
      <c r="I346" s="30">
        <f>ROUND(F346*$P$10,2)</f>
        <v>67.75</v>
      </c>
      <c r="J346" s="32">
        <f>ROUND(E346*$P$10,2)</f>
        <v>96.79</v>
      </c>
      <c r="K346" s="30">
        <f t="shared" si="257"/>
        <v>21474.04</v>
      </c>
      <c r="L346" s="30">
        <f>ROUND(D346*J346,2)</f>
        <v>30678.560000000001</v>
      </c>
      <c r="M346" s="30">
        <f>ROUND(J346*$P$10,2)</f>
        <v>120.99</v>
      </c>
      <c r="N346" s="32">
        <f>ROUND(I346*$P$10,2)</f>
        <v>84.69</v>
      </c>
      <c r="O346" s="30">
        <f t="shared" ref="O346:O347" si="262">ROUND(H346*M346,2)</f>
        <v>2969361.99</v>
      </c>
      <c r="P346" s="31"/>
      <c r="Q346" s="11"/>
      <c r="R346" s="62"/>
      <c r="S346" s="66"/>
      <c r="T346" s="11"/>
      <c r="U346" s="11"/>
      <c r="V346" s="11"/>
      <c r="W346" s="11"/>
      <c r="X346" s="11"/>
      <c r="Y346" s="11"/>
      <c r="Z346" s="11"/>
    </row>
    <row r="347" spans="1:26" s="2" customFormat="1" ht="15.75">
      <c r="A347" s="27" t="s">
        <v>687</v>
      </c>
      <c r="B347" s="28" t="s">
        <v>359</v>
      </c>
      <c r="C347" s="29" t="s">
        <v>305</v>
      </c>
      <c r="D347" s="57">
        <v>82</v>
      </c>
      <c r="E347" s="30">
        <v>8.61</v>
      </c>
      <c r="F347" s="30">
        <f t="shared" ref="F347:F386" si="263">E347*$Q$12</f>
        <v>6.0269999999999992</v>
      </c>
      <c r="G347" s="30">
        <f t="shared" si="261"/>
        <v>494.21</v>
      </c>
      <c r="H347" s="30">
        <f>ROUND(D347*E347,2)</f>
        <v>706.02</v>
      </c>
      <c r="I347" s="30">
        <f>ROUND(F347*$P$10,2)</f>
        <v>7.53</v>
      </c>
      <c r="J347" s="32">
        <f>ROUND(E347*$P$10,2)</f>
        <v>10.76</v>
      </c>
      <c r="K347" s="30">
        <f t="shared" si="257"/>
        <v>617.46</v>
      </c>
      <c r="L347" s="30">
        <f>ROUND(D347*J347,2)</f>
        <v>882.32</v>
      </c>
      <c r="M347" s="30">
        <f>ROUND(J347*$P$10,2)</f>
        <v>13.45</v>
      </c>
      <c r="N347" s="32">
        <f>ROUND(I347*$P$10,2)</f>
        <v>9.41</v>
      </c>
      <c r="O347" s="30">
        <f t="shared" si="262"/>
        <v>9495.9699999999993</v>
      </c>
      <c r="P347" s="31"/>
      <c r="Q347" s="11"/>
      <c r="R347" s="62"/>
      <c r="S347" s="66"/>
      <c r="T347" s="11"/>
      <c r="U347" s="11"/>
      <c r="V347" s="11"/>
      <c r="W347" s="11"/>
      <c r="X347" s="11"/>
      <c r="Y347" s="11"/>
      <c r="Z347" s="11"/>
    </row>
    <row r="348" spans="1:26" s="5" customFormat="1" ht="15.75">
      <c r="A348" s="86">
        <v>15</v>
      </c>
      <c r="B348" s="87" t="s">
        <v>263</v>
      </c>
      <c r="C348" s="88"/>
      <c r="D348" s="89"/>
      <c r="E348" s="90"/>
      <c r="F348" s="90"/>
      <c r="G348" s="90">
        <f>SUM(G349:G352)</f>
        <v>2329.9300000000003</v>
      </c>
      <c r="H348" s="90">
        <f>SUM(H349:H352)</f>
        <v>3328.48</v>
      </c>
      <c r="I348" s="90"/>
      <c r="J348" s="90"/>
      <c r="K348" s="90">
        <f>SUM(K349:K352)</f>
        <v>2912.3599999999997</v>
      </c>
      <c r="L348" s="90">
        <f>SUM(L349:L352)</f>
        <v>4160.71</v>
      </c>
      <c r="M348" s="90"/>
      <c r="N348" s="90"/>
      <c r="O348" s="90">
        <f>SUM(O349:O352)</f>
        <v>413751</v>
      </c>
      <c r="P348" s="91">
        <f>L348/$L$387*100</f>
        <v>0.15202091734397388</v>
      </c>
      <c r="Q348" s="65"/>
      <c r="R348" s="68"/>
      <c r="S348" s="66"/>
      <c r="T348" s="65"/>
      <c r="U348" s="65"/>
      <c r="V348" s="65"/>
      <c r="W348" s="65"/>
      <c r="X348" s="65"/>
      <c r="Y348" s="65"/>
      <c r="Z348" s="65"/>
    </row>
    <row r="349" spans="1:26" s="3" customFormat="1" ht="15.75">
      <c r="A349" s="23" t="s">
        <v>688</v>
      </c>
      <c r="B349" s="20" t="s">
        <v>264</v>
      </c>
      <c r="C349" s="19"/>
      <c r="D349" s="55"/>
      <c r="E349" s="18"/>
      <c r="F349" s="30"/>
      <c r="G349" s="18"/>
      <c r="H349" s="18"/>
      <c r="I349" s="18"/>
      <c r="J349" s="18"/>
      <c r="K349" s="18"/>
      <c r="L349" s="18"/>
      <c r="M349" s="18"/>
      <c r="N349" s="18"/>
      <c r="O349" s="18"/>
      <c r="P349" s="13"/>
      <c r="Q349" s="67"/>
      <c r="R349" s="68"/>
      <c r="S349" s="66"/>
      <c r="T349" s="67"/>
      <c r="U349" s="67"/>
      <c r="V349" s="67"/>
      <c r="W349" s="67"/>
      <c r="X349" s="67"/>
      <c r="Y349" s="67"/>
      <c r="Z349" s="67"/>
    </row>
    <row r="350" spans="1:26" s="2" customFormat="1" ht="15.75">
      <c r="A350" s="27" t="s">
        <v>689</v>
      </c>
      <c r="B350" s="28" t="s">
        <v>265</v>
      </c>
      <c r="C350" s="29" t="s">
        <v>304</v>
      </c>
      <c r="D350" s="57">
        <v>44.099999999999994</v>
      </c>
      <c r="E350" s="30">
        <v>69.989999999999995</v>
      </c>
      <c r="F350" s="30">
        <f t="shared" si="263"/>
        <v>48.992999999999995</v>
      </c>
      <c r="G350" s="30">
        <f t="shared" ref="G350" si="264">ROUND(D350*F350,2)</f>
        <v>2160.59</v>
      </c>
      <c r="H350" s="30">
        <f>ROUND(D350*E350,2)</f>
        <v>3086.56</v>
      </c>
      <c r="I350" s="30">
        <f>ROUND(F350*$P$10,2)</f>
        <v>61.24</v>
      </c>
      <c r="J350" s="32">
        <f>ROUND(E350*$P$10,2)</f>
        <v>87.49</v>
      </c>
      <c r="K350" s="30">
        <f t="shared" ref="K350:K352" si="265">ROUND(D350*I350,2)</f>
        <v>2700.68</v>
      </c>
      <c r="L350" s="30">
        <f>ROUND(D350*J350,2)</f>
        <v>3858.31</v>
      </c>
      <c r="M350" s="30">
        <f>ROUND(J350*$P$10,2)</f>
        <v>109.36</v>
      </c>
      <c r="N350" s="32">
        <f>ROUND(I350*$P$10,2)</f>
        <v>76.55</v>
      </c>
      <c r="O350" s="30">
        <f t="shared" ref="O350" si="266">ROUND(H350*M350,2)</f>
        <v>337546.2</v>
      </c>
      <c r="P350" s="31"/>
      <c r="Q350" s="11"/>
      <c r="R350" s="62"/>
      <c r="S350" s="66"/>
      <c r="T350" s="11"/>
      <c r="U350" s="11"/>
      <c r="V350" s="11"/>
      <c r="W350" s="11"/>
      <c r="X350" s="11"/>
      <c r="Y350" s="11"/>
      <c r="Z350" s="11"/>
    </row>
    <row r="351" spans="1:26" s="3" customFormat="1" ht="15.75">
      <c r="A351" s="23" t="s">
        <v>690</v>
      </c>
      <c r="B351" s="20" t="s">
        <v>266</v>
      </c>
      <c r="C351" s="19"/>
      <c r="D351" s="55"/>
      <c r="E351" s="18"/>
      <c r="F351" s="30"/>
      <c r="G351" s="18"/>
      <c r="H351" s="18"/>
      <c r="I351" s="30"/>
      <c r="J351" s="18"/>
      <c r="K351" s="30"/>
      <c r="L351" s="18"/>
      <c r="M351" s="30"/>
      <c r="N351" s="18"/>
      <c r="O351" s="30"/>
      <c r="P351" s="13"/>
      <c r="Q351" s="67"/>
      <c r="R351" s="68"/>
      <c r="S351" s="66"/>
      <c r="T351" s="67"/>
      <c r="U351" s="67"/>
      <c r="V351" s="67"/>
      <c r="W351" s="67"/>
      <c r="X351" s="67"/>
      <c r="Y351" s="67"/>
      <c r="Z351" s="67"/>
    </row>
    <row r="352" spans="1:26" s="2" customFormat="1" ht="15.75">
      <c r="A352" s="27" t="s">
        <v>691</v>
      </c>
      <c r="B352" s="28" t="s">
        <v>267</v>
      </c>
      <c r="C352" s="29" t="s">
        <v>304</v>
      </c>
      <c r="D352" s="57">
        <v>1.2</v>
      </c>
      <c r="E352" s="30">
        <v>201.6</v>
      </c>
      <c r="F352" s="30">
        <f t="shared" si="263"/>
        <v>141.11999999999998</v>
      </c>
      <c r="G352" s="30">
        <f t="shared" ref="G352" si="267">ROUND(D352*F352,2)</f>
        <v>169.34</v>
      </c>
      <c r="H352" s="30">
        <f>ROUND(D352*E352,2)</f>
        <v>241.92</v>
      </c>
      <c r="I352" s="30">
        <f>ROUND(F352*$P$10,2)</f>
        <v>176.4</v>
      </c>
      <c r="J352" s="32">
        <f>ROUND(E352*$P$10,2)</f>
        <v>252</v>
      </c>
      <c r="K352" s="30">
        <f t="shared" si="265"/>
        <v>211.68</v>
      </c>
      <c r="L352" s="30">
        <f>ROUND(D352*J352,2)</f>
        <v>302.39999999999998</v>
      </c>
      <c r="M352" s="30">
        <f>ROUND(J352*$P$10,2)</f>
        <v>315</v>
      </c>
      <c r="N352" s="32">
        <f>ROUND(I352*$P$10,2)</f>
        <v>220.5</v>
      </c>
      <c r="O352" s="30">
        <f t="shared" ref="O352" si="268">ROUND(H352*M352,2)</f>
        <v>76204.800000000003</v>
      </c>
      <c r="P352" s="31"/>
      <c r="Q352" s="11"/>
      <c r="R352" s="62"/>
      <c r="S352" s="66"/>
      <c r="T352" s="11"/>
      <c r="U352" s="11"/>
      <c r="V352" s="11"/>
      <c r="W352" s="11"/>
      <c r="X352" s="11"/>
      <c r="Y352" s="11"/>
      <c r="Z352" s="11"/>
    </row>
    <row r="353" spans="1:26" s="5" customFormat="1" ht="15.75">
      <c r="A353" s="86">
        <v>16</v>
      </c>
      <c r="B353" s="87" t="s">
        <v>268</v>
      </c>
      <c r="C353" s="88"/>
      <c r="D353" s="89"/>
      <c r="E353" s="90"/>
      <c r="F353" s="90"/>
      <c r="G353" s="90">
        <f>SUM(G354:G364)</f>
        <v>47027.37</v>
      </c>
      <c r="H353" s="90">
        <f>SUM(H354:H364)</f>
        <v>67181.97</v>
      </c>
      <c r="I353" s="90"/>
      <c r="J353" s="90"/>
      <c r="K353" s="90">
        <f>SUM(K354:K364)</f>
        <v>58794.89</v>
      </c>
      <c r="L353" s="90">
        <f>SUM(L354:L364)</f>
        <v>83986.510000000009</v>
      </c>
      <c r="M353" s="90"/>
      <c r="N353" s="90"/>
      <c r="O353" s="90">
        <f>SUM(O354:O364)</f>
        <v>1348597.46</v>
      </c>
      <c r="P353" s="91">
        <f>L353/$L$387*100</f>
        <v>3.0686364333776779</v>
      </c>
      <c r="Q353" s="65"/>
      <c r="R353" s="68"/>
      <c r="S353" s="66"/>
      <c r="T353" s="65"/>
      <c r="U353" s="65"/>
      <c r="V353" s="65"/>
      <c r="W353" s="65"/>
      <c r="X353" s="65"/>
      <c r="Y353" s="65"/>
      <c r="Z353" s="65"/>
    </row>
    <row r="354" spans="1:26" s="3" customFormat="1" ht="15.75">
      <c r="A354" s="23" t="s">
        <v>692</v>
      </c>
      <c r="B354" s="20" t="s">
        <v>269</v>
      </c>
      <c r="C354" s="19"/>
      <c r="D354" s="55"/>
      <c r="E354" s="18"/>
      <c r="F354" s="30"/>
      <c r="G354" s="18"/>
      <c r="H354" s="18"/>
      <c r="I354" s="18"/>
      <c r="J354" s="18"/>
      <c r="K354" s="18"/>
      <c r="L354" s="18"/>
      <c r="M354" s="18"/>
      <c r="N354" s="18"/>
      <c r="O354" s="18"/>
      <c r="P354" s="13"/>
      <c r="Q354" s="67"/>
      <c r="R354" s="68"/>
      <c r="S354" s="66"/>
      <c r="T354" s="67"/>
      <c r="U354" s="67"/>
      <c r="V354" s="67"/>
      <c r="W354" s="67"/>
      <c r="X354" s="67"/>
      <c r="Y354" s="67"/>
      <c r="Z354" s="67"/>
    </row>
    <row r="355" spans="1:26" s="2" customFormat="1" ht="15.75">
      <c r="A355" s="27" t="s">
        <v>693</v>
      </c>
      <c r="B355" s="28" t="s">
        <v>270</v>
      </c>
      <c r="C355" s="29" t="s">
        <v>304</v>
      </c>
      <c r="D355" s="57">
        <v>479.15000000000003</v>
      </c>
      <c r="E355" s="30">
        <v>9.85</v>
      </c>
      <c r="F355" s="30">
        <f t="shared" si="263"/>
        <v>6.8949999999999996</v>
      </c>
      <c r="G355" s="30">
        <f t="shared" ref="G355" si="269">ROUND(D355*F355,2)</f>
        <v>3303.74</v>
      </c>
      <c r="H355" s="30">
        <f>ROUND(D355*E355,2)</f>
        <v>4719.63</v>
      </c>
      <c r="I355" s="30">
        <f>ROUND(F355*$P$10,2)</f>
        <v>8.6199999999999992</v>
      </c>
      <c r="J355" s="32">
        <f>ROUND(E355*$P$10,2)</f>
        <v>12.31</v>
      </c>
      <c r="K355" s="30">
        <f t="shared" ref="K355:K364" si="270">ROUND(D355*I355,2)</f>
        <v>4130.2700000000004</v>
      </c>
      <c r="L355" s="30">
        <f>ROUND(D355*J355,2)</f>
        <v>5898.34</v>
      </c>
      <c r="M355" s="30">
        <f>ROUND(J355*$P$10,2)</f>
        <v>15.39</v>
      </c>
      <c r="N355" s="32">
        <f>ROUND(I355*$P$10,2)</f>
        <v>10.78</v>
      </c>
      <c r="O355" s="30">
        <f t="shared" ref="O355" si="271">ROUND(H355*M355,2)</f>
        <v>72635.11</v>
      </c>
      <c r="P355" s="31"/>
      <c r="Q355" s="11"/>
      <c r="R355" s="62"/>
      <c r="S355" s="66"/>
      <c r="T355" s="11"/>
      <c r="U355" s="11"/>
      <c r="V355" s="11"/>
      <c r="W355" s="11"/>
      <c r="X355" s="11"/>
      <c r="Y355" s="11"/>
      <c r="Z355" s="11"/>
    </row>
    <row r="356" spans="1:26" s="1" customFormat="1" ht="15.75">
      <c r="A356" s="23" t="s">
        <v>694</v>
      </c>
      <c r="B356" s="20" t="s">
        <v>271</v>
      </c>
      <c r="C356" s="19"/>
      <c r="D356" s="55"/>
      <c r="E356" s="18"/>
      <c r="F356" s="30"/>
      <c r="G356" s="18"/>
      <c r="H356" s="18"/>
      <c r="I356" s="30"/>
      <c r="J356" s="18"/>
      <c r="K356" s="30"/>
      <c r="L356" s="18"/>
      <c r="M356" s="30"/>
      <c r="N356" s="18"/>
      <c r="O356" s="30"/>
      <c r="P356" s="13"/>
      <c r="Q356" s="71"/>
      <c r="R356" s="68"/>
      <c r="S356" s="66"/>
      <c r="T356" s="71"/>
      <c r="U356" s="71"/>
      <c r="V356" s="71"/>
      <c r="W356" s="71"/>
      <c r="X356" s="71"/>
      <c r="Y356" s="71"/>
      <c r="Z356" s="71"/>
    </row>
    <row r="357" spans="1:26" s="2" customFormat="1" ht="15.75">
      <c r="A357" s="27" t="s">
        <v>695</v>
      </c>
      <c r="B357" s="28" t="s">
        <v>272</v>
      </c>
      <c r="C357" s="29" t="s">
        <v>304</v>
      </c>
      <c r="D357" s="57">
        <v>2955.5949999999998</v>
      </c>
      <c r="E357" s="30">
        <v>10.44</v>
      </c>
      <c r="F357" s="30">
        <f t="shared" si="263"/>
        <v>7.3079999999999989</v>
      </c>
      <c r="G357" s="30">
        <f t="shared" ref="G357:G358" si="272">ROUND(D357*F357,2)</f>
        <v>21599.49</v>
      </c>
      <c r="H357" s="30">
        <f>ROUND(D357*E357,2)</f>
        <v>30856.41</v>
      </c>
      <c r="I357" s="30">
        <f>ROUND(F357*$P$10,2)</f>
        <v>9.14</v>
      </c>
      <c r="J357" s="32">
        <f>ROUND(E357*$P$10,2)</f>
        <v>13.05</v>
      </c>
      <c r="K357" s="30">
        <f t="shared" si="270"/>
        <v>27014.14</v>
      </c>
      <c r="L357" s="30">
        <f>ROUND(D357*J357,2)</f>
        <v>38570.51</v>
      </c>
      <c r="M357" s="30">
        <f>ROUND(J357*$P$10,2)</f>
        <v>16.309999999999999</v>
      </c>
      <c r="N357" s="32">
        <f>ROUND(I357*$P$10,2)</f>
        <v>11.43</v>
      </c>
      <c r="O357" s="30">
        <f t="shared" ref="O357:O358" si="273">ROUND(H357*M357,2)</f>
        <v>503268.05</v>
      </c>
      <c r="P357" s="31"/>
      <c r="Q357" s="11"/>
      <c r="R357" s="62"/>
      <c r="S357" s="66"/>
      <c r="T357" s="11"/>
      <c r="U357" s="11"/>
      <c r="V357" s="11"/>
      <c r="W357" s="11"/>
      <c r="X357" s="11"/>
      <c r="Y357" s="11"/>
      <c r="Z357" s="11"/>
    </row>
    <row r="358" spans="1:26" s="2" customFormat="1" ht="15.75">
      <c r="A358" s="27" t="s">
        <v>696</v>
      </c>
      <c r="B358" s="28" t="s">
        <v>273</v>
      </c>
      <c r="C358" s="29" t="s">
        <v>304</v>
      </c>
      <c r="D358" s="57">
        <v>2217.2799999999997</v>
      </c>
      <c r="E358" s="30">
        <v>10.47</v>
      </c>
      <c r="F358" s="30">
        <f t="shared" si="263"/>
        <v>7.3289999999999997</v>
      </c>
      <c r="G358" s="30">
        <f t="shared" si="272"/>
        <v>16250.45</v>
      </c>
      <c r="H358" s="30">
        <f>ROUND(D358*E358,2)</f>
        <v>23214.92</v>
      </c>
      <c r="I358" s="30">
        <f>ROUND(F358*$P$10,2)</f>
        <v>9.16</v>
      </c>
      <c r="J358" s="32">
        <f>ROUND(E358*$P$10,2)</f>
        <v>13.09</v>
      </c>
      <c r="K358" s="30">
        <f t="shared" si="270"/>
        <v>20310.28</v>
      </c>
      <c r="L358" s="30">
        <f>ROUND(D358*J358,2)</f>
        <v>29024.2</v>
      </c>
      <c r="M358" s="30">
        <f>ROUND(J358*$P$10,2)</f>
        <v>16.36</v>
      </c>
      <c r="N358" s="32">
        <f>ROUND(I358*$P$10,2)</f>
        <v>11.45</v>
      </c>
      <c r="O358" s="30">
        <f t="shared" si="273"/>
        <v>379796.09</v>
      </c>
      <c r="P358" s="31"/>
      <c r="Q358" s="11"/>
      <c r="R358" s="62"/>
      <c r="S358" s="66"/>
      <c r="T358" s="11"/>
      <c r="U358" s="11"/>
      <c r="V358" s="11"/>
      <c r="W358" s="11"/>
      <c r="X358" s="11"/>
      <c r="Y358" s="11"/>
      <c r="Z358" s="11"/>
    </row>
    <row r="359" spans="1:26" s="1" customFormat="1" ht="15.75">
      <c r="A359" s="23" t="s">
        <v>697</v>
      </c>
      <c r="B359" s="20" t="s">
        <v>274</v>
      </c>
      <c r="C359" s="19"/>
      <c r="D359" s="55"/>
      <c r="E359" s="18"/>
      <c r="F359" s="30"/>
      <c r="G359" s="18"/>
      <c r="H359" s="18"/>
      <c r="I359" s="30"/>
      <c r="J359" s="18"/>
      <c r="K359" s="30"/>
      <c r="L359" s="18"/>
      <c r="M359" s="30"/>
      <c r="N359" s="18"/>
      <c r="O359" s="30"/>
      <c r="P359" s="13"/>
      <c r="Q359" s="71"/>
      <c r="R359" s="68"/>
      <c r="S359" s="66"/>
      <c r="T359" s="71"/>
      <c r="U359" s="71"/>
      <c r="V359" s="71"/>
      <c r="W359" s="71"/>
      <c r="X359" s="71"/>
      <c r="Y359" s="71"/>
      <c r="Z359" s="71"/>
    </row>
    <row r="360" spans="1:26" s="2" customFormat="1" ht="15.75">
      <c r="A360" s="27" t="s">
        <v>698</v>
      </c>
      <c r="B360" s="28" t="s">
        <v>275</v>
      </c>
      <c r="C360" s="29" t="s">
        <v>304</v>
      </c>
      <c r="D360" s="57">
        <v>46.800000000000004</v>
      </c>
      <c r="E360" s="30">
        <v>17.46</v>
      </c>
      <c r="F360" s="30">
        <f t="shared" si="263"/>
        <v>12.222</v>
      </c>
      <c r="G360" s="30">
        <f t="shared" ref="G360:G361" si="274">ROUND(D360*F360,2)</f>
        <v>571.99</v>
      </c>
      <c r="H360" s="30">
        <f>ROUND(D360*E360,2)</f>
        <v>817.13</v>
      </c>
      <c r="I360" s="30">
        <f>ROUND(F360*$P$10,2)</f>
        <v>15.28</v>
      </c>
      <c r="J360" s="32">
        <f>ROUND(E360*$P$10,2)</f>
        <v>21.83</v>
      </c>
      <c r="K360" s="30">
        <f t="shared" si="270"/>
        <v>715.1</v>
      </c>
      <c r="L360" s="30">
        <f>ROUND(D360*J360,2)</f>
        <v>1021.64</v>
      </c>
      <c r="M360" s="30">
        <f>ROUND(J360*$P$10,2)</f>
        <v>27.29</v>
      </c>
      <c r="N360" s="32">
        <f>ROUND(I360*$P$10,2)</f>
        <v>19.100000000000001</v>
      </c>
      <c r="O360" s="30">
        <f t="shared" ref="O360:O361" si="275">ROUND(H360*M360,2)</f>
        <v>22299.48</v>
      </c>
      <c r="P360" s="31"/>
      <c r="Q360" s="11"/>
      <c r="R360" s="62"/>
      <c r="S360" s="66"/>
      <c r="T360" s="11"/>
      <c r="U360" s="11"/>
      <c r="V360" s="11"/>
      <c r="W360" s="11"/>
      <c r="X360" s="11"/>
      <c r="Y360" s="11"/>
      <c r="Z360" s="11"/>
    </row>
    <row r="361" spans="1:26" s="2" customFormat="1" ht="15.75">
      <c r="A361" s="27" t="s">
        <v>699</v>
      </c>
      <c r="B361" s="28" t="s">
        <v>276</v>
      </c>
      <c r="C361" s="29" t="s">
        <v>304</v>
      </c>
      <c r="D361" s="57">
        <v>39.6</v>
      </c>
      <c r="E361" s="30">
        <v>21.31</v>
      </c>
      <c r="F361" s="30">
        <f t="shared" si="263"/>
        <v>14.916999999999998</v>
      </c>
      <c r="G361" s="30">
        <f t="shared" si="274"/>
        <v>590.71</v>
      </c>
      <c r="H361" s="30">
        <f>ROUND(D361*E361,2)</f>
        <v>843.88</v>
      </c>
      <c r="I361" s="30">
        <f>ROUND(F361*$P$10,2)</f>
        <v>18.649999999999999</v>
      </c>
      <c r="J361" s="32">
        <f>ROUND(E361*$P$10,2)</f>
        <v>26.64</v>
      </c>
      <c r="K361" s="30">
        <f t="shared" si="270"/>
        <v>738.54</v>
      </c>
      <c r="L361" s="30">
        <f>ROUND(D361*J361,2)</f>
        <v>1054.94</v>
      </c>
      <c r="M361" s="30">
        <f>ROUND(J361*$P$10,2)</f>
        <v>33.299999999999997</v>
      </c>
      <c r="N361" s="32">
        <f>ROUND(I361*$P$10,2)</f>
        <v>23.31</v>
      </c>
      <c r="O361" s="30">
        <f t="shared" si="275"/>
        <v>28101.200000000001</v>
      </c>
      <c r="P361" s="31"/>
      <c r="Q361" s="11"/>
      <c r="R361" s="62"/>
      <c r="S361" s="66"/>
      <c r="T361" s="11"/>
      <c r="U361" s="11"/>
      <c r="V361" s="11"/>
      <c r="W361" s="11"/>
      <c r="X361" s="11"/>
      <c r="Y361" s="11"/>
      <c r="Z361" s="11"/>
    </row>
    <row r="362" spans="1:26" s="1" customFormat="1" ht="15.75">
      <c r="A362" s="23" t="s">
        <v>700</v>
      </c>
      <c r="B362" s="20" t="s">
        <v>277</v>
      </c>
      <c r="C362" s="19"/>
      <c r="D362" s="55"/>
      <c r="E362" s="18"/>
      <c r="F362" s="30"/>
      <c r="G362" s="18"/>
      <c r="H362" s="18"/>
      <c r="I362" s="30">
        <f>ROUND(F362*$P$10,2)</f>
        <v>0</v>
      </c>
      <c r="J362" s="18"/>
      <c r="K362" s="30"/>
      <c r="L362" s="18"/>
      <c r="M362" s="30">
        <f>ROUND(J362*$P$10,2)</f>
        <v>0</v>
      </c>
      <c r="N362" s="18"/>
      <c r="O362" s="30"/>
      <c r="P362" s="13"/>
      <c r="Q362" s="71"/>
      <c r="R362" s="68"/>
      <c r="S362" s="66"/>
      <c r="T362" s="71"/>
      <c r="U362" s="71"/>
      <c r="V362" s="71"/>
      <c r="W362" s="71"/>
      <c r="X362" s="71"/>
      <c r="Y362" s="71"/>
      <c r="Z362" s="71"/>
    </row>
    <row r="363" spans="1:26" s="2" customFormat="1" ht="15.75">
      <c r="A363" s="27" t="s">
        <v>701</v>
      </c>
      <c r="B363" s="28" t="s">
        <v>278</v>
      </c>
      <c r="C363" s="29" t="s">
        <v>305</v>
      </c>
      <c r="D363" s="57">
        <v>815.02</v>
      </c>
      <c r="E363" s="30">
        <v>3.9</v>
      </c>
      <c r="F363" s="30">
        <f t="shared" si="263"/>
        <v>2.73</v>
      </c>
      <c r="G363" s="30">
        <f t="shared" ref="G363:G364" si="276">ROUND(D363*F363,2)</f>
        <v>2225</v>
      </c>
      <c r="H363" s="30">
        <f>ROUND(D363*E363,2)</f>
        <v>3178.58</v>
      </c>
      <c r="I363" s="30">
        <f>ROUND(F363*$P$10,2)</f>
        <v>3.41</v>
      </c>
      <c r="J363" s="32">
        <f>ROUND(E363*$P$10,2)</f>
        <v>4.88</v>
      </c>
      <c r="K363" s="30">
        <f t="shared" si="270"/>
        <v>2779.22</v>
      </c>
      <c r="L363" s="30">
        <f>ROUND(D363*J363,2)</f>
        <v>3977.3</v>
      </c>
      <c r="M363" s="30">
        <f>ROUND(J363*$P$10,2)</f>
        <v>6.1</v>
      </c>
      <c r="N363" s="32">
        <f>ROUND(I363*$P$10,2)</f>
        <v>4.26</v>
      </c>
      <c r="O363" s="30">
        <f t="shared" ref="O363:O364" si="277">ROUND(H363*M363,2)</f>
        <v>19389.34</v>
      </c>
      <c r="P363" s="31"/>
      <c r="Q363" s="11"/>
      <c r="R363" s="62"/>
      <c r="S363" s="66"/>
      <c r="T363" s="11"/>
      <c r="U363" s="11"/>
      <c r="V363" s="11"/>
      <c r="W363" s="11"/>
      <c r="X363" s="11"/>
      <c r="Y363" s="11"/>
      <c r="Z363" s="11"/>
    </row>
    <row r="364" spans="1:26" ht="15.75">
      <c r="A364" s="27" t="s">
        <v>702</v>
      </c>
      <c r="B364" s="28" t="s">
        <v>279</v>
      </c>
      <c r="C364" s="29" t="s">
        <v>304</v>
      </c>
      <c r="D364" s="56">
        <v>61</v>
      </c>
      <c r="E364" s="30">
        <v>58.22</v>
      </c>
      <c r="F364" s="30">
        <f t="shared" si="263"/>
        <v>40.753999999999998</v>
      </c>
      <c r="G364" s="30">
        <f t="shared" si="276"/>
        <v>2485.9899999999998</v>
      </c>
      <c r="H364" s="30">
        <f>ROUND(D364*E364,2)</f>
        <v>3551.42</v>
      </c>
      <c r="I364" s="30">
        <f>ROUND(F364*$P$10,2)</f>
        <v>50.94</v>
      </c>
      <c r="J364" s="32">
        <f>ROUND(E364*$P$10,2)</f>
        <v>72.78</v>
      </c>
      <c r="K364" s="30">
        <f t="shared" si="270"/>
        <v>3107.34</v>
      </c>
      <c r="L364" s="30">
        <f>ROUND(D364*J364,2)</f>
        <v>4439.58</v>
      </c>
      <c r="M364" s="30">
        <f>ROUND(J364*$P$10,2)</f>
        <v>90.98</v>
      </c>
      <c r="N364" s="32">
        <f>ROUND(I364*$P$10,2)</f>
        <v>63.68</v>
      </c>
      <c r="O364" s="30">
        <f t="shared" si="277"/>
        <v>323108.19</v>
      </c>
      <c r="P364" s="31"/>
      <c r="R364" s="62"/>
      <c r="S364" s="66"/>
    </row>
    <row r="365" spans="1:26" ht="15.75">
      <c r="A365" s="86">
        <v>17</v>
      </c>
      <c r="B365" s="87" t="s">
        <v>280</v>
      </c>
      <c r="C365" s="88"/>
      <c r="D365" s="89"/>
      <c r="E365" s="90"/>
      <c r="F365" s="90"/>
      <c r="G365" s="90">
        <f>SUM(G366:G368)</f>
        <v>344.32</v>
      </c>
      <c r="H365" s="90">
        <f>SUM(H366:H368)</f>
        <v>491.87</v>
      </c>
      <c r="I365" s="90"/>
      <c r="J365" s="90"/>
      <c r="K365" s="90">
        <f>SUM(K366:K368)</f>
        <v>430.37</v>
      </c>
      <c r="L365" s="90">
        <f>SUM(L366:L368)</f>
        <v>614.83000000000004</v>
      </c>
      <c r="M365" s="90"/>
      <c r="N365" s="90"/>
      <c r="O365" s="90">
        <f>SUM(O366:O368)</f>
        <v>117079.74</v>
      </c>
      <c r="P365" s="91">
        <f>L365/$L$387*100</f>
        <v>2.2464199766529143E-2</v>
      </c>
      <c r="R365" s="68"/>
      <c r="S365" s="66"/>
    </row>
    <row r="366" spans="1:26" s="1" customFormat="1" ht="15.75">
      <c r="A366" s="23" t="s">
        <v>703</v>
      </c>
      <c r="B366" s="20" t="s">
        <v>281</v>
      </c>
      <c r="C366" s="19"/>
      <c r="D366" s="55"/>
      <c r="E366" s="18"/>
      <c r="F366" s="30"/>
      <c r="G366" s="18"/>
      <c r="H366" s="18"/>
      <c r="I366" s="18"/>
      <c r="J366" s="18"/>
      <c r="K366" s="18"/>
      <c r="L366" s="18"/>
      <c r="M366" s="18"/>
      <c r="N366" s="18"/>
      <c r="O366" s="18"/>
      <c r="P366" s="13"/>
      <c r="Q366" s="71"/>
      <c r="R366" s="68"/>
      <c r="S366" s="66"/>
      <c r="T366" s="71"/>
      <c r="U366" s="71"/>
      <c r="V366" s="71"/>
      <c r="W366" s="71"/>
      <c r="X366" s="71"/>
      <c r="Y366" s="71"/>
      <c r="Z366" s="71"/>
    </row>
    <row r="367" spans="1:26" s="2" customFormat="1" ht="15.75">
      <c r="A367" s="27" t="s">
        <v>704</v>
      </c>
      <c r="B367" s="28" t="s">
        <v>282</v>
      </c>
      <c r="C367" s="29" t="s">
        <v>304</v>
      </c>
      <c r="D367" s="57">
        <v>2.04</v>
      </c>
      <c r="E367" s="30">
        <v>187.84</v>
      </c>
      <c r="F367" s="30">
        <f t="shared" si="263"/>
        <v>131.488</v>
      </c>
      <c r="G367" s="30">
        <f t="shared" ref="G367:G368" si="278">ROUND(D367*F367,2)</f>
        <v>268.24</v>
      </c>
      <c r="H367" s="30">
        <f>ROUND(D367*E367,2)</f>
        <v>383.19</v>
      </c>
      <c r="I367" s="30">
        <f>ROUND(F367*$P$10,2)</f>
        <v>164.36</v>
      </c>
      <c r="J367" s="32">
        <f>ROUND(E367*$P$10,2)</f>
        <v>234.8</v>
      </c>
      <c r="K367" s="30">
        <f t="shared" ref="K367:K368" si="279">ROUND(D367*I367,2)</f>
        <v>335.29</v>
      </c>
      <c r="L367" s="30">
        <f>ROUND(D367*J367,2)</f>
        <v>478.99</v>
      </c>
      <c r="M367" s="30">
        <f>ROUND(J367*$P$10,2)</f>
        <v>293.5</v>
      </c>
      <c r="N367" s="32">
        <f>ROUND(I367*$P$10,2)</f>
        <v>205.45</v>
      </c>
      <c r="O367" s="30">
        <f t="shared" ref="O367:O368" si="280">ROUND(H367*M367,2)</f>
        <v>112466.27</v>
      </c>
      <c r="P367" s="31"/>
      <c r="Q367" s="11"/>
      <c r="R367" s="62"/>
      <c r="S367" s="66"/>
      <c r="T367" s="11"/>
      <c r="U367" s="11"/>
      <c r="V367" s="11"/>
      <c r="W367" s="11"/>
      <c r="X367" s="11"/>
      <c r="Y367" s="11"/>
      <c r="Z367" s="11"/>
    </row>
    <row r="368" spans="1:26" s="2" customFormat="1" ht="15.75">
      <c r="A368" s="27" t="s">
        <v>705</v>
      </c>
      <c r="B368" s="28" t="s">
        <v>283</v>
      </c>
      <c r="C368" s="29" t="s">
        <v>305</v>
      </c>
      <c r="D368" s="57">
        <v>4</v>
      </c>
      <c r="E368" s="30">
        <v>27.17</v>
      </c>
      <c r="F368" s="30">
        <f t="shared" si="263"/>
        <v>19.018999999999998</v>
      </c>
      <c r="G368" s="30">
        <f t="shared" si="278"/>
        <v>76.08</v>
      </c>
      <c r="H368" s="30">
        <f>ROUND(D368*E368,2)</f>
        <v>108.68</v>
      </c>
      <c r="I368" s="30">
        <f>ROUND(F368*$P$10,2)</f>
        <v>23.77</v>
      </c>
      <c r="J368" s="32">
        <f>ROUND(E368*$P$10,2)</f>
        <v>33.96</v>
      </c>
      <c r="K368" s="30">
        <f t="shared" si="279"/>
        <v>95.08</v>
      </c>
      <c r="L368" s="30">
        <f>ROUND(D368*J368,2)</f>
        <v>135.84</v>
      </c>
      <c r="M368" s="30">
        <f>ROUND(J368*$P$10,2)</f>
        <v>42.45</v>
      </c>
      <c r="N368" s="32">
        <f>ROUND(I368*$P$10,2)</f>
        <v>29.71</v>
      </c>
      <c r="O368" s="30">
        <f t="shared" si="280"/>
        <v>4613.47</v>
      </c>
      <c r="P368" s="31"/>
      <c r="Q368" s="11"/>
      <c r="R368" s="62"/>
      <c r="S368" s="66"/>
      <c r="T368" s="11"/>
      <c r="U368" s="11"/>
      <c r="V368" s="11"/>
      <c r="W368" s="11"/>
      <c r="X368" s="11"/>
      <c r="Y368" s="11"/>
      <c r="Z368" s="11"/>
    </row>
    <row r="369" spans="1:26" ht="15.75">
      <c r="A369" s="86">
        <v>18</v>
      </c>
      <c r="B369" s="87" t="s">
        <v>284</v>
      </c>
      <c r="C369" s="88"/>
      <c r="D369" s="89"/>
      <c r="E369" s="90"/>
      <c r="F369" s="90"/>
      <c r="G369" s="90">
        <f>SUM(G370:G375)</f>
        <v>12044.76</v>
      </c>
      <c r="H369" s="90">
        <f>SUM(H370:H375)</f>
        <v>17206.79</v>
      </c>
      <c r="I369" s="90"/>
      <c r="J369" s="90"/>
      <c r="K369" s="90">
        <f>SUM(K370:K375)</f>
        <v>15056.869999999999</v>
      </c>
      <c r="L369" s="90">
        <f>SUM(L370:L375)</f>
        <v>21508.79</v>
      </c>
      <c r="M369" s="90"/>
      <c r="N369" s="90"/>
      <c r="O369" s="90">
        <f>SUM(O370:O375)</f>
        <v>2865817.85</v>
      </c>
      <c r="P369" s="91">
        <f>L369/$L$387*100</f>
        <v>0.78587211960432046</v>
      </c>
      <c r="R369" s="68"/>
      <c r="S369" s="66"/>
    </row>
    <row r="370" spans="1:26" s="3" customFormat="1" ht="15.75">
      <c r="A370" s="23" t="s">
        <v>706</v>
      </c>
      <c r="B370" s="20" t="s">
        <v>285</v>
      </c>
      <c r="C370" s="19"/>
      <c r="D370" s="55"/>
      <c r="E370" s="18"/>
      <c r="F370" s="30"/>
      <c r="G370" s="18"/>
      <c r="H370" s="18"/>
      <c r="I370" s="18"/>
      <c r="J370" s="18"/>
      <c r="K370" s="18"/>
      <c r="L370" s="18"/>
      <c r="M370" s="18"/>
      <c r="N370" s="18"/>
      <c r="O370" s="18"/>
      <c r="P370" s="13"/>
      <c r="Q370" s="67"/>
      <c r="R370" s="68"/>
      <c r="S370" s="66"/>
      <c r="T370" s="67"/>
      <c r="U370" s="67"/>
      <c r="V370" s="67"/>
      <c r="W370" s="67"/>
      <c r="X370" s="67"/>
      <c r="Y370" s="67"/>
      <c r="Z370" s="67"/>
    </row>
    <row r="371" spans="1:26" s="2" customFormat="1" ht="15.75">
      <c r="A371" s="27" t="s">
        <v>707</v>
      </c>
      <c r="B371" s="28" t="s">
        <v>286</v>
      </c>
      <c r="C371" s="29" t="s">
        <v>305</v>
      </c>
      <c r="D371" s="57">
        <v>101.2</v>
      </c>
      <c r="E371" s="30">
        <v>88.52</v>
      </c>
      <c r="F371" s="30">
        <f t="shared" si="263"/>
        <v>61.963999999999992</v>
      </c>
      <c r="G371" s="30">
        <f t="shared" ref="G371" si="281">ROUND(D371*F371,2)</f>
        <v>6270.76</v>
      </c>
      <c r="H371" s="30">
        <f>ROUND(D371*E371,2)</f>
        <v>8958.2199999999993</v>
      </c>
      <c r="I371" s="30">
        <f>ROUND(F371*$P$10,2)</f>
        <v>77.459999999999994</v>
      </c>
      <c r="J371" s="32">
        <f>ROUND(E371*$P$10,2)</f>
        <v>110.65</v>
      </c>
      <c r="K371" s="30">
        <f t="shared" ref="K371:K375" si="282">ROUND(D371*I371,2)</f>
        <v>7838.95</v>
      </c>
      <c r="L371" s="30">
        <f>ROUND(D371*J371,2)</f>
        <v>11197.78</v>
      </c>
      <c r="M371" s="30">
        <f>ROUND(J371*$P$10,2)</f>
        <v>138.31</v>
      </c>
      <c r="N371" s="32">
        <f>ROUND(I371*$P$10,2)</f>
        <v>96.83</v>
      </c>
      <c r="O371" s="30">
        <f t="shared" ref="O371" si="283">ROUND(H371*M371,2)</f>
        <v>1239011.4099999999</v>
      </c>
      <c r="P371" s="31"/>
      <c r="Q371" s="11"/>
      <c r="R371" s="62"/>
      <c r="S371" s="66"/>
      <c r="T371" s="11"/>
      <c r="U371" s="11"/>
      <c r="V371" s="11"/>
      <c r="W371" s="11"/>
      <c r="X371" s="11"/>
      <c r="Y371" s="11"/>
      <c r="Z371" s="11"/>
    </row>
    <row r="372" spans="1:26" s="1" customFormat="1" ht="15.75">
      <c r="A372" s="23" t="s">
        <v>708</v>
      </c>
      <c r="B372" s="20" t="s">
        <v>287</v>
      </c>
      <c r="C372" s="19"/>
      <c r="D372" s="55"/>
      <c r="E372" s="18"/>
      <c r="F372" s="30"/>
      <c r="G372" s="18"/>
      <c r="H372" s="18"/>
      <c r="I372" s="30"/>
      <c r="J372" s="18"/>
      <c r="K372" s="30"/>
      <c r="L372" s="18"/>
      <c r="M372" s="30"/>
      <c r="N372" s="18"/>
      <c r="O372" s="30"/>
      <c r="P372" s="13"/>
      <c r="Q372" s="71"/>
      <c r="R372" s="68"/>
      <c r="S372" s="66"/>
      <c r="T372" s="71"/>
      <c r="U372" s="71"/>
      <c r="V372" s="71"/>
      <c r="W372" s="71"/>
      <c r="X372" s="71"/>
      <c r="Y372" s="71"/>
      <c r="Z372" s="71"/>
    </row>
    <row r="373" spans="1:26" s="2" customFormat="1" ht="15.75">
      <c r="A373" s="27" t="s">
        <v>709</v>
      </c>
      <c r="B373" s="28" t="s">
        <v>288</v>
      </c>
      <c r="C373" s="29" t="s">
        <v>309</v>
      </c>
      <c r="D373" s="57">
        <v>6.07</v>
      </c>
      <c r="E373" s="30">
        <v>337.86</v>
      </c>
      <c r="F373" s="30">
        <f t="shared" si="263"/>
        <v>236.50199999999998</v>
      </c>
      <c r="G373" s="30">
        <f t="shared" ref="G373" si="284">ROUND(D373*F373,2)</f>
        <v>1435.57</v>
      </c>
      <c r="H373" s="30">
        <f>ROUND(D373*E373,2)</f>
        <v>2050.81</v>
      </c>
      <c r="I373" s="30">
        <f>ROUND(F373*$P$10,2)</f>
        <v>295.63</v>
      </c>
      <c r="J373" s="32">
        <f>ROUND(E373*$P$10,2)</f>
        <v>422.33</v>
      </c>
      <c r="K373" s="30">
        <f t="shared" si="282"/>
        <v>1794.47</v>
      </c>
      <c r="L373" s="30">
        <f>ROUND(D373*J373,2)</f>
        <v>2563.54</v>
      </c>
      <c r="M373" s="30">
        <f>ROUND(J373*$P$10,2)</f>
        <v>527.91</v>
      </c>
      <c r="N373" s="32">
        <f>ROUND(I373*$P$10,2)</f>
        <v>369.54</v>
      </c>
      <c r="O373" s="30">
        <f t="shared" ref="O373" si="285">ROUND(H373*M373,2)</f>
        <v>1082643.1100000001</v>
      </c>
      <c r="P373" s="31"/>
      <c r="Q373" s="11"/>
      <c r="R373" s="62"/>
      <c r="S373" s="66"/>
      <c r="T373" s="11"/>
      <c r="U373" s="11"/>
      <c r="V373" s="11"/>
      <c r="W373" s="11"/>
      <c r="X373" s="11"/>
      <c r="Y373" s="11"/>
      <c r="Z373" s="11"/>
    </row>
    <row r="374" spans="1:26" s="3" customFormat="1" ht="15.75">
      <c r="A374" s="23" t="s">
        <v>710</v>
      </c>
      <c r="B374" s="20" t="s">
        <v>289</v>
      </c>
      <c r="C374" s="19"/>
      <c r="D374" s="55"/>
      <c r="E374" s="18"/>
      <c r="F374" s="30"/>
      <c r="G374" s="18"/>
      <c r="H374" s="18"/>
      <c r="I374" s="30"/>
      <c r="J374" s="18"/>
      <c r="K374" s="30"/>
      <c r="L374" s="18"/>
      <c r="M374" s="30"/>
      <c r="N374" s="18"/>
      <c r="O374" s="30"/>
      <c r="P374" s="13"/>
      <c r="Q374" s="67"/>
      <c r="R374" s="68"/>
      <c r="S374" s="66"/>
      <c r="T374" s="67"/>
      <c r="U374" s="67"/>
      <c r="V374" s="67"/>
      <c r="W374" s="67"/>
      <c r="X374" s="67"/>
      <c r="Y374" s="67"/>
      <c r="Z374" s="67"/>
    </row>
    <row r="375" spans="1:26" s="2" customFormat="1" ht="15.75">
      <c r="A375" s="27" t="s">
        <v>711</v>
      </c>
      <c r="B375" s="28" t="s">
        <v>290</v>
      </c>
      <c r="C375" s="29" t="s">
        <v>305</v>
      </c>
      <c r="D375" s="57">
        <v>110.3</v>
      </c>
      <c r="E375" s="30">
        <v>56.19</v>
      </c>
      <c r="F375" s="30">
        <f t="shared" si="263"/>
        <v>39.332999999999998</v>
      </c>
      <c r="G375" s="30">
        <f t="shared" ref="G375" si="286">ROUND(D375*F375,2)</f>
        <v>4338.43</v>
      </c>
      <c r="H375" s="30">
        <f>ROUND(D375*E375,2)</f>
        <v>6197.76</v>
      </c>
      <c r="I375" s="30">
        <f>ROUND(F375*$P$10,2)</f>
        <v>49.17</v>
      </c>
      <c r="J375" s="32">
        <f>ROUND(E375*$P$10,2)</f>
        <v>70.239999999999995</v>
      </c>
      <c r="K375" s="30">
        <f t="shared" si="282"/>
        <v>5423.45</v>
      </c>
      <c r="L375" s="30">
        <f>ROUND(D375*J375,2)</f>
        <v>7747.47</v>
      </c>
      <c r="M375" s="30">
        <f>ROUND(J375*$P$10,2)</f>
        <v>87.8</v>
      </c>
      <c r="N375" s="32">
        <f>ROUND(I375*$P$10,2)</f>
        <v>61.46</v>
      </c>
      <c r="O375" s="30">
        <f t="shared" ref="O375" si="287">ROUND(H375*M375,2)</f>
        <v>544163.32999999996</v>
      </c>
      <c r="P375" s="31"/>
      <c r="Q375" s="11"/>
      <c r="R375" s="62"/>
      <c r="S375" s="66"/>
      <c r="T375" s="11"/>
      <c r="U375" s="11"/>
      <c r="V375" s="11"/>
      <c r="W375" s="11"/>
      <c r="X375" s="11"/>
      <c r="Y375" s="11"/>
      <c r="Z375" s="11"/>
    </row>
    <row r="376" spans="1:26" ht="15.75">
      <c r="A376" s="86">
        <v>19</v>
      </c>
      <c r="B376" s="87" t="s">
        <v>291</v>
      </c>
      <c r="C376" s="88"/>
      <c r="D376" s="89"/>
      <c r="E376" s="90"/>
      <c r="F376" s="90"/>
      <c r="G376" s="90">
        <f>SUM(G377:G378)</f>
        <v>2662.2</v>
      </c>
      <c r="H376" s="90">
        <f>SUM(H377:H378)</f>
        <v>3803.14</v>
      </c>
      <c r="I376" s="90"/>
      <c r="J376" s="90"/>
      <c r="K376" s="90">
        <f>SUM(K377:K378)</f>
        <v>3327.75</v>
      </c>
      <c r="L376" s="90">
        <f>SUM(L377:L378)</f>
        <v>4753.93</v>
      </c>
      <c r="M376" s="90"/>
      <c r="N376" s="90"/>
      <c r="O376" s="90">
        <f>SUM(O377:O378)</f>
        <v>204913.18</v>
      </c>
      <c r="P376" s="91">
        <f>L376/$L$387*100</f>
        <v>0.17369554705543952</v>
      </c>
      <c r="R376" s="68"/>
      <c r="S376" s="66"/>
    </row>
    <row r="377" spans="1:26" s="3" customFormat="1" ht="15.75">
      <c r="A377" s="23" t="s">
        <v>712</v>
      </c>
      <c r="B377" s="20" t="s">
        <v>292</v>
      </c>
      <c r="C377" s="19"/>
      <c r="D377" s="55"/>
      <c r="E377" s="18"/>
      <c r="F377" s="30"/>
      <c r="G377" s="18"/>
      <c r="H377" s="18"/>
      <c r="I377" s="18"/>
      <c r="J377" s="18"/>
      <c r="K377" s="18"/>
      <c r="L377" s="18"/>
      <c r="M377" s="18"/>
      <c r="N377" s="18"/>
      <c r="O377" s="18"/>
      <c r="P377" s="13"/>
      <c r="Q377" s="67"/>
      <c r="R377" s="68"/>
      <c r="S377" s="66"/>
      <c r="T377" s="67"/>
      <c r="U377" s="67"/>
      <c r="V377" s="67"/>
      <c r="W377" s="67"/>
      <c r="X377" s="67"/>
      <c r="Y377" s="67"/>
      <c r="Z377" s="67"/>
    </row>
    <row r="378" spans="1:26" s="2" customFormat="1" ht="15.75">
      <c r="A378" s="27" t="s">
        <v>713</v>
      </c>
      <c r="B378" s="28" t="s">
        <v>293</v>
      </c>
      <c r="C378" s="29" t="s">
        <v>305</v>
      </c>
      <c r="D378" s="57">
        <v>110.3</v>
      </c>
      <c r="E378" s="30">
        <v>34.479999999999997</v>
      </c>
      <c r="F378" s="30">
        <f t="shared" si="263"/>
        <v>24.135999999999996</v>
      </c>
      <c r="G378" s="30">
        <f t="shared" ref="G378" si="288">ROUND(D378*F378,2)</f>
        <v>2662.2</v>
      </c>
      <c r="H378" s="30">
        <f>ROUND(D378*E378,2)</f>
        <v>3803.14</v>
      </c>
      <c r="I378" s="30">
        <f>ROUND(F378*$P$10,2)</f>
        <v>30.17</v>
      </c>
      <c r="J378" s="32">
        <f>ROUND(E378*$P$10,2)</f>
        <v>43.1</v>
      </c>
      <c r="K378" s="30">
        <f t="shared" ref="K378" si="289">ROUND(D378*I378,2)</f>
        <v>3327.75</v>
      </c>
      <c r="L378" s="30">
        <f>ROUND(D378*J378,2)</f>
        <v>4753.93</v>
      </c>
      <c r="M378" s="30">
        <f>ROUND(J378*$P$10,2)</f>
        <v>53.88</v>
      </c>
      <c r="N378" s="32">
        <f>ROUND(I378*$P$10,2)</f>
        <v>37.71</v>
      </c>
      <c r="O378" s="30">
        <f t="shared" ref="O378" si="290">ROUND(H378*M378,2)</f>
        <v>204913.18</v>
      </c>
      <c r="P378" s="31"/>
      <c r="Q378" s="11"/>
      <c r="R378" s="62"/>
      <c r="S378" s="66"/>
      <c r="T378" s="11"/>
      <c r="U378" s="11"/>
      <c r="V378" s="11"/>
      <c r="W378" s="11"/>
      <c r="X378" s="11"/>
      <c r="Y378" s="11"/>
      <c r="Z378" s="11"/>
    </row>
    <row r="379" spans="1:26" ht="15.75">
      <c r="A379" s="86">
        <v>20</v>
      </c>
      <c r="B379" s="87" t="s">
        <v>295</v>
      </c>
      <c r="C379" s="88"/>
      <c r="D379" s="89"/>
      <c r="E379" s="90"/>
      <c r="F379" s="90"/>
      <c r="G379" s="90">
        <f>SUM(G380:G386)</f>
        <v>103933.12999999999</v>
      </c>
      <c r="H379" s="90">
        <f>SUM(H380:H386)</f>
        <v>148475.9</v>
      </c>
      <c r="I379" s="90"/>
      <c r="J379" s="90"/>
      <c r="K379" s="90">
        <f>SUM(K380:K386)</f>
        <v>129916.35999999999</v>
      </c>
      <c r="L379" s="90">
        <f>SUM(L380:L386)</f>
        <v>185594.88</v>
      </c>
      <c r="M379" s="90"/>
      <c r="N379" s="90"/>
      <c r="O379" s="90">
        <f>SUM(O380:O386)</f>
        <v>2002767582.03</v>
      </c>
      <c r="P379" s="91">
        <f>L379/$L$387*100</f>
        <v>6.7811272383667101</v>
      </c>
      <c r="R379" s="68"/>
      <c r="S379" s="66"/>
    </row>
    <row r="380" spans="1:26" s="1" customFormat="1" ht="15.75">
      <c r="A380" s="23" t="s">
        <v>714</v>
      </c>
      <c r="B380" s="20" t="s">
        <v>296</v>
      </c>
      <c r="C380" s="19"/>
      <c r="D380" s="55"/>
      <c r="E380" s="18"/>
      <c r="F380" s="30"/>
      <c r="G380" s="18"/>
      <c r="H380" s="18"/>
      <c r="I380" s="18"/>
      <c r="J380" s="18"/>
      <c r="K380" s="18"/>
      <c r="L380" s="18"/>
      <c r="M380" s="18"/>
      <c r="N380" s="18"/>
      <c r="O380" s="18"/>
      <c r="P380" s="13"/>
      <c r="Q380" s="71"/>
      <c r="R380" s="68"/>
      <c r="S380" s="66"/>
      <c r="T380" s="71"/>
      <c r="U380" s="71"/>
      <c r="V380" s="71"/>
      <c r="W380" s="71"/>
      <c r="X380" s="71"/>
      <c r="Y380" s="71"/>
      <c r="Z380" s="71"/>
    </row>
    <row r="381" spans="1:26" ht="15.75">
      <c r="A381" s="27" t="s">
        <v>715</v>
      </c>
      <c r="B381" s="28" t="s">
        <v>297</v>
      </c>
      <c r="C381" s="29" t="s">
        <v>306</v>
      </c>
      <c r="D381" s="56">
        <v>2</v>
      </c>
      <c r="E381" s="30">
        <v>17714.400000000001</v>
      </c>
      <c r="F381" s="30">
        <f t="shared" si="263"/>
        <v>12400.08</v>
      </c>
      <c r="G381" s="30">
        <f t="shared" ref="G381:G384" si="291">ROUND(D381*F381,2)</f>
        <v>24800.16</v>
      </c>
      <c r="H381" s="30">
        <f>ROUND(D381*E381,2)</f>
        <v>35428.800000000003</v>
      </c>
      <c r="I381" s="30">
        <f>ROUND(F381*$P$10,2)</f>
        <v>15500.1</v>
      </c>
      <c r="J381" s="32">
        <f>ROUND(E381*$P$10,2)</f>
        <v>22143</v>
      </c>
      <c r="K381" s="30">
        <f t="shared" ref="K381:K384" si="292">ROUND(D381*I381,2)</f>
        <v>31000.2</v>
      </c>
      <c r="L381" s="30">
        <f>ROUND(D381*J381,2)</f>
        <v>44286</v>
      </c>
      <c r="M381" s="30">
        <f>ROUND(J381*$P$10,2)</f>
        <v>27678.75</v>
      </c>
      <c r="N381" s="32">
        <f>ROUND(I381*$P$10,2)</f>
        <v>19375.13</v>
      </c>
      <c r="O381" s="30">
        <f t="shared" ref="O381:O384" si="293">ROUND(H381*M381,2)</f>
        <v>980624898</v>
      </c>
      <c r="P381" s="31"/>
      <c r="R381" s="62"/>
      <c r="S381" s="66"/>
    </row>
    <row r="382" spans="1:26" ht="15.75">
      <c r="A382" s="27" t="s">
        <v>716</v>
      </c>
      <c r="B382" s="28" t="s">
        <v>298</v>
      </c>
      <c r="C382" s="29" t="s">
        <v>306</v>
      </c>
      <c r="D382" s="56">
        <v>2</v>
      </c>
      <c r="E382" s="30">
        <v>4904.3500000000004</v>
      </c>
      <c r="F382" s="30">
        <f t="shared" si="263"/>
        <v>3433.0450000000001</v>
      </c>
      <c r="G382" s="30">
        <f t="shared" si="291"/>
        <v>6866.09</v>
      </c>
      <c r="H382" s="30">
        <f>ROUND(D382*E382,2)</f>
        <v>9808.7000000000007</v>
      </c>
      <c r="I382" s="30">
        <f>ROUND(F382*$P$10,2)</f>
        <v>4291.3100000000004</v>
      </c>
      <c r="J382" s="32">
        <f>ROUND(E382*$P$10,2)</f>
        <v>6130.44</v>
      </c>
      <c r="K382" s="30">
        <f t="shared" si="292"/>
        <v>8582.6200000000008</v>
      </c>
      <c r="L382" s="30">
        <f>ROUND(D382*J382,2)</f>
        <v>12260.88</v>
      </c>
      <c r="M382" s="30">
        <f>ROUND(J382*$P$10,2)</f>
        <v>7663.05</v>
      </c>
      <c r="N382" s="32">
        <f>ROUND(I382*$P$10,2)</f>
        <v>5364.14</v>
      </c>
      <c r="O382" s="30">
        <f t="shared" si="293"/>
        <v>75164558.540000007</v>
      </c>
      <c r="P382" s="31"/>
      <c r="R382" s="62"/>
      <c r="S382" s="66"/>
    </row>
    <row r="383" spans="1:26" ht="15.75">
      <c r="A383" s="27" t="s">
        <v>717</v>
      </c>
      <c r="B383" s="28" t="s">
        <v>299</v>
      </c>
      <c r="C383" s="29" t="s">
        <v>306</v>
      </c>
      <c r="D383" s="56">
        <v>6</v>
      </c>
      <c r="E383" s="30">
        <v>8717.2000000000007</v>
      </c>
      <c r="F383" s="30">
        <f t="shared" si="263"/>
        <v>6102.04</v>
      </c>
      <c r="G383" s="30">
        <f t="shared" si="291"/>
        <v>36612.239999999998</v>
      </c>
      <c r="H383" s="30">
        <f>ROUND(D383*E383,2)</f>
        <v>52303.199999999997</v>
      </c>
      <c r="I383" s="30">
        <f>ROUND(F383*$P$10,2)</f>
        <v>7627.55</v>
      </c>
      <c r="J383" s="32">
        <f>ROUND(E383*$P$10,2)</f>
        <v>10896.5</v>
      </c>
      <c r="K383" s="30">
        <f t="shared" si="292"/>
        <v>45765.3</v>
      </c>
      <c r="L383" s="30">
        <f>ROUND(D383*J383,2)</f>
        <v>65379</v>
      </c>
      <c r="M383" s="30">
        <f>ROUND(J383*$P$10,2)</f>
        <v>13620.63</v>
      </c>
      <c r="N383" s="32">
        <f>ROUND(I383*$P$10,2)</f>
        <v>9534.44</v>
      </c>
      <c r="O383" s="30">
        <f t="shared" si="293"/>
        <v>712402535.01999998</v>
      </c>
      <c r="P383" s="31"/>
      <c r="R383" s="62"/>
      <c r="S383" s="66"/>
    </row>
    <row r="384" spans="1:26" ht="15.75">
      <c r="A384" s="27" t="s">
        <v>718</v>
      </c>
      <c r="B384" s="28" t="s">
        <v>300</v>
      </c>
      <c r="C384" s="29" t="s">
        <v>306</v>
      </c>
      <c r="D384" s="56">
        <v>12</v>
      </c>
      <c r="E384" s="30">
        <v>2421.65</v>
      </c>
      <c r="F384" s="30">
        <f t="shared" si="263"/>
        <v>1695.155</v>
      </c>
      <c r="G384" s="30">
        <f t="shared" si="291"/>
        <v>20341.86</v>
      </c>
      <c r="H384" s="30">
        <f>ROUND(D384*E384,2)</f>
        <v>29059.8</v>
      </c>
      <c r="I384" s="30">
        <f>ROUND(F384*$P$10,2)</f>
        <v>2118.94</v>
      </c>
      <c r="J384" s="32">
        <f>ROUND(E384*$P$10,2)</f>
        <v>3027.06</v>
      </c>
      <c r="K384" s="30">
        <f t="shared" si="292"/>
        <v>25427.279999999999</v>
      </c>
      <c r="L384" s="30">
        <f>ROUND(D384*J384,2)</f>
        <v>36324.720000000001</v>
      </c>
      <c r="M384" s="30">
        <f>ROUND(J384*$P$10,2)</f>
        <v>3783.83</v>
      </c>
      <c r="N384" s="32">
        <f>ROUND(I384*$P$10,2)</f>
        <v>2648.68</v>
      </c>
      <c r="O384" s="30">
        <f t="shared" si="293"/>
        <v>109957343.03</v>
      </c>
      <c r="P384" s="31"/>
      <c r="R384" s="62"/>
      <c r="S384" s="66"/>
    </row>
    <row r="385" spans="1:26" s="1" customFormat="1" ht="15.75">
      <c r="A385" s="23" t="s">
        <v>719</v>
      </c>
      <c r="B385" s="20" t="s">
        <v>301</v>
      </c>
      <c r="C385" s="19"/>
      <c r="D385" s="55"/>
      <c r="E385" s="18"/>
      <c r="F385" s="30"/>
      <c r="G385" s="18"/>
      <c r="H385" s="18"/>
      <c r="I385" s="30"/>
      <c r="J385" s="18"/>
      <c r="K385" s="18"/>
      <c r="L385" s="18"/>
      <c r="M385" s="30"/>
      <c r="N385" s="18"/>
      <c r="O385" s="18"/>
      <c r="P385" s="13"/>
      <c r="Q385" s="71"/>
      <c r="R385" s="68"/>
      <c r="S385" s="66"/>
      <c r="T385" s="71"/>
      <c r="U385" s="71"/>
      <c r="V385" s="71"/>
      <c r="W385" s="71"/>
      <c r="X385" s="71"/>
      <c r="Y385" s="71"/>
      <c r="Z385" s="71"/>
    </row>
    <row r="386" spans="1:26" ht="16.5" thickBot="1">
      <c r="A386" s="43" t="s">
        <v>720</v>
      </c>
      <c r="B386" s="44" t="s">
        <v>302</v>
      </c>
      <c r="C386" s="45" t="s">
        <v>306</v>
      </c>
      <c r="D386" s="59">
        <v>6</v>
      </c>
      <c r="E386" s="46">
        <v>3645.9</v>
      </c>
      <c r="F386" s="30">
        <f t="shared" si="263"/>
        <v>2552.13</v>
      </c>
      <c r="G386" s="30">
        <f t="shared" ref="G386" si="294">ROUND(D386*F386,2)</f>
        <v>15312.78</v>
      </c>
      <c r="H386" s="46">
        <f>ROUND(D386*E386,2)</f>
        <v>21875.4</v>
      </c>
      <c r="I386" s="30">
        <f>ROUND(F386*$P$10,2)</f>
        <v>3190.16</v>
      </c>
      <c r="J386" s="32">
        <f>ROUND(E386*$P$10,2)</f>
        <v>4557.38</v>
      </c>
      <c r="K386" s="30">
        <f t="shared" ref="K386" si="295">ROUND(D386*I386,2)</f>
        <v>19140.96</v>
      </c>
      <c r="L386" s="46">
        <f>ROUND(D386*J386,2)</f>
        <v>27344.28</v>
      </c>
      <c r="M386" s="30">
        <f>ROUND(J386*$P$10,2)</f>
        <v>5696.73</v>
      </c>
      <c r="N386" s="32">
        <f>ROUND(I386*$P$10,2)</f>
        <v>3987.7</v>
      </c>
      <c r="O386" s="30">
        <f t="shared" ref="O386" si="296">ROUND(H386*M386,2)</f>
        <v>124618247.44</v>
      </c>
      <c r="P386" s="47"/>
      <c r="R386" s="62"/>
      <c r="S386" s="66"/>
    </row>
    <row r="387" spans="1:26" s="6" customFormat="1" ht="19.5" thickBot="1">
      <c r="A387" s="226" t="s">
        <v>315</v>
      </c>
      <c r="B387" s="227"/>
      <c r="C387" s="227"/>
      <c r="D387" s="227"/>
      <c r="E387" s="227"/>
      <c r="F387" s="101"/>
      <c r="G387" s="96">
        <f>SUM(G13:G386)/2</f>
        <v>1532544.2600000005</v>
      </c>
      <c r="H387" s="96">
        <f>SUM(H13:H386)/2</f>
        <v>2189348.830000001</v>
      </c>
      <c r="I387" s="21"/>
      <c r="J387" s="21"/>
      <c r="K387" s="95">
        <f>SUM(K13:K386)/2</f>
        <v>1915714.9400000002</v>
      </c>
      <c r="L387" s="95">
        <f>SUM(L13:L386)/2</f>
        <v>2736932.57</v>
      </c>
      <c r="M387" s="21"/>
      <c r="N387" s="21"/>
      <c r="O387" s="95">
        <f>SUM(O13:O386)/2</f>
        <v>2455569206.8899994</v>
      </c>
      <c r="P387" s="96">
        <f>SUM(P13:P386)</f>
        <v>100.00000000000001</v>
      </c>
      <c r="Q387" s="77"/>
      <c r="R387" s="78"/>
      <c r="S387" s="78"/>
      <c r="T387" s="77"/>
      <c r="U387" s="77"/>
      <c r="V387" s="77"/>
      <c r="W387" s="77"/>
      <c r="X387" s="77"/>
      <c r="Y387" s="77"/>
      <c r="Z387" s="77"/>
    </row>
    <row r="388" spans="1:26" ht="33.75" customHeight="1">
      <c r="A388" s="294" t="s">
        <v>313</v>
      </c>
      <c r="B388" s="295"/>
      <c r="C388" s="295"/>
      <c r="D388" s="295"/>
      <c r="E388" s="295"/>
      <c r="F388" s="295"/>
      <c r="G388" s="295"/>
      <c r="H388" s="295"/>
      <c r="I388" s="295"/>
      <c r="J388" s="295"/>
      <c r="K388" s="295"/>
      <c r="L388" s="295"/>
      <c r="M388" s="295"/>
      <c r="N388" s="295"/>
      <c r="O388" s="295"/>
      <c r="P388" s="296"/>
    </row>
    <row r="389" spans="1:26" ht="32.25" customHeight="1">
      <c r="A389" s="228" t="s">
        <v>752</v>
      </c>
      <c r="B389" s="229"/>
      <c r="C389" s="229"/>
      <c r="D389" s="229"/>
      <c r="E389" s="229"/>
      <c r="F389" s="229"/>
      <c r="G389" s="229"/>
      <c r="H389" s="229"/>
      <c r="I389" s="229"/>
      <c r="J389" s="229"/>
      <c r="K389" s="229"/>
      <c r="L389" s="229"/>
      <c r="M389" s="229"/>
      <c r="N389" s="229"/>
      <c r="O389" s="229"/>
      <c r="P389" s="230"/>
    </row>
    <row r="390" spans="1:26">
      <c r="A390" s="297"/>
      <c r="B390" s="298"/>
      <c r="C390" s="298"/>
      <c r="D390" s="298"/>
      <c r="E390" s="298"/>
      <c r="F390" s="298"/>
      <c r="G390" s="298"/>
      <c r="H390" s="298"/>
      <c r="I390" s="298"/>
      <c r="J390" s="298"/>
      <c r="K390" s="298"/>
      <c r="L390" s="298"/>
      <c r="M390" s="298"/>
      <c r="N390" s="298"/>
      <c r="O390" s="298"/>
      <c r="P390" s="299"/>
    </row>
    <row r="391" spans="1:26">
      <c r="A391" s="300" t="s">
        <v>314</v>
      </c>
      <c r="B391" s="301"/>
      <c r="C391" s="301"/>
      <c r="D391" s="301"/>
      <c r="E391" s="301"/>
      <c r="F391" s="301"/>
      <c r="G391" s="301"/>
      <c r="H391" s="301"/>
      <c r="I391" s="301"/>
      <c r="J391" s="301"/>
      <c r="K391" s="301"/>
      <c r="L391" s="301"/>
      <c r="M391" s="301"/>
      <c r="N391" s="301"/>
      <c r="O391" s="301"/>
      <c r="P391" s="302"/>
    </row>
    <row r="392" spans="1:26">
      <c r="A392" s="292"/>
      <c r="B392" s="233"/>
      <c r="C392" s="233"/>
      <c r="D392" s="233"/>
      <c r="E392" s="233"/>
      <c r="F392" s="233"/>
      <c r="G392" s="233"/>
      <c r="H392" s="233"/>
      <c r="I392" s="233"/>
      <c r="J392" s="233"/>
      <c r="K392" s="233"/>
      <c r="L392" s="233"/>
      <c r="M392" s="233"/>
      <c r="N392" s="233"/>
      <c r="O392" s="233"/>
      <c r="P392" s="234"/>
    </row>
    <row r="393" spans="1:26" ht="15.75">
      <c r="A393" s="235" t="s">
        <v>376</v>
      </c>
      <c r="B393" s="236"/>
      <c r="C393" s="236"/>
      <c r="D393" s="236"/>
      <c r="E393" s="103"/>
      <c r="F393" s="103"/>
      <c r="G393" s="99"/>
      <c r="H393" s="99"/>
      <c r="I393" s="99"/>
      <c r="J393" s="99"/>
      <c r="K393" s="99"/>
      <c r="L393" s="99"/>
      <c r="M393" s="99"/>
      <c r="N393" s="99"/>
      <c r="O393" s="99"/>
      <c r="P393" s="100"/>
    </row>
    <row r="394" spans="1:26" ht="15.75">
      <c r="A394" s="237" t="s">
        <v>377</v>
      </c>
      <c r="B394" s="238"/>
      <c r="C394" s="238"/>
      <c r="D394" s="238"/>
      <c r="E394" s="98"/>
      <c r="F394" s="98"/>
      <c r="G394" s="99"/>
      <c r="H394" s="99"/>
      <c r="I394" s="99"/>
      <c r="J394" s="99"/>
      <c r="K394" s="99"/>
      <c r="L394" s="99"/>
      <c r="M394" s="99"/>
      <c r="N394" s="99"/>
      <c r="O394" s="99"/>
      <c r="P394" s="100"/>
    </row>
    <row r="395" spans="1:26" ht="16.5" thickBot="1">
      <c r="A395" s="223"/>
      <c r="B395" s="224"/>
      <c r="C395" s="224"/>
      <c r="D395" s="224"/>
      <c r="E395" s="224"/>
      <c r="F395" s="224"/>
      <c r="G395" s="224"/>
      <c r="H395" s="224"/>
      <c r="I395" s="224"/>
      <c r="J395" s="224"/>
      <c r="K395" s="224"/>
      <c r="L395" s="224"/>
      <c r="M395" s="224"/>
      <c r="N395" s="224"/>
      <c r="O395" s="224"/>
      <c r="P395" s="225"/>
    </row>
    <row r="397" spans="1:26">
      <c r="K397" s="54"/>
      <c r="L397" s="54"/>
      <c r="O397" s="54"/>
    </row>
    <row r="398" spans="1:26">
      <c r="G398" s="54"/>
      <c r="H398" s="54"/>
      <c r="K398" s="54"/>
      <c r="L398" s="54"/>
      <c r="O398" s="54"/>
    </row>
    <row r="399" spans="1:26">
      <c r="G399" s="54"/>
      <c r="H399" s="54"/>
      <c r="K399" s="54"/>
      <c r="L399" s="54"/>
      <c r="O399" s="54"/>
    </row>
    <row r="400" spans="1:26">
      <c r="G400" s="54"/>
      <c r="H400" s="54"/>
      <c r="K400" s="54"/>
      <c r="L400" s="54"/>
      <c r="O400" s="54"/>
    </row>
    <row r="401" spans="7:15">
      <c r="G401" s="54"/>
      <c r="H401" s="54"/>
      <c r="K401" s="54"/>
      <c r="L401" s="54"/>
      <c r="O401" s="54"/>
    </row>
    <row r="402" spans="7:15">
      <c r="K402" s="54"/>
      <c r="L402" s="54"/>
      <c r="O402" s="54"/>
    </row>
    <row r="403" spans="7:15">
      <c r="K403" s="54"/>
      <c r="L403" s="54"/>
      <c r="O403" s="54"/>
    </row>
    <row r="404" spans="7:15">
      <c r="K404" s="54"/>
      <c r="L404" s="54"/>
      <c r="O404" s="54"/>
    </row>
    <row r="405" spans="7:15">
      <c r="K405" s="54"/>
      <c r="L405" s="54"/>
      <c r="O405" s="54"/>
    </row>
    <row r="406" spans="7:15">
      <c r="K406" s="54"/>
      <c r="L406" s="54"/>
      <c r="O406" s="54"/>
    </row>
    <row r="407" spans="7:15">
      <c r="K407" s="54"/>
      <c r="L407" s="54"/>
      <c r="O407" s="54"/>
    </row>
  </sheetData>
  <mergeCells count="16">
    <mergeCell ref="A392:P392"/>
    <mergeCell ref="A393:D393"/>
    <mergeCell ref="A394:D394"/>
    <mergeCell ref="A395:P395"/>
    <mergeCell ref="A12:J12"/>
    <mergeCell ref="A387:E387"/>
    <mergeCell ref="A388:P388"/>
    <mergeCell ref="A389:P389"/>
    <mergeCell ref="A390:P390"/>
    <mergeCell ref="A391:P391"/>
    <mergeCell ref="A2:P5"/>
    <mergeCell ref="A6:P6"/>
    <mergeCell ref="A7:P7"/>
    <mergeCell ref="A8:P8"/>
    <mergeCell ref="A10:E10"/>
    <mergeCell ref="H10:L10"/>
  </mergeCells>
  <pageMargins left="0.51181102362204722" right="0.51181102362204722" top="0.78740157480314965" bottom="0.78740157480314965" header="0.31496062992125984" footer="0.31496062992125984"/>
  <pageSetup scale="6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07"/>
  <sheetViews>
    <sheetView topLeftCell="A375" zoomScale="85" zoomScaleNormal="85" workbookViewId="0">
      <selection activeCell="I23" sqref="I23"/>
    </sheetView>
  </sheetViews>
  <sheetFormatPr defaultRowHeight="15"/>
  <cols>
    <col min="1" max="1" width="8.140625" style="22" customWidth="1"/>
    <col min="2" max="2" width="80.7109375" style="8" customWidth="1"/>
    <col min="3" max="3" width="10.85546875" style="8" customWidth="1"/>
    <col min="4" max="4" width="12.140625" style="8" bestFit="1" customWidth="1"/>
    <col min="5" max="6" width="13.85546875" style="8" customWidth="1"/>
    <col min="7" max="7" width="21.140625" style="8" customWidth="1"/>
    <col min="8" max="8" width="18.42578125" style="8" customWidth="1"/>
    <col min="9" max="9" width="25" style="8" customWidth="1"/>
    <col min="10" max="10" width="9.85546875" style="8" customWidth="1"/>
    <col min="11" max="11" width="9.140625" style="63"/>
    <col min="12" max="12" width="16.42578125" style="64" bestFit="1" customWidth="1"/>
    <col min="13" max="13" width="24.85546875" style="63" customWidth="1"/>
    <col min="14" max="20" width="9.140625" style="63"/>
  </cols>
  <sheetData>
    <row r="1" spans="1:20" ht="15.75" thickBot="1"/>
    <row r="2" spans="1:20">
      <c r="A2" s="250" t="s">
        <v>0</v>
      </c>
      <c r="B2" s="251"/>
      <c r="C2" s="251"/>
      <c r="D2" s="251"/>
      <c r="E2" s="251"/>
      <c r="F2" s="251"/>
      <c r="G2" s="251"/>
      <c r="H2" s="251"/>
      <c r="I2" s="251"/>
      <c r="J2" s="252"/>
    </row>
    <row r="3" spans="1:20">
      <c r="A3" s="253"/>
      <c r="B3" s="254"/>
      <c r="C3" s="254"/>
      <c r="D3" s="254"/>
      <c r="E3" s="254"/>
      <c r="F3" s="254"/>
      <c r="G3" s="254"/>
      <c r="H3" s="254"/>
      <c r="I3" s="254"/>
      <c r="J3" s="255"/>
    </row>
    <row r="4" spans="1:20">
      <c r="A4" s="253"/>
      <c r="B4" s="254"/>
      <c r="C4" s="254"/>
      <c r="D4" s="254"/>
      <c r="E4" s="254"/>
      <c r="F4" s="254"/>
      <c r="G4" s="254"/>
      <c r="H4" s="254"/>
      <c r="I4" s="254"/>
      <c r="J4" s="255"/>
    </row>
    <row r="5" spans="1:20">
      <c r="A5" s="253"/>
      <c r="B5" s="254"/>
      <c r="C5" s="254"/>
      <c r="D5" s="254"/>
      <c r="E5" s="254"/>
      <c r="F5" s="254"/>
      <c r="G5" s="254"/>
      <c r="H5" s="254"/>
      <c r="I5" s="254"/>
      <c r="J5" s="255"/>
    </row>
    <row r="6" spans="1:20" ht="23.25">
      <c r="A6" s="256" t="s">
        <v>1</v>
      </c>
      <c r="B6" s="257"/>
      <c r="C6" s="257"/>
      <c r="D6" s="257"/>
      <c r="E6" s="257"/>
      <c r="F6" s="257"/>
      <c r="G6" s="257"/>
      <c r="H6" s="257"/>
      <c r="I6" s="257"/>
      <c r="J6" s="258"/>
    </row>
    <row r="7" spans="1:20" ht="24.75" customHeight="1">
      <c r="A7" s="259" t="s">
        <v>364</v>
      </c>
      <c r="B7" s="260"/>
      <c r="C7" s="260"/>
      <c r="D7" s="260"/>
      <c r="E7" s="260"/>
      <c r="F7" s="260"/>
      <c r="G7" s="260"/>
      <c r="H7" s="260"/>
      <c r="I7" s="260"/>
      <c r="J7" s="261"/>
    </row>
    <row r="8" spans="1:20" ht="24.75" customHeight="1">
      <c r="A8" s="285" t="s">
        <v>725</v>
      </c>
      <c r="B8" s="286"/>
      <c r="C8" s="286"/>
      <c r="D8" s="286"/>
      <c r="E8" s="286"/>
      <c r="F8" s="286"/>
      <c r="G8" s="286"/>
      <c r="H8" s="286"/>
      <c r="I8" s="286"/>
      <c r="J8" s="287"/>
    </row>
    <row r="9" spans="1:20" ht="24.75" customHeight="1">
      <c r="A9" s="52" t="s">
        <v>726</v>
      </c>
      <c r="B9" s="51"/>
      <c r="C9" s="51"/>
      <c r="D9" s="51"/>
      <c r="E9" s="51"/>
      <c r="F9" s="51"/>
      <c r="G9" s="51"/>
      <c r="H9" s="51"/>
      <c r="I9" s="51"/>
      <c r="J9" s="53"/>
    </row>
    <row r="10" spans="1:20" ht="24.75" customHeight="1" thickBot="1">
      <c r="A10" s="288" t="s">
        <v>727</v>
      </c>
      <c r="B10" s="289"/>
      <c r="C10" s="289"/>
      <c r="D10" s="289"/>
      <c r="E10" s="289"/>
      <c r="F10" s="102"/>
      <c r="G10" s="303" t="s">
        <v>728</v>
      </c>
      <c r="H10" s="304"/>
      <c r="I10" s="304"/>
      <c r="J10" s="60">
        <v>1.25</v>
      </c>
    </row>
    <row r="11" spans="1:20" ht="32.25" thickBot="1">
      <c r="A11" s="48" t="s">
        <v>2</v>
      </c>
      <c r="B11" s="49" t="s">
        <v>3</v>
      </c>
      <c r="C11" s="49" t="s">
        <v>4</v>
      </c>
      <c r="D11" s="49" t="s">
        <v>5</v>
      </c>
      <c r="E11" s="49" t="s">
        <v>722</v>
      </c>
      <c r="F11" s="49"/>
      <c r="G11" s="49" t="s">
        <v>721</v>
      </c>
      <c r="H11" s="49" t="s">
        <v>723</v>
      </c>
      <c r="I11" s="49" t="s">
        <v>724</v>
      </c>
      <c r="J11" s="50" t="s">
        <v>6</v>
      </c>
    </row>
    <row r="12" spans="1:20" ht="16.5" thickBot="1">
      <c r="A12" s="248" t="s">
        <v>729</v>
      </c>
      <c r="B12" s="249"/>
      <c r="C12" s="249"/>
      <c r="D12" s="249"/>
      <c r="E12" s="249"/>
      <c r="F12" s="249"/>
      <c r="G12" s="249"/>
      <c r="H12" s="293"/>
      <c r="I12" s="92">
        <f>I387</f>
        <v>2736932.57</v>
      </c>
      <c r="J12" s="85"/>
      <c r="K12" s="63">
        <v>0.7</v>
      </c>
    </row>
    <row r="13" spans="1:20" s="5" customFormat="1" ht="15.75">
      <c r="A13" s="80">
        <v>1</v>
      </c>
      <c r="B13" s="81" t="s">
        <v>8</v>
      </c>
      <c r="C13" s="82"/>
      <c r="D13" s="83"/>
      <c r="E13" s="83"/>
      <c r="F13" s="83"/>
      <c r="G13" s="83">
        <f>SUM(G14:G31)</f>
        <v>42171.710000000006</v>
      </c>
      <c r="H13" s="83"/>
      <c r="I13" s="83">
        <f>SUM(I14:I31)</f>
        <v>52721.3</v>
      </c>
      <c r="J13" s="84">
        <f>I13/$I$387*100</f>
        <v>1.9262915198528259</v>
      </c>
      <c r="K13" s="65"/>
      <c r="L13" s="79"/>
      <c r="M13" s="66"/>
      <c r="N13" s="65"/>
      <c r="O13" s="65"/>
      <c r="P13" s="65"/>
      <c r="Q13" s="65"/>
      <c r="R13" s="65"/>
      <c r="S13" s="65"/>
      <c r="T13" s="65"/>
    </row>
    <row r="14" spans="1:20" ht="15.75">
      <c r="A14" s="23" t="s">
        <v>378</v>
      </c>
      <c r="B14" s="20" t="s">
        <v>734</v>
      </c>
      <c r="C14" s="19"/>
      <c r="D14" s="55"/>
      <c r="E14" s="18"/>
      <c r="F14" s="18"/>
      <c r="G14" s="18"/>
      <c r="H14" s="18"/>
      <c r="I14" s="18"/>
      <c r="J14" s="26"/>
      <c r="L14" s="64">
        <f>142.98/E15</f>
        <v>0.69999020855772054</v>
      </c>
      <c r="M14" s="66"/>
    </row>
    <row r="15" spans="1:20" ht="15.75">
      <c r="A15" s="27" t="s">
        <v>379</v>
      </c>
      <c r="B15" s="28" t="s">
        <v>9</v>
      </c>
      <c r="C15" s="29" t="s">
        <v>304</v>
      </c>
      <c r="D15" s="56">
        <v>6</v>
      </c>
      <c r="E15" s="30">
        <v>204.26</v>
      </c>
      <c r="F15" s="30">
        <f>E15*$K$12</f>
        <v>142.98199999999997</v>
      </c>
      <c r="G15" s="30">
        <f t="shared" ref="G15:G20" si="0">ROUND(D15*E15,2)</f>
        <v>1225.56</v>
      </c>
      <c r="H15" s="30">
        <f t="shared" ref="H15:H20" si="1">ROUND(E15*$J$10,2)</f>
        <v>255.33</v>
      </c>
      <c r="I15" s="30">
        <f t="shared" ref="I15:I20" si="2">ROUND(D15*H15,2)</f>
        <v>1531.98</v>
      </c>
      <c r="J15" s="31"/>
      <c r="L15" s="62">
        <f>E16/3.52</f>
        <v>1.4289772727272727</v>
      </c>
      <c r="M15" s="66"/>
    </row>
    <row r="16" spans="1:20" ht="15.75">
      <c r="A16" s="27" t="s">
        <v>380</v>
      </c>
      <c r="B16" s="28" t="s">
        <v>10</v>
      </c>
      <c r="C16" s="29" t="s">
        <v>305</v>
      </c>
      <c r="D16" s="56">
        <v>200</v>
      </c>
      <c r="E16" s="30">
        <v>5.03</v>
      </c>
      <c r="F16" s="30">
        <f t="shared" ref="F16:F31" si="3">E16*$K$12</f>
        <v>3.5209999999999999</v>
      </c>
      <c r="G16" s="30">
        <f t="shared" si="0"/>
        <v>1006</v>
      </c>
      <c r="H16" s="30">
        <f t="shared" si="1"/>
        <v>6.29</v>
      </c>
      <c r="I16" s="30">
        <f t="shared" si="2"/>
        <v>1258</v>
      </c>
      <c r="J16" s="31"/>
      <c r="L16" s="62"/>
      <c r="M16" s="66"/>
    </row>
    <row r="17" spans="1:20" ht="15.75">
      <c r="A17" s="27" t="s">
        <v>381</v>
      </c>
      <c r="B17" s="28" t="s">
        <v>11</v>
      </c>
      <c r="C17" s="29" t="s">
        <v>305</v>
      </c>
      <c r="D17" s="56">
        <v>300</v>
      </c>
      <c r="E17" s="30">
        <v>5.42</v>
      </c>
      <c r="F17" s="30">
        <f t="shared" si="3"/>
        <v>3.7939999999999996</v>
      </c>
      <c r="G17" s="30">
        <f t="shared" si="0"/>
        <v>1626</v>
      </c>
      <c r="H17" s="30">
        <f t="shared" si="1"/>
        <v>6.78</v>
      </c>
      <c r="I17" s="30">
        <f t="shared" si="2"/>
        <v>2034</v>
      </c>
      <c r="J17" s="31"/>
      <c r="L17" s="62"/>
      <c r="M17" s="66"/>
    </row>
    <row r="18" spans="1:20" ht="15.75">
      <c r="A18" s="27" t="s">
        <v>382</v>
      </c>
      <c r="B18" s="28" t="s">
        <v>12</v>
      </c>
      <c r="C18" s="29" t="s">
        <v>305</v>
      </c>
      <c r="D18" s="56">
        <v>1200</v>
      </c>
      <c r="E18" s="30">
        <v>2.59</v>
      </c>
      <c r="F18" s="30">
        <f t="shared" si="3"/>
        <v>1.8129999999999997</v>
      </c>
      <c r="G18" s="30">
        <f t="shared" si="0"/>
        <v>3108</v>
      </c>
      <c r="H18" s="30">
        <f t="shared" si="1"/>
        <v>3.24</v>
      </c>
      <c r="I18" s="30">
        <f t="shared" si="2"/>
        <v>3888</v>
      </c>
      <c r="J18" s="31"/>
      <c r="L18" s="62"/>
      <c r="M18" s="66"/>
    </row>
    <row r="19" spans="1:20" ht="15.75">
      <c r="A19" s="27" t="s">
        <v>383</v>
      </c>
      <c r="B19" s="28" t="s">
        <v>13</v>
      </c>
      <c r="C19" s="29" t="s">
        <v>305</v>
      </c>
      <c r="D19" s="56">
        <v>132</v>
      </c>
      <c r="E19" s="30">
        <v>6.6</v>
      </c>
      <c r="F19" s="30">
        <f t="shared" si="3"/>
        <v>4.6199999999999992</v>
      </c>
      <c r="G19" s="30">
        <f t="shared" si="0"/>
        <v>871.2</v>
      </c>
      <c r="H19" s="30">
        <f t="shared" si="1"/>
        <v>8.25</v>
      </c>
      <c r="I19" s="30">
        <f t="shared" si="2"/>
        <v>1089</v>
      </c>
      <c r="J19" s="31"/>
      <c r="L19" s="62"/>
      <c r="M19" s="66"/>
    </row>
    <row r="20" spans="1:20" s="4" customFormat="1" ht="15.75">
      <c r="A20" s="27" t="s">
        <v>732</v>
      </c>
      <c r="B20" s="28" t="s">
        <v>733</v>
      </c>
      <c r="C20" s="29" t="s">
        <v>305</v>
      </c>
      <c r="D20" s="56">
        <v>66</v>
      </c>
      <c r="E20" s="30">
        <v>64.42</v>
      </c>
      <c r="F20" s="30">
        <f t="shared" si="3"/>
        <v>45.094000000000001</v>
      </c>
      <c r="G20" s="30">
        <f t="shared" si="0"/>
        <v>4251.72</v>
      </c>
      <c r="H20" s="30">
        <f t="shared" si="1"/>
        <v>80.53</v>
      </c>
      <c r="I20" s="30">
        <f t="shared" si="2"/>
        <v>5314.98</v>
      </c>
      <c r="J20" s="31"/>
      <c r="K20" s="8"/>
      <c r="L20" s="62"/>
      <c r="M20" s="62"/>
      <c r="N20" s="8"/>
      <c r="O20" s="8"/>
      <c r="P20" s="8"/>
      <c r="Q20" s="8"/>
      <c r="R20" s="8"/>
      <c r="S20" s="8"/>
      <c r="T20" s="8"/>
    </row>
    <row r="21" spans="1:20" ht="15.75">
      <c r="A21" s="23" t="s">
        <v>386</v>
      </c>
      <c r="B21" s="20" t="s">
        <v>14</v>
      </c>
      <c r="C21" s="19"/>
      <c r="D21" s="55"/>
      <c r="E21" s="18"/>
      <c r="F21" s="30"/>
      <c r="G21" s="18"/>
      <c r="H21" s="18"/>
      <c r="I21" s="18"/>
      <c r="J21" s="13"/>
      <c r="L21" s="62"/>
      <c r="M21" s="66"/>
    </row>
    <row r="22" spans="1:20" ht="15.75">
      <c r="A22" s="27" t="s">
        <v>387</v>
      </c>
      <c r="B22" s="28" t="s">
        <v>15</v>
      </c>
      <c r="C22" s="29" t="s">
        <v>303</v>
      </c>
      <c r="D22" s="56">
        <v>18</v>
      </c>
      <c r="E22" s="30">
        <v>60.31</v>
      </c>
      <c r="F22" s="30">
        <f t="shared" si="3"/>
        <v>42.216999999999999</v>
      </c>
      <c r="G22" s="30">
        <f>ROUND(D22*E22,2)</f>
        <v>1085.58</v>
      </c>
      <c r="H22" s="30">
        <f>ROUND(E22*$J$10,2)</f>
        <v>75.39</v>
      </c>
      <c r="I22" s="30">
        <f>ROUND(D22*H22,2)</f>
        <v>1357.02</v>
      </c>
      <c r="J22" s="31"/>
      <c r="L22" s="62"/>
      <c r="M22" s="66"/>
    </row>
    <row r="23" spans="1:20" ht="15.75">
      <c r="A23" s="23" t="s">
        <v>388</v>
      </c>
      <c r="B23" s="20" t="s">
        <v>16</v>
      </c>
      <c r="C23" s="19"/>
      <c r="D23" s="55"/>
      <c r="E23" s="18"/>
      <c r="F23" s="30"/>
      <c r="G23" s="18"/>
      <c r="H23" s="18"/>
      <c r="I23" s="18"/>
      <c r="J23" s="13"/>
      <c r="L23" s="62"/>
      <c r="M23" s="66"/>
    </row>
    <row r="24" spans="1:20" ht="15.75">
      <c r="A24" s="27" t="s">
        <v>389</v>
      </c>
      <c r="B24" s="28" t="s">
        <v>17</v>
      </c>
      <c r="C24" s="29" t="s">
        <v>305</v>
      </c>
      <c r="D24" s="56">
        <v>74.3</v>
      </c>
      <c r="E24" s="30">
        <v>16.440000000000001</v>
      </c>
      <c r="F24" s="30">
        <f t="shared" si="3"/>
        <v>11.508000000000001</v>
      </c>
      <c r="G24" s="30">
        <f>ROUND(D24*E24,2)</f>
        <v>1221.49</v>
      </c>
      <c r="H24" s="30">
        <f>ROUND(E24*$J$10,2)</f>
        <v>20.55</v>
      </c>
      <c r="I24" s="30">
        <f>ROUND(D24*H24,2)</f>
        <v>1526.87</v>
      </c>
      <c r="J24" s="31"/>
      <c r="L24" s="62"/>
      <c r="M24" s="66"/>
    </row>
    <row r="25" spans="1:20" ht="15.75">
      <c r="A25" s="23" t="s">
        <v>390</v>
      </c>
      <c r="B25" s="20" t="s">
        <v>18</v>
      </c>
      <c r="C25" s="19"/>
      <c r="D25" s="55"/>
      <c r="E25" s="18"/>
      <c r="F25" s="30"/>
      <c r="G25" s="18"/>
      <c r="H25" s="18"/>
      <c r="I25" s="18"/>
      <c r="J25" s="13"/>
      <c r="L25" s="62"/>
      <c r="M25" s="66"/>
    </row>
    <row r="26" spans="1:20" ht="15.75">
      <c r="A26" s="27" t="s">
        <v>391</v>
      </c>
      <c r="B26" s="28" t="s">
        <v>19</v>
      </c>
      <c r="C26" s="29" t="s">
        <v>307</v>
      </c>
      <c r="D26" s="56">
        <v>2784</v>
      </c>
      <c r="E26" s="30">
        <v>7.08</v>
      </c>
      <c r="F26" s="30">
        <f t="shared" si="3"/>
        <v>4.9559999999999995</v>
      </c>
      <c r="G26" s="30">
        <f>ROUND(D26*E26,2)</f>
        <v>19710.72</v>
      </c>
      <c r="H26" s="30">
        <f>ROUND(E26*$J$10,2)</f>
        <v>8.85</v>
      </c>
      <c r="I26" s="30">
        <f>ROUND(D26*H26,2)</f>
        <v>24638.400000000001</v>
      </c>
      <c r="J26" s="31"/>
      <c r="L26" s="62"/>
      <c r="M26" s="66"/>
    </row>
    <row r="27" spans="1:20" ht="15.75">
      <c r="A27" s="27" t="s">
        <v>392</v>
      </c>
      <c r="B27" s="28" t="s">
        <v>20</v>
      </c>
      <c r="C27" s="29" t="s">
        <v>304</v>
      </c>
      <c r="D27" s="56">
        <v>139.19999999999999</v>
      </c>
      <c r="E27" s="30">
        <v>3.27</v>
      </c>
      <c r="F27" s="30">
        <f t="shared" si="3"/>
        <v>2.2889999999999997</v>
      </c>
      <c r="G27" s="30">
        <f>ROUND(D27*E27,2)</f>
        <v>455.18</v>
      </c>
      <c r="H27" s="30">
        <f>ROUND(E27*$J$10,2)</f>
        <v>4.09</v>
      </c>
      <c r="I27" s="30">
        <f>ROUND(D27*H27,2)</f>
        <v>569.33000000000004</v>
      </c>
      <c r="J27" s="31"/>
      <c r="L27" s="62"/>
      <c r="M27" s="66"/>
    </row>
    <row r="28" spans="1:20" ht="15.75">
      <c r="A28" s="27" t="s">
        <v>393</v>
      </c>
      <c r="B28" s="28" t="s">
        <v>374</v>
      </c>
      <c r="C28" s="29" t="s">
        <v>304</v>
      </c>
      <c r="D28" s="56">
        <v>1113.5999999999999</v>
      </c>
      <c r="E28" s="30">
        <v>3.36</v>
      </c>
      <c r="F28" s="30">
        <f t="shared" si="3"/>
        <v>2.3519999999999999</v>
      </c>
      <c r="G28" s="30">
        <f>ROUND(D28*E28,2)</f>
        <v>3741.7</v>
      </c>
      <c r="H28" s="30">
        <f>ROUND(E28*$J$10,2)</f>
        <v>4.2</v>
      </c>
      <c r="I28" s="30">
        <f>ROUND(D28*H28,2)</f>
        <v>4677.12</v>
      </c>
      <c r="J28" s="31"/>
      <c r="L28" s="62"/>
      <c r="M28" s="66"/>
    </row>
    <row r="29" spans="1:20" ht="15.75">
      <c r="A29" s="23" t="s">
        <v>394</v>
      </c>
      <c r="B29" s="20" t="s">
        <v>21</v>
      </c>
      <c r="C29" s="19"/>
      <c r="D29" s="55"/>
      <c r="E29" s="18"/>
      <c r="F29" s="30"/>
      <c r="G29" s="18"/>
      <c r="H29" s="18"/>
      <c r="I29" s="18"/>
      <c r="J29" s="13"/>
      <c r="L29" s="62"/>
      <c r="M29" s="66"/>
    </row>
    <row r="30" spans="1:20" ht="15.75">
      <c r="A30" s="27" t="s">
        <v>395</v>
      </c>
      <c r="B30" s="28" t="s">
        <v>22</v>
      </c>
      <c r="C30" s="29" t="s">
        <v>304</v>
      </c>
      <c r="D30" s="56">
        <v>105.9</v>
      </c>
      <c r="E30" s="30">
        <v>11.89</v>
      </c>
      <c r="F30" s="30">
        <f t="shared" si="3"/>
        <v>8.3230000000000004</v>
      </c>
      <c r="G30" s="30">
        <f>ROUND(D30*E30,2)</f>
        <v>1259.1500000000001</v>
      </c>
      <c r="H30" s="30">
        <f>ROUND(E30*$J$10,2)</f>
        <v>14.86</v>
      </c>
      <c r="I30" s="30">
        <f>ROUND(D30*H30,2)</f>
        <v>1573.67</v>
      </c>
      <c r="J30" s="31"/>
      <c r="L30" s="62"/>
      <c r="M30" s="66"/>
    </row>
    <row r="31" spans="1:20" ht="15.75">
      <c r="A31" s="27" t="s">
        <v>396</v>
      </c>
      <c r="B31" s="28" t="s">
        <v>23</v>
      </c>
      <c r="C31" s="29" t="s">
        <v>304</v>
      </c>
      <c r="D31" s="56">
        <v>233.4</v>
      </c>
      <c r="E31" s="30">
        <v>11.18</v>
      </c>
      <c r="F31" s="30">
        <f t="shared" si="3"/>
        <v>7.8259999999999996</v>
      </c>
      <c r="G31" s="30">
        <f>ROUND(D31*E31,2)</f>
        <v>2609.41</v>
      </c>
      <c r="H31" s="30">
        <f>ROUND(E31*$J$10,2)</f>
        <v>13.98</v>
      </c>
      <c r="I31" s="30">
        <f>ROUND(D31*H31,2)</f>
        <v>3262.93</v>
      </c>
      <c r="J31" s="31"/>
      <c r="L31" s="62"/>
      <c r="M31" s="66"/>
    </row>
    <row r="32" spans="1:20" s="5" customFormat="1" ht="15.75">
      <c r="A32" s="86">
        <v>2</v>
      </c>
      <c r="B32" s="87" t="s">
        <v>24</v>
      </c>
      <c r="C32" s="88"/>
      <c r="D32" s="89"/>
      <c r="E32" s="90"/>
      <c r="F32" s="90"/>
      <c r="G32" s="90">
        <f>SUM(G33:G88)</f>
        <v>57330.299999999996</v>
      </c>
      <c r="H32" s="90"/>
      <c r="I32" s="90">
        <f>SUM(I33:I88)</f>
        <v>71675.399999999994</v>
      </c>
      <c r="J32" s="91">
        <f>I32/$I$387*100</f>
        <v>2.6188222824941576</v>
      </c>
      <c r="K32" s="65"/>
      <c r="L32" s="68"/>
      <c r="M32" s="66"/>
      <c r="N32" s="65"/>
      <c r="O32" s="65"/>
      <c r="P32" s="65"/>
      <c r="Q32" s="65"/>
      <c r="R32" s="65"/>
      <c r="S32" s="65"/>
      <c r="T32" s="65"/>
    </row>
    <row r="33" spans="1:20" s="2" customFormat="1" ht="15.75">
      <c r="A33" s="23" t="s">
        <v>384</v>
      </c>
      <c r="B33" s="20" t="s">
        <v>25</v>
      </c>
      <c r="C33" s="19"/>
      <c r="D33" s="55"/>
      <c r="E33" s="18"/>
      <c r="F33" s="18"/>
      <c r="G33" s="18"/>
      <c r="H33" s="18"/>
      <c r="I33" s="18"/>
      <c r="J33" s="13"/>
      <c r="K33" s="11"/>
      <c r="L33" s="62"/>
      <c r="M33" s="66"/>
      <c r="N33" s="11"/>
      <c r="O33" s="11"/>
      <c r="P33" s="11"/>
      <c r="Q33" s="11"/>
      <c r="R33" s="11"/>
      <c r="S33" s="11"/>
      <c r="T33" s="11"/>
    </row>
    <row r="34" spans="1:20" s="2" customFormat="1" ht="15.75">
      <c r="A34" s="27" t="s">
        <v>397</v>
      </c>
      <c r="B34" s="28" t="s">
        <v>26</v>
      </c>
      <c r="C34" s="29" t="s">
        <v>304</v>
      </c>
      <c r="D34" s="57">
        <v>1323.0000000000002</v>
      </c>
      <c r="E34" s="30">
        <v>3.72</v>
      </c>
      <c r="F34" s="30">
        <f t="shared" ref="F34:F88" si="4">E34*$K$12</f>
        <v>2.6040000000000001</v>
      </c>
      <c r="G34" s="30">
        <f>ROUND(D34*E34,2)</f>
        <v>4921.5600000000004</v>
      </c>
      <c r="H34" s="30">
        <f>ROUND(E34*$J$10,2)</f>
        <v>4.6500000000000004</v>
      </c>
      <c r="I34" s="30">
        <f>ROUND(D34*H34,2)</f>
        <v>6151.95</v>
      </c>
      <c r="J34" s="31"/>
      <c r="K34" s="11"/>
      <c r="L34" s="62"/>
      <c r="M34" s="66"/>
      <c r="N34" s="11"/>
      <c r="O34" s="11"/>
      <c r="P34" s="11"/>
      <c r="Q34" s="11"/>
      <c r="R34" s="11"/>
      <c r="S34" s="11"/>
      <c r="T34" s="11"/>
    </row>
    <row r="35" spans="1:20" s="2" customFormat="1" ht="15.75">
      <c r="A35" s="27" t="s">
        <v>398</v>
      </c>
      <c r="B35" s="28" t="s">
        <v>27</v>
      </c>
      <c r="C35" s="29" t="s">
        <v>304</v>
      </c>
      <c r="D35" s="57">
        <v>35.700000000000003</v>
      </c>
      <c r="E35" s="30">
        <v>7.45</v>
      </c>
      <c r="F35" s="30">
        <f t="shared" si="4"/>
        <v>5.2149999999999999</v>
      </c>
      <c r="G35" s="30">
        <f>ROUND(D35*E35,2)</f>
        <v>265.97000000000003</v>
      </c>
      <c r="H35" s="30">
        <f>ROUND(E35*$J$10,2)</f>
        <v>9.31</v>
      </c>
      <c r="I35" s="30">
        <f>ROUND(D35*H35,2)</f>
        <v>332.37</v>
      </c>
      <c r="J35" s="31"/>
      <c r="K35" s="11"/>
      <c r="L35" s="62"/>
      <c r="M35" s="66"/>
      <c r="N35" s="11"/>
      <c r="O35" s="11"/>
      <c r="P35" s="11"/>
      <c r="Q35" s="11"/>
      <c r="R35" s="11"/>
      <c r="S35" s="11"/>
      <c r="T35" s="11"/>
    </row>
    <row r="36" spans="1:20" ht="15.75">
      <c r="A36" s="27" t="s">
        <v>399</v>
      </c>
      <c r="B36" s="28" t="s">
        <v>28</v>
      </c>
      <c r="C36" s="29" t="s">
        <v>304</v>
      </c>
      <c r="D36" s="56">
        <v>112.2</v>
      </c>
      <c r="E36" s="30">
        <v>8.93</v>
      </c>
      <c r="F36" s="30">
        <f t="shared" si="4"/>
        <v>6.2509999999999994</v>
      </c>
      <c r="G36" s="30">
        <f>ROUND(D36*E36,2)</f>
        <v>1001.95</v>
      </c>
      <c r="H36" s="30">
        <f>ROUND(E36*$J$10,2)</f>
        <v>11.16</v>
      </c>
      <c r="I36" s="30">
        <f>ROUND(D36*H36,2)</f>
        <v>1252.1500000000001</v>
      </c>
      <c r="J36" s="31"/>
      <c r="L36" s="62"/>
      <c r="M36" s="66"/>
    </row>
    <row r="37" spans="1:20" ht="15.75">
      <c r="A37" s="23" t="s">
        <v>400</v>
      </c>
      <c r="B37" s="20" t="s">
        <v>29</v>
      </c>
      <c r="C37" s="19"/>
      <c r="D37" s="55"/>
      <c r="E37" s="18"/>
      <c r="F37" s="30"/>
      <c r="G37" s="18"/>
      <c r="H37" s="18"/>
      <c r="I37" s="18"/>
      <c r="J37" s="13"/>
      <c r="L37" s="62"/>
      <c r="M37" s="66"/>
    </row>
    <row r="38" spans="1:20" s="2" customFormat="1" ht="15.75">
      <c r="A38" s="27" t="s">
        <v>401</v>
      </c>
      <c r="B38" s="28" t="s">
        <v>30</v>
      </c>
      <c r="C38" s="29" t="s">
        <v>305</v>
      </c>
      <c r="D38" s="57">
        <v>43.4</v>
      </c>
      <c r="E38" s="30">
        <v>4.47</v>
      </c>
      <c r="F38" s="30">
        <f t="shared" si="4"/>
        <v>3.1289999999999996</v>
      </c>
      <c r="G38" s="30">
        <f>ROUND(D38*E38,2)</f>
        <v>194</v>
      </c>
      <c r="H38" s="30">
        <f>ROUND(E38*$J$10,2)</f>
        <v>5.59</v>
      </c>
      <c r="I38" s="30">
        <f>ROUND(D38*H38,2)</f>
        <v>242.61</v>
      </c>
      <c r="J38" s="31"/>
      <c r="K38" s="11"/>
      <c r="L38" s="62"/>
      <c r="M38" s="66"/>
      <c r="N38" s="11"/>
      <c r="O38" s="11"/>
      <c r="P38" s="11"/>
      <c r="Q38" s="11"/>
      <c r="R38" s="11"/>
      <c r="S38" s="11"/>
      <c r="T38" s="11"/>
    </row>
    <row r="39" spans="1:20" s="2" customFormat="1" ht="15.75">
      <c r="A39" s="27" t="s">
        <v>402</v>
      </c>
      <c r="B39" s="28" t="s">
        <v>31</v>
      </c>
      <c r="C39" s="29" t="s">
        <v>305</v>
      </c>
      <c r="D39" s="57">
        <v>85</v>
      </c>
      <c r="E39" s="30">
        <v>2.98</v>
      </c>
      <c r="F39" s="30">
        <f t="shared" si="4"/>
        <v>2.0859999999999999</v>
      </c>
      <c r="G39" s="30">
        <f>ROUND(D39*E39,2)</f>
        <v>253.3</v>
      </c>
      <c r="H39" s="30">
        <f>ROUND(E39*$J$10,2)</f>
        <v>3.73</v>
      </c>
      <c r="I39" s="30">
        <f>ROUND(D39*H39,2)</f>
        <v>317.05</v>
      </c>
      <c r="J39" s="31"/>
      <c r="K39" s="11"/>
      <c r="L39" s="62"/>
      <c r="M39" s="66"/>
      <c r="N39" s="11"/>
      <c r="O39" s="11"/>
      <c r="P39" s="11"/>
      <c r="Q39" s="11"/>
      <c r="R39" s="11"/>
      <c r="S39" s="11"/>
      <c r="T39" s="11"/>
    </row>
    <row r="40" spans="1:20" ht="15.75">
      <c r="A40" s="27" t="s">
        <v>403</v>
      </c>
      <c r="B40" s="28" t="s">
        <v>32</v>
      </c>
      <c r="C40" s="29" t="s">
        <v>305</v>
      </c>
      <c r="D40" s="56">
        <v>52.8</v>
      </c>
      <c r="E40" s="30">
        <v>2.98</v>
      </c>
      <c r="F40" s="30">
        <f t="shared" si="4"/>
        <v>2.0859999999999999</v>
      </c>
      <c r="G40" s="30">
        <f>ROUND(D40*E40,2)</f>
        <v>157.34</v>
      </c>
      <c r="H40" s="30">
        <f>ROUND(E40*$J$10,2)</f>
        <v>3.73</v>
      </c>
      <c r="I40" s="30">
        <f>ROUND(D40*H40,2)</f>
        <v>196.94</v>
      </c>
      <c r="J40" s="31"/>
      <c r="L40" s="62"/>
      <c r="M40" s="66"/>
    </row>
    <row r="41" spans="1:20" ht="15.75">
      <c r="A41" s="23" t="s">
        <v>404</v>
      </c>
      <c r="B41" s="20" t="s">
        <v>33</v>
      </c>
      <c r="C41" s="19"/>
      <c r="D41" s="55"/>
      <c r="E41" s="18"/>
      <c r="F41" s="30"/>
      <c r="G41" s="18"/>
      <c r="H41" s="18"/>
      <c r="I41" s="18"/>
      <c r="J41" s="13"/>
      <c r="L41" s="62"/>
      <c r="M41" s="66"/>
    </row>
    <row r="42" spans="1:20" ht="15.75">
      <c r="A42" s="27" t="s">
        <v>405</v>
      </c>
      <c r="B42" s="28" t="s">
        <v>34</v>
      </c>
      <c r="C42" s="29" t="s">
        <v>304</v>
      </c>
      <c r="D42" s="56">
        <v>28.56</v>
      </c>
      <c r="E42" s="30">
        <v>5.01</v>
      </c>
      <c r="F42" s="30">
        <f t="shared" si="4"/>
        <v>3.5069999999999997</v>
      </c>
      <c r="G42" s="30">
        <f>ROUND(D42*E42,2)</f>
        <v>143.09</v>
      </c>
      <c r="H42" s="30">
        <f>ROUND(E42*$J$10,2)</f>
        <v>6.26</v>
      </c>
      <c r="I42" s="30">
        <f>ROUND(D42*H42,2)</f>
        <v>178.79</v>
      </c>
      <c r="J42" s="31"/>
      <c r="L42" s="62"/>
      <c r="M42" s="66"/>
    </row>
    <row r="43" spans="1:20" ht="15.75">
      <c r="A43" s="27" t="s">
        <v>406</v>
      </c>
      <c r="B43" s="28" t="s">
        <v>35</v>
      </c>
      <c r="C43" s="29" t="s">
        <v>304</v>
      </c>
      <c r="D43" s="56">
        <v>37.949999999999996</v>
      </c>
      <c r="E43" s="30">
        <v>5.01</v>
      </c>
      <c r="F43" s="30">
        <f t="shared" si="4"/>
        <v>3.5069999999999997</v>
      </c>
      <c r="G43" s="30">
        <f>ROUND(D43*E43,2)</f>
        <v>190.13</v>
      </c>
      <c r="H43" s="30">
        <f>ROUND(E43*$J$10,2)</f>
        <v>6.26</v>
      </c>
      <c r="I43" s="30">
        <f>ROUND(D43*H43,2)</f>
        <v>237.57</v>
      </c>
      <c r="J43" s="31"/>
      <c r="L43" s="62"/>
      <c r="M43" s="66"/>
    </row>
    <row r="44" spans="1:20" ht="15.75">
      <c r="A44" s="27" t="s">
        <v>407</v>
      </c>
      <c r="B44" s="28" t="s">
        <v>36</v>
      </c>
      <c r="C44" s="29" t="s">
        <v>304</v>
      </c>
      <c r="D44" s="56">
        <v>112.2</v>
      </c>
      <c r="E44" s="30">
        <v>7.05</v>
      </c>
      <c r="F44" s="30">
        <f t="shared" si="4"/>
        <v>4.9349999999999996</v>
      </c>
      <c r="G44" s="30">
        <f>ROUND(D44*E44,2)</f>
        <v>791.01</v>
      </c>
      <c r="H44" s="30">
        <f>ROUND(E44*$J$10,2)</f>
        <v>8.81</v>
      </c>
      <c r="I44" s="30">
        <f>ROUND(D44*H44,2)</f>
        <v>988.48</v>
      </c>
      <c r="J44" s="31"/>
      <c r="L44" s="62"/>
      <c r="M44" s="66"/>
    </row>
    <row r="45" spans="1:20" ht="15.75">
      <c r="A45" s="23" t="s">
        <v>408</v>
      </c>
      <c r="B45" s="20" t="s">
        <v>37</v>
      </c>
      <c r="C45" s="19"/>
      <c r="D45" s="55"/>
      <c r="E45" s="18"/>
      <c r="F45" s="30"/>
      <c r="G45" s="18"/>
      <c r="H45" s="18"/>
      <c r="I45" s="18"/>
      <c r="J45" s="13"/>
      <c r="L45" s="62"/>
      <c r="M45" s="66"/>
    </row>
    <row r="46" spans="1:20" s="2" customFormat="1" ht="15.75">
      <c r="A46" s="27" t="s">
        <v>409</v>
      </c>
      <c r="B46" s="28" t="s">
        <v>365</v>
      </c>
      <c r="C46" s="29" t="s">
        <v>304</v>
      </c>
      <c r="D46" s="56">
        <v>840</v>
      </c>
      <c r="E46" s="30">
        <v>14.02</v>
      </c>
      <c r="F46" s="30">
        <f t="shared" si="4"/>
        <v>9.8139999999999983</v>
      </c>
      <c r="G46" s="30">
        <f>ROUND(D46*E46,2)</f>
        <v>11776.8</v>
      </c>
      <c r="H46" s="30">
        <f>ROUND(E46*$J$10,2)</f>
        <v>17.53</v>
      </c>
      <c r="I46" s="30">
        <f>ROUND(D46*H46,2)</f>
        <v>14725.2</v>
      </c>
      <c r="J46" s="31"/>
      <c r="K46" s="11"/>
      <c r="L46" s="62"/>
      <c r="M46" s="66"/>
      <c r="N46" s="11"/>
      <c r="O46" s="11"/>
      <c r="P46" s="11"/>
      <c r="Q46" s="11"/>
      <c r="R46" s="11"/>
      <c r="S46" s="11"/>
      <c r="T46" s="11"/>
    </row>
    <row r="47" spans="1:20" ht="15.75">
      <c r="A47" s="23" t="s">
        <v>410</v>
      </c>
      <c r="B47" s="20" t="s">
        <v>38</v>
      </c>
      <c r="C47" s="19"/>
      <c r="D47" s="55"/>
      <c r="E47" s="18"/>
      <c r="F47" s="30"/>
      <c r="G47" s="18"/>
      <c r="H47" s="18"/>
      <c r="I47" s="18"/>
      <c r="J47" s="13"/>
      <c r="L47" s="62"/>
      <c r="M47" s="66"/>
    </row>
    <row r="48" spans="1:20" ht="15.75">
      <c r="A48" s="27" t="s">
        <v>411</v>
      </c>
      <c r="B48" s="28" t="s">
        <v>39</v>
      </c>
      <c r="C48" s="29" t="s">
        <v>304</v>
      </c>
      <c r="D48" s="56">
        <v>6.3000000000000007</v>
      </c>
      <c r="E48" s="30">
        <v>8.85</v>
      </c>
      <c r="F48" s="30">
        <f t="shared" si="4"/>
        <v>6.1949999999999994</v>
      </c>
      <c r="G48" s="30">
        <f>ROUND(D48*E48,2)</f>
        <v>55.76</v>
      </c>
      <c r="H48" s="30">
        <f>ROUND(E48*$J$10,2)</f>
        <v>11.06</v>
      </c>
      <c r="I48" s="30">
        <f>ROUND(D48*H48,2)</f>
        <v>69.680000000000007</v>
      </c>
      <c r="J48" s="31"/>
      <c r="L48" s="62"/>
      <c r="M48" s="66"/>
    </row>
    <row r="49" spans="1:20" ht="15.75">
      <c r="A49" s="27" t="s">
        <v>412</v>
      </c>
      <c r="B49" s="28" t="s">
        <v>40</v>
      </c>
      <c r="C49" s="29" t="s">
        <v>304</v>
      </c>
      <c r="D49" s="56">
        <v>2.52</v>
      </c>
      <c r="E49" s="30">
        <v>4.43</v>
      </c>
      <c r="F49" s="30">
        <f t="shared" si="4"/>
        <v>3.1009999999999995</v>
      </c>
      <c r="G49" s="30">
        <f>ROUND(D49*E49,2)</f>
        <v>11.16</v>
      </c>
      <c r="H49" s="30">
        <f>ROUND(E49*$J$10,2)</f>
        <v>5.54</v>
      </c>
      <c r="I49" s="30">
        <f>ROUND(D49*H49,2)</f>
        <v>13.96</v>
      </c>
      <c r="J49" s="31"/>
      <c r="L49" s="62"/>
      <c r="M49" s="66"/>
    </row>
    <row r="50" spans="1:20" s="2" customFormat="1" ht="15.75">
      <c r="A50" s="23" t="s">
        <v>413</v>
      </c>
      <c r="B50" s="20" t="s">
        <v>41</v>
      </c>
      <c r="C50" s="19"/>
      <c r="D50" s="55"/>
      <c r="E50" s="18"/>
      <c r="F50" s="30"/>
      <c r="G50" s="18"/>
      <c r="H50" s="18"/>
      <c r="I50" s="18"/>
      <c r="J50" s="13"/>
      <c r="K50" s="11"/>
      <c r="L50" s="62"/>
      <c r="M50" s="66"/>
      <c r="N50" s="11"/>
      <c r="O50" s="11"/>
      <c r="P50" s="11"/>
      <c r="Q50" s="11"/>
      <c r="R50" s="11"/>
      <c r="S50" s="11"/>
      <c r="T50" s="11"/>
    </row>
    <row r="51" spans="1:20" s="2" customFormat="1" ht="15.75">
      <c r="A51" s="27" t="s">
        <v>414</v>
      </c>
      <c r="B51" s="28" t="s">
        <v>42</v>
      </c>
      <c r="C51" s="29" t="s">
        <v>304</v>
      </c>
      <c r="D51" s="56">
        <v>179.39999999999998</v>
      </c>
      <c r="E51" s="30">
        <v>11.07</v>
      </c>
      <c r="F51" s="30">
        <f t="shared" si="4"/>
        <v>7.7489999999999997</v>
      </c>
      <c r="G51" s="30">
        <f>ROUND(D51*E51,2)</f>
        <v>1985.96</v>
      </c>
      <c r="H51" s="30">
        <f>ROUND(E51*$J$10,2)</f>
        <v>13.84</v>
      </c>
      <c r="I51" s="30">
        <f>ROUND(D51*H51,2)</f>
        <v>2482.9</v>
      </c>
      <c r="J51" s="31"/>
      <c r="K51" s="11"/>
      <c r="L51" s="62"/>
      <c r="M51" s="66"/>
      <c r="N51" s="11"/>
      <c r="O51" s="11"/>
      <c r="P51" s="11"/>
      <c r="Q51" s="11"/>
      <c r="R51" s="11"/>
      <c r="S51" s="11"/>
      <c r="T51" s="11"/>
    </row>
    <row r="52" spans="1:20" s="2" customFormat="1" ht="15.75">
      <c r="A52" s="23" t="s">
        <v>415</v>
      </c>
      <c r="B52" s="20" t="s">
        <v>43</v>
      </c>
      <c r="C52" s="19"/>
      <c r="D52" s="55"/>
      <c r="E52" s="18"/>
      <c r="F52" s="30"/>
      <c r="G52" s="18"/>
      <c r="H52" s="18"/>
      <c r="I52" s="18"/>
      <c r="J52" s="13"/>
      <c r="K52" s="11"/>
      <c r="L52" s="62"/>
      <c r="M52" s="66"/>
      <c r="N52" s="11"/>
      <c r="O52" s="11"/>
      <c r="P52" s="11"/>
      <c r="Q52" s="11"/>
      <c r="R52" s="11"/>
      <c r="S52" s="11"/>
      <c r="T52" s="11"/>
    </row>
    <row r="53" spans="1:20" s="2" customFormat="1" ht="15.75">
      <c r="A53" s="27" t="s">
        <v>416</v>
      </c>
      <c r="B53" s="28" t="s">
        <v>44</v>
      </c>
      <c r="C53" s="29" t="s">
        <v>304</v>
      </c>
      <c r="D53" s="56">
        <v>593.55000000000007</v>
      </c>
      <c r="E53" s="30">
        <v>10.47</v>
      </c>
      <c r="F53" s="30">
        <f t="shared" si="4"/>
        <v>7.3289999999999997</v>
      </c>
      <c r="G53" s="30">
        <f>ROUND(D53*E53,2)</f>
        <v>6214.47</v>
      </c>
      <c r="H53" s="30">
        <f>ROUND(E53*$J$10,2)</f>
        <v>13.09</v>
      </c>
      <c r="I53" s="30">
        <f>ROUND(D53*H53,2)</f>
        <v>7769.57</v>
      </c>
      <c r="J53" s="31"/>
      <c r="K53" s="11"/>
      <c r="L53" s="62"/>
      <c r="M53" s="66"/>
      <c r="N53" s="11"/>
      <c r="O53" s="11"/>
      <c r="P53" s="11"/>
      <c r="Q53" s="11"/>
      <c r="R53" s="11"/>
      <c r="S53" s="11"/>
      <c r="T53" s="11"/>
    </row>
    <row r="54" spans="1:20" s="2" customFormat="1" ht="15.75">
      <c r="A54" s="23" t="s">
        <v>417</v>
      </c>
      <c r="B54" s="20" t="s">
        <v>45</v>
      </c>
      <c r="C54" s="19"/>
      <c r="D54" s="55"/>
      <c r="E54" s="18"/>
      <c r="F54" s="30"/>
      <c r="G54" s="18"/>
      <c r="H54" s="18"/>
      <c r="I54" s="18"/>
      <c r="J54" s="13"/>
      <c r="K54" s="11"/>
      <c r="L54" s="62"/>
      <c r="M54" s="66"/>
      <c r="N54" s="11"/>
      <c r="O54" s="11"/>
      <c r="P54" s="11"/>
      <c r="Q54" s="11"/>
      <c r="R54" s="11"/>
      <c r="S54" s="11"/>
      <c r="T54" s="11"/>
    </row>
    <row r="55" spans="1:20" s="4" customFormat="1" ht="15.75">
      <c r="A55" s="27" t="s">
        <v>418</v>
      </c>
      <c r="B55" s="28" t="s">
        <v>736</v>
      </c>
      <c r="C55" s="29" t="s">
        <v>304</v>
      </c>
      <c r="D55" s="56">
        <v>75</v>
      </c>
      <c r="E55" s="30">
        <v>5.24</v>
      </c>
      <c r="F55" s="30">
        <f t="shared" si="4"/>
        <v>3.6679999999999997</v>
      </c>
      <c r="G55" s="30">
        <f>ROUND(D55*E55,2)</f>
        <v>393</v>
      </c>
      <c r="H55" s="30">
        <f>ROUND(E55*$J$10,2)</f>
        <v>6.55</v>
      </c>
      <c r="I55" s="30">
        <f>ROUND(D55*H55,2)</f>
        <v>491.25</v>
      </c>
      <c r="J55" s="31"/>
      <c r="K55" s="8"/>
      <c r="L55" s="62"/>
      <c r="M55" s="62"/>
      <c r="N55" s="8"/>
      <c r="O55" s="8"/>
      <c r="P55" s="8"/>
      <c r="Q55" s="8"/>
      <c r="R55" s="8"/>
      <c r="S55" s="8"/>
      <c r="T55" s="8"/>
    </row>
    <row r="56" spans="1:20" s="2" customFormat="1" ht="15.75">
      <c r="A56" s="27" t="s">
        <v>419</v>
      </c>
      <c r="B56" s="28" t="s">
        <v>46</v>
      </c>
      <c r="C56" s="29" t="s">
        <v>304</v>
      </c>
      <c r="D56" s="56">
        <v>145.1</v>
      </c>
      <c r="E56" s="30">
        <v>12.28</v>
      </c>
      <c r="F56" s="30">
        <f t="shared" si="4"/>
        <v>8.5959999999999983</v>
      </c>
      <c r="G56" s="30">
        <f>ROUND(D56*E56,2)</f>
        <v>1781.83</v>
      </c>
      <c r="H56" s="30">
        <f>ROUND(E56*$J$10,2)</f>
        <v>15.35</v>
      </c>
      <c r="I56" s="30">
        <f>ROUND(D56*H56,2)</f>
        <v>2227.29</v>
      </c>
      <c r="J56" s="31"/>
      <c r="K56" s="11"/>
      <c r="L56" s="62"/>
      <c r="M56" s="66"/>
      <c r="N56" s="11"/>
      <c r="O56" s="11"/>
      <c r="P56" s="11"/>
      <c r="Q56" s="11"/>
      <c r="R56" s="11"/>
      <c r="S56" s="11"/>
      <c r="T56" s="11"/>
    </row>
    <row r="57" spans="1:20" ht="15.75">
      <c r="A57" s="27" t="s">
        <v>735</v>
      </c>
      <c r="B57" s="28" t="s">
        <v>47</v>
      </c>
      <c r="C57" s="29" t="s">
        <v>304</v>
      </c>
      <c r="D57" s="56">
        <v>13.2</v>
      </c>
      <c r="E57" s="30">
        <v>20.32</v>
      </c>
      <c r="F57" s="30">
        <f t="shared" si="4"/>
        <v>14.223999999999998</v>
      </c>
      <c r="G57" s="30">
        <f>ROUND(D57*E57,2)</f>
        <v>268.22000000000003</v>
      </c>
      <c r="H57" s="30">
        <f>ROUND(E57*$J$10,2)</f>
        <v>25.4</v>
      </c>
      <c r="I57" s="30">
        <f>ROUND(D57*H57,2)</f>
        <v>335.28</v>
      </c>
      <c r="J57" s="31"/>
      <c r="L57" s="62"/>
      <c r="M57" s="66"/>
    </row>
    <row r="58" spans="1:20" s="3" customFormat="1" ht="15.75">
      <c r="A58" s="23" t="s">
        <v>420</v>
      </c>
      <c r="B58" s="20" t="s">
        <v>48</v>
      </c>
      <c r="C58" s="19"/>
      <c r="D58" s="55"/>
      <c r="E58" s="18"/>
      <c r="F58" s="30"/>
      <c r="G58" s="18"/>
      <c r="H58" s="18"/>
      <c r="I58" s="18"/>
      <c r="J58" s="13"/>
      <c r="K58" s="67"/>
      <c r="L58" s="68"/>
      <c r="M58" s="66"/>
      <c r="N58" s="67"/>
      <c r="O58" s="67"/>
      <c r="P58" s="67"/>
      <c r="Q58" s="67"/>
      <c r="R58" s="67"/>
      <c r="S58" s="67"/>
      <c r="T58" s="67"/>
    </row>
    <row r="59" spans="1:20" s="2" customFormat="1" ht="15.75">
      <c r="A59" s="27" t="s">
        <v>421</v>
      </c>
      <c r="B59" s="28" t="s">
        <v>49</v>
      </c>
      <c r="C59" s="29" t="s">
        <v>304</v>
      </c>
      <c r="D59" s="56">
        <v>773.97</v>
      </c>
      <c r="E59" s="30">
        <v>5.31</v>
      </c>
      <c r="F59" s="30">
        <f t="shared" si="4"/>
        <v>3.7169999999999996</v>
      </c>
      <c r="G59" s="30">
        <f>ROUND(D59*E59,2)</f>
        <v>4109.78</v>
      </c>
      <c r="H59" s="30">
        <f>ROUND(E59*$J$10,2)</f>
        <v>6.64</v>
      </c>
      <c r="I59" s="30">
        <f>ROUND(D59*H59,2)</f>
        <v>5139.16</v>
      </c>
      <c r="J59" s="31"/>
      <c r="K59" s="11"/>
      <c r="L59" s="62"/>
      <c r="M59" s="66"/>
      <c r="N59" s="11"/>
      <c r="O59" s="11"/>
      <c r="P59" s="11"/>
      <c r="Q59" s="11"/>
      <c r="R59" s="11"/>
      <c r="S59" s="11"/>
      <c r="T59" s="11"/>
    </row>
    <row r="60" spans="1:20" ht="15.75">
      <c r="A60" s="23" t="s">
        <v>422</v>
      </c>
      <c r="B60" s="20" t="s">
        <v>50</v>
      </c>
      <c r="C60" s="19"/>
      <c r="D60" s="55"/>
      <c r="E60" s="18"/>
      <c r="F60" s="30"/>
      <c r="G60" s="18"/>
      <c r="H60" s="18"/>
      <c r="I60" s="18"/>
      <c r="J60" s="13"/>
      <c r="L60" s="62"/>
      <c r="M60" s="66"/>
    </row>
    <row r="61" spans="1:20" s="2" customFormat="1" ht="15.75">
      <c r="A61" s="27" t="s">
        <v>423</v>
      </c>
      <c r="B61" s="28" t="s">
        <v>51</v>
      </c>
      <c r="C61" s="29" t="s">
        <v>309</v>
      </c>
      <c r="D61" s="56">
        <v>46.58</v>
      </c>
      <c r="E61" s="30">
        <v>72.349999999999994</v>
      </c>
      <c r="F61" s="30">
        <f t="shared" si="4"/>
        <v>50.644999999999996</v>
      </c>
      <c r="G61" s="30">
        <f>ROUND(D61*E61,2)</f>
        <v>3370.06</v>
      </c>
      <c r="H61" s="30">
        <f>ROUND(E61*$J$10,2)</f>
        <v>90.44</v>
      </c>
      <c r="I61" s="30">
        <f>ROUND(D61*H61,2)</f>
        <v>4212.7</v>
      </c>
      <c r="J61" s="31"/>
      <c r="K61" s="11"/>
      <c r="L61" s="62"/>
      <c r="M61" s="66"/>
      <c r="N61" s="11"/>
      <c r="O61" s="11"/>
      <c r="P61" s="11"/>
      <c r="Q61" s="11"/>
      <c r="R61" s="11"/>
      <c r="S61" s="11"/>
      <c r="T61" s="11"/>
    </row>
    <row r="62" spans="1:20" ht="15.75">
      <c r="A62" s="27" t="s">
        <v>424</v>
      </c>
      <c r="B62" s="28" t="s">
        <v>52</v>
      </c>
      <c r="C62" s="29" t="s">
        <v>309</v>
      </c>
      <c r="D62" s="56">
        <v>5.7600000000000007</v>
      </c>
      <c r="E62" s="30">
        <v>114.73</v>
      </c>
      <c r="F62" s="30">
        <f t="shared" si="4"/>
        <v>80.310999999999993</v>
      </c>
      <c r="G62" s="30">
        <f>ROUND(D62*E62,2)</f>
        <v>660.84</v>
      </c>
      <c r="H62" s="30">
        <f>ROUND(E62*$J$10,2)</f>
        <v>143.41</v>
      </c>
      <c r="I62" s="30">
        <f>ROUND(D62*H62,2)</f>
        <v>826.04</v>
      </c>
      <c r="J62" s="31"/>
      <c r="L62" s="62"/>
      <c r="M62" s="66"/>
    </row>
    <row r="63" spans="1:20" s="3" customFormat="1" ht="15.75">
      <c r="A63" s="23" t="s">
        <v>425</v>
      </c>
      <c r="B63" s="20" t="s">
        <v>53</v>
      </c>
      <c r="C63" s="19"/>
      <c r="D63" s="55"/>
      <c r="E63" s="18"/>
      <c r="F63" s="30"/>
      <c r="G63" s="18"/>
      <c r="H63" s="18"/>
      <c r="I63" s="18"/>
      <c r="J63" s="13"/>
      <c r="K63" s="67"/>
      <c r="L63" s="68"/>
      <c r="M63" s="66"/>
      <c r="N63" s="67"/>
      <c r="O63" s="67"/>
      <c r="P63" s="67"/>
      <c r="Q63" s="67"/>
      <c r="R63" s="67"/>
      <c r="S63" s="67"/>
      <c r="T63" s="67"/>
    </row>
    <row r="64" spans="1:20" s="2" customFormat="1" ht="15.75">
      <c r="A64" s="27" t="s">
        <v>426</v>
      </c>
      <c r="B64" s="28" t="s">
        <v>54</v>
      </c>
      <c r="C64" s="29" t="s">
        <v>309</v>
      </c>
      <c r="D64" s="56">
        <v>4.4400000000000004</v>
      </c>
      <c r="E64" s="30">
        <v>83.52</v>
      </c>
      <c r="F64" s="30">
        <f t="shared" si="4"/>
        <v>58.463999999999992</v>
      </c>
      <c r="G64" s="30">
        <f>ROUND(D64*E64,2)</f>
        <v>370.83</v>
      </c>
      <c r="H64" s="30">
        <f>ROUND(E64*$J$10,2)</f>
        <v>104.4</v>
      </c>
      <c r="I64" s="30">
        <f>ROUND(D64*H64,2)</f>
        <v>463.54</v>
      </c>
      <c r="J64" s="31"/>
      <c r="K64" s="11"/>
      <c r="L64" s="62"/>
      <c r="M64" s="66"/>
      <c r="N64" s="11"/>
      <c r="O64" s="11"/>
      <c r="P64" s="11"/>
      <c r="Q64" s="11"/>
      <c r="R64" s="11"/>
      <c r="S64" s="11"/>
      <c r="T64" s="11"/>
    </row>
    <row r="65" spans="1:20" s="2" customFormat="1" ht="15.75">
      <c r="A65" s="23" t="s">
        <v>427</v>
      </c>
      <c r="B65" s="20" t="s">
        <v>55</v>
      </c>
      <c r="C65" s="19"/>
      <c r="D65" s="55"/>
      <c r="E65" s="18"/>
      <c r="F65" s="30"/>
      <c r="G65" s="18"/>
      <c r="H65" s="18"/>
      <c r="I65" s="18"/>
      <c r="J65" s="13"/>
      <c r="K65" s="11"/>
      <c r="L65" s="62"/>
      <c r="M65" s="66"/>
      <c r="N65" s="11"/>
      <c r="O65" s="11"/>
      <c r="P65" s="11"/>
      <c r="Q65" s="11"/>
      <c r="R65" s="11"/>
      <c r="S65" s="11"/>
      <c r="T65" s="11"/>
    </row>
    <row r="66" spans="1:20" s="2" customFormat="1" ht="15.75">
      <c r="A66" s="27" t="s">
        <v>428</v>
      </c>
      <c r="B66" s="28" t="s">
        <v>56</v>
      </c>
      <c r="C66" s="29" t="s">
        <v>304</v>
      </c>
      <c r="D66" s="56">
        <v>4</v>
      </c>
      <c r="E66" s="30">
        <v>4.8099999999999996</v>
      </c>
      <c r="F66" s="30">
        <f t="shared" si="4"/>
        <v>3.3669999999999995</v>
      </c>
      <c r="G66" s="30">
        <f>ROUND(D66*E66,2)</f>
        <v>19.239999999999998</v>
      </c>
      <c r="H66" s="30">
        <f>ROUND(E66*$J$10,2)</f>
        <v>6.01</v>
      </c>
      <c r="I66" s="30">
        <f>ROUND(D66*H66,2)</f>
        <v>24.04</v>
      </c>
      <c r="J66" s="31"/>
      <c r="K66" s="11"/>
      <c r="L66" s="62"/>
      <c r="M66" s="66"/>
      <c r="N66" s="11"/>
      <c r="O66" s="11"/>
      <c r="P66" s="11"/>
      <c r="Q66" s="11"/>
      <c r="R66" s="11"/>
      <c r="S66" s="11"/>
      <c r="T66" s="11"/>
    </row>
    <row r="67" spans="1:20" s="2" customFormat="1" ht="15.75">
      <c r="A67" s="27" t="s">
        <v>429</v>
      </c>
      <c r="B67" s="28" t="s">
        <v>333</v>
      </c>
      <c r="C67" s="29" t="s">
        <v>304</v>
      </c>
      <c r="D67" s="56">
        <v>140</v>
      </c>
      <c r="E67" s="30">
        <v>1.92</v>
      </c>
      <c r="F67" s="30">
        <f t="shared" si="4"/>
        <v>1.3439999999999999</v>
      </c>
      <c r="G67" s="30">
        <f>ROUND(D67*E67,2)</f>
        <v>268.8</v>
      </c>
      <c r="H67" s="30">
        <f>ROUND(E67*$J$10,2)</f>
        <v>2.4</v>
      </c>
      <c r="I67" s="30">
        <f>ROUND(D67*H67,2)</f>
        <v>336</v>
      </c>
      <c r="J67" s="31"/>
      <c r="K67" s="11"/>
      <c r="L67" s="62"/>
      <c r="M67" s="66"/>
      <c r="N67" s="11"/>
      <c r="O67" s="11"/>
      <c r="P67" s="11"/>
      <c r="Q67" s="11"/>
      <c r="R67" s="11"/>
      <c r="S67" s="11"/>
      <c r="T67" s="11"/>
    </row>
    <row r="68" spans="1:20" s="4" customFormat="1" ht="15.75">
      <c r="A68" s="23" t="s">
        <v>430</v>
      </c>
      <c r="B68" s="20" t="s">
        <v>737</v>
      </c>
      <c r="C68" s="29"/>
      <c r="D68" s="56"/>
      <c r="E68" s="30"/>
      <c r="F68" s="30"/>
      <c r="G68" s="30"/>
      <c r="H68" s="30"/>
      <c r="I68" s="30"/>
      <c r="J68" s="31"/>
      <c r="K68" s="8"/>
      <c r="L68" s="62"/>
      <c r="M68" s="62"/>
      <c r="N68" s="8"/>
      <c r="O68" s="8"/>
      <c r="P68" s="8"/>
      <c r="Q68" s="8"/>
      <c r="R68" s="8"/>
      <c r="S68" s="8"/>
      <c r="T68" s="8"/>
    </row>
    <row r="69" spans="1:20" s="4" customFormat="1" ht="15.75">
      <c r="A69" s="27" t="s">
        <v>738</v>
      </c>
      <c r="B69" s="28" t="s">
        <v>739</v>
      </c>
      <c r="C69" s="29" t="s">
        <v>304</v>
      </c>
      <c r="D69" s="56">
        <v>196</v>
      </c>
      <c r="E69" s="30">
        <v>0.78</v>
      </c>
      <c r="F69" s="30">
        <f t="shared" si="4"/>
        <v>0.54599999999999993</v>
      </c>
      <c r="G69" s="30">
        <f>ROUND(D69*E69,2)</f>
        <v>152.88</v>
      </c>
      <c r="H69" s="30">
        <f>ROUND(E69*$J$10,2)</f>
        <v>0.98</v>
      </c>
      <c r="I69" s="30">
        <f>ROUND(D69*H69,2)</f>
        <v>192.08</v>
      </c>
      <c r="J69" s="31"/>
      <c r="K69" s="8"/>
      <c r="L69" s="62"/>
      <c r="M69" s="62"/>
      <c r="N69" s="8"/>
      <c r="O69" s="8"/>
      <c r="P69" s="8"/>
      <c r="Q69" s="8"/>
      <c r="R69" s="8"/>
      <c r="S69" s="8"/>
      <c r="T69" s="8"/>
    </row>
    <row r="70" spans="1:20" s="9" customFormat="1" ht="15.75">
      <c r="A70" s="23" t="s">
        <v>431</v>
      </c>
      <c r="B70" s="20" t="s">
        <v>57</v>
      </c>
      <c r="C70" s="19"/>
      <c r="D70" s="55"/>
      <c r="E70" s="18"/>
      <c r="F70" s="30"/>
      <c r="G70" s="18"/>
      <c r="H70" s="18"/>
      <c r="I70" s="18"/>
      <c r="J70" s="13"/>
      <c r="K70" s="69"/>
      <c r="L70" s="68"/>
      <c r="M70" s="66"/>
      <c r="N70" s="69"/>
      <c r="O70" s="69"/>
      <c r="P70" s="69"/>
      <c r="Q70" s="69"/>
      <c r="R70" s="69"/>
      <c r="S70" s="69"/>
      <c r="T70" s="69"/>
    </row>
    <row r="71" spans="1:20" s="2" customFormat="1" ht="15.75">
      <c r="A71" s="27" t="s">
        <v>432</v>
      </c>
      <c r="B71" s="28" t="s">
        <v>58</v>
      </c>
      <c r="C71" s="29" t="s">
        <v>303</v>
      </c>
      <c r="D71" s="56">
        <v>12</v>
      </c>
      <c r="E71" s="30">
        <v>46.67</v>
      </c>
      <c r="F71" s="30">
        <f t="shared" si="4"/>
        <v>32.668999999999997</v>
      </c>
      <c r="G71" s="30">
        <f t="shared" ref="G71:G76" si="5">ROUND(D71*E71,2)</f>
        <v>560.04</v>
      </c>
      <c r="H71" s="30">
        <f t="shared" ref="H71:H76" si="6">ROUND(E71*$J$10,2)</f>
        <v>58.34</v>
      </c>
      <c r="I71" s="30">
        <f t="shared" ref="I71:I76" si="7">ROUND(D71*H71,2)</f>
        <v>700.08</v>
      </c>
      <c r="J71" s="31"/>
      <c r="K71" s="11"/>
      <c r="L71" s="62"/>
      <c r="M71" s="66"/>
      <c r="N71" s="70"/>
      <c r="O71" s="11"/>
      <c r="P71" s="11"/>
      <c r="Q71" s="11"/>
      <c r="R71" s="11"/>
      <c r="S71" s="11"/>
      <c r="T71" s="11"/>
    </row>
    <row r="72" spans="1:20" s="4" customFormat="1" ht="15.75">
      <c r="A72" s="27" t="s">
        <v>740</v>
      </c>
      <c r="B72" s="28" t="s">
        <v>748</v>
      </c>
      <c r="C72" s="29" t="s">
        <v>303</v>
      </c>
      <c r="D72" s="56">
        <v>31</v>
      </c>
      <c r="E72" s="30">
        <v>9.5</v>
      </c>
      <c r="F72" s="30">
        <f t="shared" si="4"/>
        <v>6.6499999999999995</v>
      </c>
      <c r="G72" s="30">
        <f t="shared" si="5"/>
        <v>294.5</v>
      </c>
      <c r="H72" s="30">
        <f t="shared" si="6"/>
        <v>11.88</v>
      </c>
      <c r="I72" s="30">
        <f t="shared" si="7"/>
        <v>368.28</v>
      </c>
      <c r="J72" s="31"/>
      <c r="K72" s="8"/>
      <c r="L72" s="62"/>
      <c r="M72" s="62"/>
      <c r="N72" s="54"/>
      <c r="O72" s="8"/>
      <c r="P72" s="8"/>
      <c r="Q72" s="8"/>
      <c r="R72" s="8"/>
      <c r="S72" s="8"/>
      <c r="T72" s="8"/>
    </row>
    <row r="73" spans="1:20" s="2" customFormat="1" ht="15.75">
      <c r="A73" s="27" t="s">
        <v>741</v>
      </c>
      <c r="B73" s="28" t="s">
        <v>59</v>
      </c>
      <c r="C73" s="29" t="s">
        <v>303</v>
      </c>
      <c r="D73" s="56">
        <v>20</v>
      </c>
      <c r="E73" s="30">
        <v>10.16</v>
      </c>
      <c r="F73" s="30">
        <f t="shared" si="4"/>
        <v>7.1119999999999992</v>
      </c>
      <c r="G73" s="30">
        <f t="shared" si="5"/>
        <v>203.2</v>
      </c>
      <c r="H73" s="30">
        <f t="shared" si="6"/>
        <v>12.7</v>
      </c>
      <c r="I73" s="30">
        <f t="shared" si="7"/>
        <v>254</v>
      </c>
      <c r="J73" s="31"/>
      <c r="K73" s="11"/>
      <c r="L73" s="62"/>
      <c r="M73" s="66"/>
      <c r="N73" s="11"/>
      <c r="O73" s="11"/>
      <c r="P73" s="11"/>
      <c r="Q73" s="11"/>
      <c r="R73" s="11"/>
      <c r="S73" s="11"/>
      <c r="T73" s="11"/>
    </row>
    <row r="74" spans="1:20" s="2" customFormat="1" ht="15.75">
      <c r="A74" s="27" t="s">
        <v>742</v>
      </c>
      <c r="B74" s="28" t="s">
        <v>60</v>
      </c>
      <c r="C74" s="29" t="s">
        <v>303</v>
      </c>
      <c r="D74" s="56">
        <v>12</v>
      </c>
      <c r="E74" s="30">
        <v>10.16</v>
      </c>
      <c r="F74" s="30">
        <f t="shared" si="4"/>
        <v>7.1119999999999992</v>
      </c>
      <c r="G74" s="30">
        <f t="shared" si="5"/>
        <v>121.92</v>
      </c>
      <c r="H74" s="30">
        <f t="shared" si="6"/>
        <v>12.7</v>
      </c>
      <c r="I74" s="30">
        <f t="shared" si="7"/>
        <v>152.4</v>
      </c>
      <c r="J74" s="31"/>
      <c r="K74" s="11"/>
      <c r="L74" s="62"/>
      <c r="M74" s="66"/>
      <c r="N74" s="11"/>
      <c r="O74" s="11"/>
      <c r="P74" s="11"/>
      <c r="Q74" s="11"/>
      <c r="R74" s="11"/>
      <c r="S74" s="11"/>
      <c r="T74" s="11"/>
    </row>
    <row r="75" spans="1:20" s="4" customFormat="1" ht="15.75">
      <c r="A75" s="27" t="s">
        <v>743</v>
      </c>
      <c r="B75" s="28" t="s">
        <v>61</v>
      </c>
      <c r="C75" s="29" t="s">
        <v>303</v>
      </c>
      <c r="D75" s="56">
        <v>22</v>
      </c>
      <c r="E75" s="30">
        <v>2.46</v>
      </c>
      <c r="F75" s="30">
        <f t="shared" si="4"/>
        <v>1.722</v>
      </c>
      <c r="G75" s="30">
        <f t="shared" si="5"/>
        <v>54.12</v>
      </c>
      <c r="H75" s="30">
        <f t="shared" si="6"/>
        <v>3.08</v>
      </c>
      <c r="I75" s="30">
        <f t="shared" si="7"/>
        <v>67.760000000000005</v>
      </c>
      <c r="J75" s="31"/>
      <c r="K75" s="8"/>
      <c r="L75" s="62"/>
      <c r="M75" s="66"/>
      <c r="N75" s="8"/>
      <c r="O75" s="8"/>
      <c r="P75" s="8"/>
      <c r="Q75" s="8"/>
      <c r="R75" s="8"/>
      <c r="S75" s="8"/>
      <c r="T75" s="8"/>
    </row>
    <row r="76" spans="1:20" s="11" customFormat="1" ht="15.75">
      <c r="A76" s="27" t="s">
        <v>747</v>
      </c>
      <c r="B76" s="28" t="s">
        <v>749</v>
      </c>
      <c r="C76" s="29" t="s">
        <v>303</v>
      </c>
      <c r="D76" s="56">
        <v>10</v>
      </c>
      <c r="E76" s="30">
        <v>0.65</v>
      </c>
      <c r="F76" s="30">
        <f t="shared" si="4"/>
        <v>0.45499999999999996</v>
      </c>
      <c r="G76" s="30">
        <f t="shared" si="5"/>
        <v>6.5</v>
      </c>
      <c r="H76" s="30">
        <f t="shared" si="6"/>
        <v>0.81</v>
      </c>
      <c r="I76" s="30">
        <f t="shared" si="7"/>
        <v>8.1</v>
      </c>
      <c r="J76" s="31"/>
      <c r="L76" s="62"/>
      <c r="M76" s="66"/>
    </row>
    <row r="77" spans="1:20" s="9" customFormat="1" ht="15.75">
      <c r="A77" s="23" t="s">
        <v>434</v>
      </c>
      <c r="B77" s="20" t="s">
        <v>62</v>
      </c>
      <c r="C77" s="19"/>
      <c r="D77" s="55"/>
      <c r="E77" s="18"/>
      <c r="F77" s="30"/>
      <c r="G77" s="18"/>
      <c r="H77" s="18"/>
      <c r="I77" s="18"/>
      <c r="J77" s="13"/>
      <c r="K77" s="69"/>
      <c r="L77" s="68"/>
      <c r="M77" s="66"/>
      <c r="N77" s="69"/>
      <c r="O77" s="69"/>
      <c r="P77" s="69"/>
      <c r="Q77" s="69"/>
      <c r="R77" s="69"/>
      <c r="S77" s="69"/>
      <c r="T77" s="69"/>
    </row>
    <row r="78" spans="1:20" s="2" customFormat="1" ht="15.75">
      <c r="A78" s="27" t="s">
        <v>433</v>
      </c>
      <c r="B78" s="28" t="s">
        <v>63</v>
      </c>
      <c r="C78" s="29" t="s">
        <v>304</v>
      </c>
      <c r="D78" s="56">
        <v>1.44</v>
      </c>
      <c r="E78" s="30">
        <v>31.16</v>
      </c>
      <c r="F78" s="30">
        <f t="shared" si="4"/>
        <v>21.811999999999998</v>
      </c>
      <c r="G78" s="30">
        <f>ROUND(D78*E78,2)</f>
        <v>44.87</v>
      </c>
      <c r="H78" s="30">
        <f>ROUND(E78*$J$10,2)</f>
        <v>38.950000000000003</v>
      </c>
      <c r="I78" s="30">
        <f>ROUND(D78*H78,2)</f>
        <v>56.09</v>
      </c>
      <c r="J78" s="31"/>
      <c r="K78" s="11"/>
      <c r="L78" s="62"/>
      <c r="M78" s="66"/>
      <c r="N78" s="11"/>
      <c r="O78" s="11"/>
      <c r="P78" s="11"/>
      <c r="Q78" s="11"/>
      <c r="R78" s="11"/>
      <c r="S78" s="11"/>
      <c r="T78" s="11"/>
    </row>
    <row r="79" spans="1:20" s="9" customFormat="1" ht="15.75">
      <c r="A79" s="23" t="s">
        <v>435</v>
      </c>
      <c r="B79" s="20" t="s">
        <v>64</v>
      </c>
      <c r="C79" s="19"/>
      <c r="D79" s="55"/>
      <c r="E79" s="18"/>
      <c r="F79" s="30"/>
      <c r="G79" s="18"/>
      <c r="H79" s="18"/>
      <c r="I79" s="18"/>
      <c r="J79" s="13"/>
      <c r="K79" s="69"/>
      <c r="L79" s="68"/>
      <c r="M79" s="66"/>
      <c r="N79" s="69"/>
      <c r="O79" s="69"/>
      <c r="P79" s="69"/>
      <c r="Q79" s="69"/>
      <c r="R79" s="69"/>
      <c r="S79" s="69"/>
      <c r="T79" s="69"/>
    </row>
    <row r="80" spans="1:20" s="4" customFormat="1" ht="15.75">
      <c r="A80" s="27" t="s">
        <v>436</v>
      </c>
      <c r="B80" s="28" t="s">
        <v>65</v>
      </c>
      <c r="C80" s="29" t="s">
        <v>309</v>
      </c>
      <c r="D80" s="56">
        <v>238</v>
      </c>
      <c r="E80" s="30">
        <v>19.64</v>
      </c>
      <c r="F80" s="30">
        <f t="shared" si="4"/>
        <v>13.747999999999999</v>
      </c>
      <c r="G80" s="30">
        <f>ROUND(D80*E80,2)</f>
        <v>4674.32</v>
      </c>
      <c r="H80" s="30">
        <f>ROUND(E80*$J$10,2)</f>
        <v>24.55</v>
      </c>
      <c r="I80" s="30">
        <f>ROUND(D80*H80,2)</f>
        <v>5842.9</v>
      </c>
      <c r="J80" s="31"/>
      <c r="K80" s="8"/>
      <c r="L80" s="62"/>
      <c r="M80" s="66"/>
      <c r="N80" s="8"/>
      <c r="O80" s="8"/>
      <c r="P80" s="8"/>
      <c r="Q80" s="8"/>
      <c r="R80" s="8"/>
      <c r="S80" s="8"/>
      <c r="T80" s="8"/>
    </row>
    <row r="81" spans="1:20" s="4" customFormat="1" ht="15.75">
      <c r="A81" s="27" t="s">
        <v>437</v>
      </c>
      <c r="B81" s="28" t="s">
        <v>66</v>
      </c>
      <c r="C81" s="29" t="s">
        <v>309</v>
      </c>
      <c r="D81" s="56">
        <v>59.5</v>
      </c>
      <c r="E81" s="30">
        <v>26.18</v>
      </c>
      <c r="F81" s="30">
        <f t="shared" si="4"/>
        <v>18.325999999999997</v>
      </c>
      <c r="G81" s="30">
        <f>ROUND(D81*E81,2)</f>
        <v>1557.71</v>
      </c>
      <c r="H81" s="30">
        <f>ROUND(E81*$J$10,2)</f>
        <v>32.729999999999997</v>
      </c>
      <c r="I81" s="30">
        <f>ROUND(D81*H81,2)</f>
        <v>1947.44</v>
      </c>
      <c r="J81" s="31"/>
      <c r="K81" s="8"/>
      <c r="L81" s="62"/>
      <c r="M81" s="66"/>
      <c r="N81" s="8"/>
      <c r="O81" s="8"/>
      <c r="P81" s="8"/>
      <c r="Q81" s="8"/>
      <c r="R81" s="8"/>
      <c r="S81" s="8"/>
      <c r="T81" s="8"/>
    </row>
    <row r="82" spans="1:20" s="4" customFormat="1" ht="15.75">
      <c r="A82" s="23" t="s">
        <v>438</v>
      </c>
      <c r="B82" s="20" t="s">
        <v>67</v>
      </c>
      <c r="C82" s="29"/>
      <c r="D82" s="56"/>
      <c r="E82" s="30"/>
      <c r="F82" s="30"/>
      <c r="G82" s="30"/>
      <c r="H82" s="30"/>
      <c r="I82" s="30"/>
      <c r="J82" s="31"/>
      <c r="K82" s="8"/>
      <c r="L82" s="62"/>
      <c r="M82" s="66"/>
      <c r="N82" s="8"/>
      <c r="O82" s="8"/>
      <c r="P82" s="8"/>
      <c r="Q82" s="8"/>
      <c r="R82" s="8"/>
      <c r="S82" s="8"/>
      <c r="T82" s="8"/>
    </row>
    <row r="83" spans="1:20" s="4" customFormat="1" ht="15.75">
      <c r="A83" s="27" t="s">
        <v>439</v>
      </c>
      <c r="B83" s="28" t="s">
        <v>68</v>
      </c>
      <c r="C83" s="29" t="s">
        <v>309</v>
      </c>
      <c r="D83" s="56">
        <v>48</v>
      </c>
      <c r="E83" s="30">
        <v>15.25</v>
      </c>
      <c r="F83" s="30">
        <f t="shared" si="4"/>
        <v>10.674999999999999</v>
      </c>
      <c r="G83" s="30">
        <f>ROUND(D83*E83,2)</f>
        <v>732</v>
      </c>
      <c r="H83" s="30">
        <f>ROUND(E83*$J$10,2)</f>
        <v>19.059999999999999</v>
      </c>
      <c r="I83" s="30">
        <f>ROUND(D83*H83,2)</f>
        <v>914.88</v>
      </c>
      <c r="J83" s="31"/>
      <c r="K83" s="8"/>
      <c r="L83" s="62"/>
      <c r="M83" s="66"/>
      <c r="N83" s="8"/>
      <c r="O83" s="8"/>
      <c r="P83" s="8"/>
      <c r="Q83" s="8"/>
      <c r="R83" s="8"/>
      <c r="S83" s="8"/>
      <c r="T83" s="8"/>
    </row>
    <row r="84" spans="1:20" s="4" customFormat="1" ht="15.75">
      <c r="A84" s="27" t="s">
        <v>744</v>
      </c>
      <c r="B84" s="28" t="s">
        <v>69</v>
      </c>
      <c r="C84" s="29" t="s">
        <v>309</v>
      </c>
      <c r="D84" s="56">
        <v>33.4</v>
      </c>
      <c r="E84" s="30">
        <v>1.75</v>
      </c>
      <c r="F84" s="30">
        <f t="shared" si="4"/>
        <v>1.2249999999999999</v>
      </c>
      <c r="G84" s="30">
        <f>ROUND(D84*E84,2)</f>
        <v>58.45</v>
      </c>
      <c r="H84" s="30">
        <f>ROUND(E84*$J$10,2)</f>
        <v>2.19</v>
      </c>
      <c r="I84" s="30">
        <f>ROUND(D84*H84,2)</f>
        <v>73.150000000000006</v>
      </c>
      <c r="J84" s="31"/>
      <c r="K84" s="8"/>
      <c r="L84" s="62"/>
      <c r="M84" s="66"/>
      <c r="N84" s="8"/>
      <c r="O84" s="8"/>
      <c r="P84" s="8"/>
      <c r="Q84" s="8"/>
      <c r="R84" s="8"/>
      <c r="S84" s="8"/>
      <c r="T84" s="8"/>
    </row>
    <row r="85" spans="1:20" s="4" customFormat="1" ht="15.75">
      <c r="A85" s="23" t="s">
        <v>441</v>
      </c>
      <c r="B85" s="20" t="s">
        <v>70</v>
      </c>
      <c r="C85" s="29"/>
      <c r="D85" s="56"/>
      <c r="E85" s="30"/>
      <c r="F85" s="30"/>
      <c r="G85" s="30"/>
      <c r="H85" s="30"/>
      <c r="I85" s="30"/>
      <c r="J85" s="31"/>
      <c r="K85" s="8"/>
      <c r="L85" s="62"/>
      <c r="M85" s="66"/>
      <c r="N85" s="8"/>
      <c r="O85" s="8"/>
      <c r="P85" s="8"/>
      <c r="Q85" s="8"/>
      <c r="R85" s="8"/>
      <c r="S85" s="8"/>
      <c r="T85" s="8"/>
    </row>
    <row r="86" spans="1:20" s="4" customFormat="1" ht="15.75">
      <c r="A86" s="27" t="s">
        <v>440</v>
      </c>
      <c r="B86" s="28" t="s">
        <v>71</v>
      </c>
      <c r="C86" s="29" t="s">
        <v>310</v>
      </c>
      <c r="D86" s="56">
        <v>666.39</v>
      </c>
      <c r="E86" s="30">
        <v>1.1100000000000001</v>
      </c>
      <c r="F86" s="30">
        <f t="shared" si="4"/>
        <v>0.77700000000000002</v>
      </c>
      <c r="G86" s="30">
        <f>ROUND(D86*E86,2)</f>
        <v>739.69</v>
      </c>
      <c r="H86" s="30">
        <f>ROUND(E86*$J$10,2)</f>
        <v>1.39</v>
      </c>
      <c r="I86" s="30">
        <f>ROUND(D86*H86,2)</f>
        <v>926.28</v>
      </c>
      <c r="J86" s="31"/>
      <c r="K86" s="8"/>
      <c r="L86" s="62"/>
      <c r="M86" s="66"/>
      <c r="N86" s="8"/>
      <c r="O86" s="8"/>
      <c r="P86" s="8"/>
      <c r="Q86" s="8"/>
      <c r="R86" s="8"/>
      <c r="S86" s="8"/>
      <c r="T86" s="8"/>
    </row>
    <row r="87" spans="1:20" s="9" customFormat="1" ht="15.75">
      <c r="A87" s="23" t="s">
        <v>745</v>
      </c>
      <c r="B87" s="20" t="s">
        <v>72</v>
      </c>
      <c r="C87" s="19"/>
      <c r="D87" s="55"/>
      <c r="E87" s="18"/>
      <c r="F87" s="30"/>
      <c r="G87" s="18"/>
      <c r="H87" s="18"/>
      <c r="I87" s="18"/>
      <c r="J87" s="13"/>
      <c r="K87" s="69"/>
      <c r="L87" s="68"/>
      <c r="M87" s="66"/>
      <c r="N87" s="69"/>
      <c r="O87" s="69"/>
      <c r="P87" s="69"/>
      <c r="Q87" s="69"/>
      <c r="R87" s="69"/>
      <c r="S87" s="69"/>
      <c r="T87" s="69"/>
    </row>
    <row r="88" spans="1:20" s="4" customFormat="1" ht="15.75">
      <c r="A88" s="27" t="s">
        <v>746</v>
      </c>
      <c r="B88" s="28" t="s">
        <v>319</v>
      </c>
      <c r="C88" s="29" t="s">
        <v>309</v>
      </c>
      <c r="D88" s="56">
        <v>238</v>
      </c>
      <c r="E88" s="30">
        <v>37.5</v>
      </c>
      <c r="F88" s="30">
        <f t="shared" si="4"/>
        <v>26.25</v>
      </c>
      <c r="G88" s="30">
        <f>ROUND(D88*E88,2)</f>
        <v>8925</v>
      </c>
      <c r="H88" s="30">
        <f>ROUND(E88*$J$10,2)</f>
        <v>46.88</v>
      </c>
      <c r="I88" s="30">
        <f>ROUND(D88*H88,2)</f>
        <v>11157.44</v>
      </c>
      <c r="J88" s="31"/>
      <c r="K88" s="8"/>
      <c r="L88" s="62"/>
      <c r="M88" s="66"/>
      <c r="N88" s="8"/>
      <c r="O88" s="8"/>
      <c r="P88" s="8"/>
      <c r="Q88" s="8"/>
      <c r="R88" s="8"/>
      <c r="S88" s="8"/>
      <c r="T88" s="8"/>
    </row>
    <row r="89" spans="1:20" s="5" customFormat="1" ht="15.75">
      <c r="A89" s="86">
        <v>3</v>
      </c>
      <c r="B89" s="87" t="s">
        <v>73</v>
      </c>
      <c r="C89" s="88"/>
      <c r="D89" s="89"/>
      <c r="E89" s="90"/>
      <c r="F89" s="90"/>
      <c r="G89" s="90">
        <f>SUM(G90:G104)</f>
        <v>45884.87</v>
      </c>
      <c r="H89" s="90"/>
      <c r="I89" s="90">
        <f>SUM(I90:I104)</f>
        <v>57369.440000000002</v>
      </c>
      <c r="J89" s="91">
        <f>I89/$I$387*100</f>
        <v>2.0961217908265826</v>
      </c>
      <c r="K89" s="65"/>
      <c r="L89" s="68"/>
      <c r="M89" s="66"/>
      <c r="N89" s="65"/>
      <c r="O89" s="65"/>
      <c r="P89" s="65"/>
      <c r="Q89" s="65"/>
      <c r="R89" s="65"/>
      <c r="S89" s="65"/>
      <c r="T89" s="65"/>
    </row>
    <row r="90" spans="1:20" ht="15.75">
      <c r="A90" s="23" t="s">
        <v>385</v>
      </c>
      <c r="B90" s="20" t="s">
        <v>74</v>
      </c>
      <c r="C90" s="19"/>
      <c r="D90" s="55"/>
      <c r="E90" s="18"/>
      <c r="F90" s="18"/>
      <c r="G90" s="18"/>
      <c r="H90" s="18"/>
      <c r="I90" s="18"/>
      <c r="J90" s="13"/>
      <c r="L90" s="62"/>
      <c r="M90" s="66"/>
    </row>
    <row r="91" spans="1:20" s="2" customFormat="1" ht="15.75">
      <c r="A91" s="27" t="s">
        <v>442</v>
      </c>
      <c r="B91" s="28" t="s">
        <v>75</v>
      </c>
      <c r="C91" s="29" t="s">
        <v>304</v>
      </c>
      <c r="D91" s="56">
        <v>82.8</v>
      </c>
      <c r="E91" s="30">
        <v>2.88</v>
      </c>
      <c r="F91" s="30">
        <f t="shared" ref="F91:F152" si="8">E91*$K$12</f>
        <v>2.016</v>
      </c>
      <c r="G91" s="30">
        <f>ROUND(D91*E91,2)</f>
        <v>238.46</v>
      </c>
      <c r="H91" s="30">
        <f>ROUND(E91*$J$10,2)</f>
        <v>3.6</v>
      </c>
      <c r="I91" s="30">
        <f>ROUND(D91*H91,2)</f>
        <v>298.08</v>
      </c>
      <c r="J91" s="31"/>
      <c r="K91" s="11"/>
      <c r="L91" s="62"/>
      <c r="M91" s="66"/>
      <c r="N91" s="11"/>
      <c r="O91" s="11"/>
      <c r="P91" s="11"/>
      <c r="Q91" s="11"/>
      <c r="R91" s="11"/>
      <c r="S91" s="11"/>
      <c r="T91" s="11"/>
    </row>
    <row r="92" spans="1:20" s="1" customFormat="1" ht="15.75">
      <c r="A92" s="23" t="s">
        <v>443</v>
      </c>
      <c r="B92" s="20" t="s">
        <v>78</v>
      </c>
      <c r="C92" s="19"/>
      <c r="D92" s="55"/>
      <c r="E92" s="18"/>
      <c r="F92" s="30"/>
      <c r="G92" s="18"/>
      <c r="H92" s="18"/>
      <c r="I92" s="18"/>
      <c r="J92" s="13"/>
      <c r="K92" s="71"/>
      <c r="L92" s="68"/>
      <c r="M92" s="66"/>
      <c r="N92" s="71"/>
      <c r="O92" s="71"/>
      <c r="P92" s="71"/>
      <c r="Q92" s="71"/>
      <c r="R92" s="71"/>
      <c r="S92" s="71"/>
      <c r="T92" s="71"/>
    </row>
    <row r="93" spans="1:20" s="2" customFormat="1" ht="15.75">
      <c r="A93" s="27" t="s">
        <v>444</v>
      </c>
      <c r="B93" s="28" t="s">
        <v>79</v>
      </c>
      <c r="C93" s="29" t="s">
        <v>309</v>
      </c>
      <c r="D93" s="56">
        <v>606.74</v>
      </c>
      <c r="E93" s="30">
        <v>39.270000000000003</v>
      </c>
      <c r="F93" s="30">
        <f t="shared" si="8"/>
        <v>27.489000000000001</v>
      </c>
      <c r="G93" s="30">
        <f>ROUND(D93*E93,2)</f>
        <v>23826.68</v>
      </c>
      <c r="H93" s="30">
        <f>ROUND(E93*$J$10,2)</f>
        <v>49.09</v>
      </c>
      <c r="I93" s="30">
        <f>ROUND(D93*H93,2)</f>
        <v>29784.87</v>
      </c>
      <c r="J93" s="31"/>
      <c r="K93" s="11"/>
      <c r="L93" s="62"/>
      <c r="M93" s="66"/>
      <c r="N93" s="11"/>
      <c r="O93" s="11"/>
      <c r="P93" s="11"/>
      <c r="Q93" s="11"/>
      <c r="R93" s="11"/>
      <c r="S93" s="11"/>
      <c r="T93" s="11"/>
    </row>
    <row r="94" spans="1:20" ht="15.75">
      <c r="A94" s="23" t="s">
        <v>445</v>
      </c>
      <c r="B94" s="20" t="s">
        <v>80</v>
      </c>
      <c r="C94" s="19"/>
      <c r="D94" s="55"/>
      <c r="E94" s="18"/>
      <c r="F94" s="30"/>
      <c r="G94" s="18"/>
      <c r="H94" s="18"/>
      <c r="I94" s="18"/>
      <c r="J94" s="13"/>
      <c r="L94" s="62"/>
      <c r="M94" s="66"/>
    </row>
    <row r="95" spans="1:20" s="2" customFormat="1" ht="15.75">
      <c r="A95" s="27" t="s">
        <v>446</v>
      </c>
      <c r="B95" s="28" t="s">
        <v>68</v>
      </c>
      <c r="C95" s="29" t="s">
        <v>309</v>
      </c>
      <c r="D95" s="56">
        <v>109.67000000000002</v>
      </c>
      <c r="E95" s="30">
        <v>39.270000000000003</v>
      </c>
      <c r="F95" s="30">
        <f t="shared" si="8"/>
        <v>27.489000000000001</v>
      </c>
      <c r="G95" s="30">
        <f>ROUND(D95*E95,2)</f>
        <v>4306.74</v>
      </c>
      <c r="H95" s="30">
        <f>ROUND(E95*$J$10,2)</f>
        <v>49.09</v>
      </c>
      <c r="I95" s="30">
        <f>ROUND(D95*H95,2)</f>
        <v>5383.7</v>
      </c>
      <c r="J95" s="31"/>
      <c r="K95" s="11"/>
      <c r="L95" s="62"/>
      <c r="M95" s="66"/>
      <c r="N95" s="11"/>
      <c r="O95" s="11"/>
      <c r="P95" s="11"/>
      <c r="Q95" s="11"/>
      <c r="R95" s="11"/>
      <c r="S95" s="11"/>
      <c r="T95" s="11"/>
    </row>
    <row r="96" spans="1:20" s="2" customFormat="1" ht="15.75">
      <c r="A96" s="27" t="s">
        <v>447</v>
      </c>
      <c r="B96" s="28" t="s">
        <v>81</v>
      </c>
      <c r="C96" s="29" t="s">
        <v>309</v>
      </c>
      <c r="D96" s="56">
        <v>375.49</v>
      </c>
      <c r="E96" s="30">
        <v>18.440000000000001</v>
      </c>
      <c r="F96" s="30">
        <f t="shared" si="8"/>
        <v>12.907999999999999</v>
      </c>
      <c r="G96" s="30">
        <f>ROUND(D96*E96,2)</f>
        <v>6924.04</v>
      </c>
      <c r="H96" s="30">
        <f>ROUND(E96*$J$10,2)</f>
        <v>23.05</v>
      </c>
      <c r="I96" s="30">
        <f>ROUND(D96*H96,2)</f>
        <v>8655.0400000000009</v>
      </c>
      <c r="J96" s="31"/>
      <c r="K96" s="11"/>
      <c r="L96" s="62"/>
      <c r="M96" s="66"/>
      <c r="N96" s="11"/>
      <c r="O96" s="11"/>
      <c r="P96" s="11"/>
      <c r="Q96" s="11"/>
      <c r="R96" s="11"/>
      <c r="S96" s="11"/>
      <c r="T96" s="11"/>
    </row>
    <row r="97" spans="1:20" ht="15.75">
      <c r="A97" s="23" t="s">
        <v>448</v>
      </c>
      <c r="B97" s="20" t="s">
        <v>82</v>
      </c>
      <c r="C97" s="19"/>
      <c r="D97" s="55"/>
      <c r="E97" s="18"/>
      <c r="F97" s="30"/>
      <c r="G97" s="18"/>
      <c r="H97" s="18"/>
      <c r="I97" s="18"/>
      <c r="J97" s="13"/>
      <c r="L97" s="62"/>
      <c r="M97" s="66"/>
    </row>
    <row r="98" spans="1:20" s="4" customFormat="1" ht="15.75">
      <c r="A98" s="27" t="s">
        <v>449</v>
      </c>
      <c r="B98" s="28" t="s">
        <v>77</v>
      </c>
      <c r="C98" s="29" t="s">
        <v>304</v>
      </c>
      <c r="D98" s="56">
        <v>86.4</v>
      </c>
      <c r="E98" s="30">
        <v>4.32</v>
      </c>
      <c r="F98" s="30">
        <f t="shared" si="8"/>
        <v>3.024</v>
      </c>
      <c r="G98" s="30">
        <f>ROUND(D98*E98,2)</f>
        <v>373.25</v>
      </c>
      <c r="H98" s="30">
        <f>ROUND(E98*$J$10,2)</f>
        <v>5.4</v>
      </c>
      <c r="I98" s="30">
        <f>ROUND(D98*H98,2)</f>
        <v>466.56</v>
      </c>
      <c r="J98" s="31"/>
      <c r="K98" s="8"/>
      <c r="L98" s="62"/>
      <c r="M98" s="66"/>
      <c r="N98" s="8"/>
      <c r="O98" s="8"/>
      <c r="P98" s="8"/>
      <c r="Q98" s="8"/>
      <c r="R98" s="8"/>
      <c r="S98" s="8"/>
      <c r="T98" s="8"/>
    </row>
    <row r="99" spans="1:20" s="4" customFormat="1" ht="15.75">
      <c r="A99" s="27" t="s">
        <v>450</v>
      </c>
      <c r="B99" s="28" t="s">
        <v>76</v>
      </c>
      <c r="C99" s="29" t="s">
        <v>304</v>
      </c>
      <c r="D99" s="56">
        <v>1611.96</v>
      </c>
      <c r="E99" s="30">
        <v>3.82</v>
      </c>
      <c r="F99" s="30">
        <f t="shared" si="8"/>
        <v>2.6739999999999999</v>
      </c>
      <c r="G99" s="30">
        <f>ROUND(D99*E99,2)</f>
        <v>6157.69</v>
      </c>
      <c r="H99" s="30">
        <f>ROUND(E99*$J$10,2)</f>
        <v>4.78</v>
      </c>
      <c r="I99" s="30">
        <f>ROUND(D99*H99,2)</f>
        <v>7705.17</v>
      </c>
      <c r="J99" s="31"/>
      <c r="K99" s="8"/>
      <c r="L99" s="62"/>
      <c r="M99" s="66"/>
      <c r="N99" s="8"/>
      <c r="O99" s="8"/>
      <c r="P99" s="8"/>
      <c r="Q99" s="8"/>
      <c r="R99" s="8"/>
      <c r="S99" s="8"/>
      <c r="T99" s="8"/>
    </row>
    <row r="100" spans="1:20" s="1" customFormat="1" ht="15.75">
      <c r="A100" s="23" t="s">
        <v>451</v>
      </c>
      <c r="B100" s="20" t="s">
        <v>64</v>
      </c>
      <c r="C100" s="19"/>
      <c r="D100" s="55"/>
      <c r="E100" s="18"/>
      <c r="F100" s="30"/>
      <c r="G100" s="18"/>
      <c r="H100" s="18"/>
      <c r="I100" s="18"/>
      <c r="J100" s="13"/>
      <c r="K100" s="71"/>
      <c r="L100" s="68"/>
      <c r="M100" s="66"/>
      <c r="N100" s="71"/>
      <c r="O100" s="71"/>
      <c r="P100" s="71"/>
      <c r="Q100" s="71"/>
      <c r="R100" s="71"/>
      <c r="S100" s="71"/>
      <c r="T100" s="71"/>
    </row>
    <row r="101" spans="1:20" ht="15.75">
      <c r="A101" s="27" t="s">
        <v>452</v>
      </c>
      <c r="B101" s="28" t="s">
        <v>83</v>
      </c>
      <c r="C101" s="29" t="s">
        <v>309</v>
      </c>
      <c r="D101" s="56">
        <v>97.26</v>
      </c>
      <c r="E101" s="30">
        <v>19.64</v>
      </c>
      <c r="F101" s="30">
        <f t="shared" si="8"/>
        <v>13.747999999999999</v>
      </c>
      <c r="G101" s="30">
        <f>ROUND(D101*E101,2)</f>
        <v>1910.19</v>
      </c>
      <c r="H101" s="30">
        <f>ROUND(E101*$J$10,2)</f>
        <v>24.55</v>
      </c>
      <c r="I101" s="30">
        <f>ROUND(D101*H101,2)</f>
        <v>2387.73</v>
      </c>
      <c r="J101" s="31"/>
      <c r="L101" s="62"/>
      <c r="M101" s="66"/>
    </row>
    <row r="102" spans="1:20" ht="15.75">
      <c r="A102" s="27" t="s">
        <v>453</v>
      </c>
      <c r="B102" s="28" t="s">
        <v>84</v>
      </c>
      <c r="C102" s="29" t="s">
        <v>309</v>
      </c>
      <c r="D102" s="56">
        <v>24.31</v>
      </c>
      <c r="E102" s="30">
        <v>26.18</v>
      </c>
      <c r="F102" s="30">
        <f t="shared" si="8"/>
        <v>18.325999999999997</v>
      </c>
      <c r="G102" s="30">
        <f>ROUND(D102*E102,2)</f>
        <v>636.44000000000005</v>
      </c>
      <c r="H102" s="30">
        <f>ROUND(E102*$J$10,2)</f>
        <v>32.729999999999997</v>
      </c>
      <c r="I102" s="30">
        <f>ROUND(D102*H102,2)</f>
        <v>795.67</v>
      </c>
      <c r="J102" s="31"/>
      <c r="L102" s="62"/>
      <c r="M102" s="66"/>
    </row>
    <row r="103" spans="1:20" s="1" customFormat="1" ht="15.75">
      <c r="A103" s="23" t="s">
        <v>454</v>
      </c>
      <c r="B103" s="20" t="s">
        <v>750</v>
      </c>
      <c r="C103" s="19"/>
      <c r="D103" s="55"/>
      <c r="E103" s="18"/>
      <c r="F103" s="30"/>
      <c r="G103" s="18"/>
      <c r="H103" s="18"/>
      <c r="I103" s="18"/>
      <c r="J103" s="13"/>
      <c r="K103" s="71"/>
      <c r="L103" s="68"/>
      <c r="M103" s="66"/>
      <c r="N103" s="71"/>
      <c r="O103" s="71"/>
      <c r="P103" s="71"/>
      <c r="Q103" s="71"/>
      <c r="R103" s="71"/>
      <c r="S103" s="71"/>
      <c r="T103" s="71"/>
    </row>
    <row r="104" spans="1:20" s="4" customFormat="1" ht="15.75">
      <c r="A104" s="27" t="s">
        <v>455</v>
      </c>
      <c r="B104" s="28" t="s">
        <v>71</v>
      </c>
      <c r="C104" s="29" t="s">
        <v>310</v>
      </c>
      <c r="D104" s="56">
        <v>1361.6</v>
      </c>
      <c r="E104" s="30">
        <v>1.1100000000000001</v>
      </c>
      <c r="F104" s="30">
        <f t="shared" si="8"/>
        <v>0.77700000000000002</v>
      </c>
      <c r="G104" s="30">
        <f>ROUND(D104*E104,2)</f>
        <v>1511.38</v>
      </c>
      <c r="H104" s="30">
        <f>ROUND(E104*$J$10,2)</f>
        <v>1.39</v>
      </c>
      <c r="I104" s="30">
        <f>ROUND(D104*H104,2)</f>
        <v>1892.62</v>
      </c>
      <c r="J104" s="31"/>
      <c r="K104" s="8"/>
      <c r="L104" s="62"/>
      <c r="M104" s="62"/>
      <c r="N104" s="8"/>
      <c r="O104" s="8"/>
      <c r="P104" s="8"/>
      <c r="Q104" s="8"/>
      <c r="R104" s="8"/>
      <c r="S104" s="8"/>
      <c r="T104" s="8"/>
    </row>
    <row r="105" spans="1:20" s="5" customFormat="1" ht="15.75">
      <c r="A105" s="86">
        <v>4</v>
      </c>
      <c r="B105" s="87" t="s">
        <v>85</v>
      </c>
      <c r="C105" s="88"/>
      <c r="D105" s="89"/>
      <c r="E105" s="90"/>
      <c r="F105" s="90"/>
      <c r="G105" s="90">
        <f>SUM(G106:G118)</f>
        <v>66014.28</v>
      </c>
      <c r="H105" s="90"/>
      <c r="I105" s="90">
        <f>SUM(I106:I118)</f>
        <v>82530.58</v>
      </c>
      <c r="J105" s="91">
        <f>I105/$I$387*100</f>
        <v>3.0154407494226287</v>
      </c>
      <c r="K105" s="65"/>
      <c r="L105" s="68"/>
      <c r="M105" s="66"/>
      <c r="N105" s="65"/>
      <c r="O105" s="65"/>
      <c r="P105" s="65"/>
      <c r="Q105" s="65"/>
      <c r="R105" s="65"/>
      <c r="S105" s="65"/>
      <c r="T105" s="65"/>
    </row>
    <row r="106" spans="1:20" s="3" customFormat="1" ht="15.75">
      <c r="A106" s="23" t="s">
        <v>456</v>
      </c>
      <c r="B106" s="20" t="s">
        <v>86</v>
      </c>
      <c r="C106" s="19"/>
      <c r="D106" s="55"/>
      <c r="E106" s="18"/>
      <c r="F106" s="30"/>
      <c r="G106" s="18"/>
      <c r="H106" s="18"/>
      <c r="I106" s="18"/>
      <c r="J106" s="13"/>
      <c r="K106" s="67"/>
      <c r="L106" s="68"/>
      <c r="M106" s="66"/>
      <c r="N106" s="67"/>
      <c r="O106" s="67"/>
      <c r="P106" s="67"/>
      <c r="Q106" s="67"/>
      <c r="R106" s="67"/>
      <c r="S106" s="67"/>
      <c r="T106" s="67"/>
    </row>
    <row r="107" spans="1:20" s="2" customFormat="1" ht="15.75">
      <c r="A107" s="27" t="s">
        <v>457</v>
      </c>
      <c r="B107" s="28" t="s">
        <v>87</v>
      </c>
      <c r="C107" s="29" t="s">
        <v>309</v>
      </c>
      <c r="D107" s="56">
        <v>35.64</v>
      </c>
      <c r="E107" s="30">
        <v>249.28</v>
      </c>
      <c r="F107" s="30">
        <f t="shared" si="8"/>
        <v>174.49599999999998</v>
      </c>
      <c r="G107" s="30">
        <f>ROUND(D107*E107,2)</f>
        <v>8884.34</v>
      </c>
      <c r="H107" s="30">
        <f>ROUND(E107*$J$10,2)</f>
        <v>311.60000000000002</v>
      </c>
      <c r="I107" s="30">
        <f>ROUND(D107*H107,2)</f>
        <v>11105.42</v>
      </c>
      <c r="J107" s="31"/>
      <c r="K107" s="11"/>
      <c r="L107" s="62"/>
      <c r="M107" s="66"/>
      <c r="N107" s="11"/>
      <c r="O107" s="11"/>
      <c r="P107" s="11"/>
      <c r="Q107" s="11"/>
      <c r="R107" s="11"/>
      <c r="S107" s="11"/>
      <c r="T107" s="11"/>
    </row>
    <row r="108" spans="1:20" s="1" customFormat="1" ht="15.75">
      <c r="A108" s="23" t="s">
        <v>458</v>
      </c>
      <c r="B108" s="20" t="s">
        <v>88</v>
      </c>
      <c r="C108" s="19"/>
      <c r="D108" s="55"/>
      <c r="E108" s="18"/>
      <c r="F108" s="30"/>
      <c r="G108" s="18"/>
      <c r="H108" s="18"/>
      <c r="I108" s="18"/>
      <c r="J108" s="13"/>
      <c r="K108" s="71"/>
      <c r="L108" s="68"/>
      <c r="M108" s="66"/>
      <c r="N108" s="71"/>
      <c r="O108" s="71"/>
      <c r="P108" s="71"/>
      <c r="Q108" s="71"/>
      <c r="R108" s="71"/>
      <c r="S108" s="71"/>
      <c r="T108" s="71"/>
    </row>
    <row r="109" spans="1:20" s="2" customFormat="1" ht="15.75">
      <c r="A109" s="27" t="s">
        <v>459</v>
      </c>
      <c r="B109" s="28" t="s">
        <v>89</v>
      </c>
      <c r="C109" s="29" t="s">
        <v>305</v>
      </c>
      <c r="D109" s="56">
        <v>12</v>
      </c>
      <c r="E109" s="30">
        <v>32.17</v>
      </c>
      <c r="F109" s="30">
        <f t="shared" si="8"/>
        <v>22.518999999999998</v>
      </c>
      <c r="G109" s="30">
        <f>ROUND(D109*E109,2)</f>
        <v>386.04</v>
      </c>
      <c r="H109" s="30">
        <f>ROUND(E109*$J$10,2)</f>
        <v>40.21</v>
      </c>
      <c r="I109" s="30">
        <f>ROUND(D109*H109,2)</f>
        <v>482.52</v>
      </c>
      <c r="J109" s="31"/>
      <c r="K109" s="11"/>
      <c r="L109" s="62"/>
      <c r="M109" s="66"/>
      <c r="N109" s="11"/>
      <c r="O109" s="11"/>
      <c r="P109" s="11"/>
      <c r="Q109" s="11"/>
      <c r="R109" s="11"/>
      <c r="S109" s="11"/>
      <c r="T109" s="11"/>
    </row>
    <row r="110" spans="1:20" s="4" customFormat="1" ht="15.75">
      <c r="A110" s="27" t="s">
        <v>460</v>
      </c>
      <c r="B110" s="28" t="s">
        <v>90</v>
      </c>
      <c r="C110" s="29" t="s">
        <v>305</v>
      </c>
      <c r="D110" s="56">
        <v>72</v>
      </c>
      <c r="E110" s="30">
        <v>58.78</v>
      </c>
      <c r="F110" s="30">
        <f t="shared" si="8"/>
        <v>41.146000000000001</v>
      </c>
      <c r="G110" s="30">
        <f>ROUND(D110*E110,2)</f>
        <v>4232.16</v>
      </c>
      <c r="H110" s="30">
        <f>ROUND(E110*$J$10,2)</f>
        <v>73.48</v>
      </c>
      <c r="I110" s="30">
        <f>ROUND(D110*H110,2)</f>
        <v>5290.56</v>
      </c>
      <c r="J110" s="31"/>
      <c r="K110" s="8"/>
      <c r="L110" s="62"/>
      <c r="M110" s="66"/>
      <c r="N110" s="8"/>
      <c r="O110" s="8"/>
      <c r="P110" s="8"/>
      <c r="Q110" s="8"/>
      <c r="R110" s="8"/>
      <c r="S110" s="8"/>
      <c r="T110" s="8"/>
    </row>
    <row r="111" spans="1:20" s="1" customFormat="1" ht="15.75">
      <c r="A111" s="23" t="s">
        <v>461</v>
      </c>
      <c r="B111" s="20" t="s">
        <v>91</v>
      </c>
      <c r="C111" s="19"/>
      <c r="D111" s="55"/>
      <c r="E111" s="18"/>
      <c r="F111" s="30"/>
      <c r="G111" s="18"/>
      <c r="H111" s="18"/>
      <c r="I111" s="18"/>
      <c r="J111" s="13"/>
      <c r="K111" s="71"/>
      <c r="L111" s="68"/>
      <c r="M111" s="66"/>
      <c r="N111" s="71"/>
      <c r="O111" s="71"/>
      <c r="P111" s="71"/>
      <c r="Q111" s="71"/>
      <c r="R111" s="71"/>
      <c r="S111" s="71"/>
      <c r="T111" s="71"/>
    </row>
    <row r="112" spans="1:20" s="2" customFormat="1" ht="15.75">
      <c r="A112" s="27" t="s">
        <v>462</v>
      </c>
      <c r="B112" s="28" t="s">
        <v>92</v>
      </c>
      <c r="C112" s="29" t="s">
        <v>304</v>
      </c>
      <c r="D112" s="56">
        <v>123.58</v>
      </c>
      <c r="E112" s="30">
        <v>50.49</v>
      </c>
      <c r="F112" s="30">
        <f t="shared" si="8"/>
        <v>35.342999999999996</v>
      </c>
      <c r="G112" s="30">
        <f>ROUND(D112*E112,2)</f>
        <v>6239.55</v>
      </c>
      <c r="H112" s="30">
        <f>ROUND(E112*$J$10,2)</f>
        <v>63.11</v>
      </c>
      <c r="I112" s="30">
        <f>ROUND(D112*H112,2)</f>
        <v>7799.13</v>
      </c>
      <c r="J112" s="31"/>
      <c r="K112" s="11"/>
      <c r="L112" s="62"/>
      <c r="M112" s="66"/>
      <c r="N112" s="11"/>
      <c r="O112" s="11"/>
      <c r="P112" s="11"/>
      <c r="Q112" s="11"/>
      <c r="R112" s="11"/>
      <c r="S112" s="11"/>
      <c r="T112" s="11"/>
    </row>
    <row r="113" spans="1:20" s="1" customFormat="1" ht="15.75">
      <c r="A113" s="23" t="s">
        <v>463</v>
      </c>
      <c r="B113" s="20" t="s">
        <v>93</v>
      </c>
      <c r="C113" s="19"/>
      <c r="D113" s="55"/>
      <c r="E113" s="18"/>
      <c r="F113" s="30"/>
      <c r="G113" s="18"/>
      <c r="H113" s="18"/>
      <c r="I113" s="18"/>
      <c r="J113" s="13"/>
      <c r="K113" s="71"/>
      <c r="L113" s="68"/>
      <c r="M113" s="66"/>
      <c r="N113" s="71"/>
      <c r="O113" s="71"/>
      <c r="P113" s="71"/>
      <c r="Q113" s="71"/>
      <c r="R113" s="71"/>
      <c r="S113" s="71"/>
      <c r="T113" s="71"/>
    </row>
    <row r="114" spans="1:20" s="2" customFormat="1" ht="15.75">
      <c r="A114" s="27" t="s">
        <v>464</v>
      </c>
      <c r="B114" s="28" t="s">
        <v>94</v>
      </c>
      <c r="C114" s="29" t="s">
        <v>311</v>
      </c>
      <c r="D114" s="56">
        <v>2580.64</v>
      </c>
      <c r="E114" s="30">
        <v>6.86</v>
      </c>
      <c r="F114" s="30">
        <f t="shared" si="8"/>
        <v>4.8019999999999996</v>
      </c>
      <c r="G114" s="30">
        <f>ROUND(D114*E114,2)</f>
        <v>17703.189999999999</v>
      </c>
      <c r="H114" s="30">
        <f>ROUND(E114*$J$10,2)</f>
        <v>8.58</v>
      </c>
      <c r="I114" s="30">
        <f>ROUND(D114*H114,2)</f>
        <v>22141.89</v>
      </c>
      <c r="J114" s="31"/>
      <c r="K114" s="11"/>
      <c r="L114" s="62"/>
      <c r="M114" s="66"/>
      <c r="N114" s="11"/>
      <c r="O114" s="11"/>
      <c r="P114" s="11"/>
      <c r="Q114" s="11"/>
      <c r="R114" s="11"/>
      <c r="S114" s="11"/>
      <c r="T114" s="11"/>
    </row>
    <row r="115" spans="1:20" s="1" customFormat="1" ht="15.75">
      <c r="A115" s="23" t="s">
        <v>465</v>
      </c>
      <c r="B115" s="20" t="s">
        <v>97</v>
      </c>
      <c r="C115" s="19"/>
      <c r="D115" s="55"/>
      <c r="E115" s="18"/>
      <c r="F115" s="30"/>
      <c r="G115" s="18"/>
      <c r="H115" s="18"/>
      <c r="I115" s="18"/>
      <c r="J115" s="13"/>
      <c r="K115" s="71"/>
      <c r="L115" s="68"/>
      <c r="M115" s="66"/>
      <c r="N115" s="71"/>
      <c r="O115" s="71"/>
      <c r="P115" s="71"/>
      <c r="Q115" s="71"/>
      <c r="R115" s="71"/>
      <c r="S115" s="71"/>
      <c r="T115" s="71"/>
    </row>
    <row r="116" spans="1:20" s="2" customFormat="1" ht="15.75">
      <c r="A116" s="27" t="s">
        <v>466</v>
      </c>
      <c r="B116" s="28" t="s">
        <v>95</v>
      </c>
      <c r="C116" s="29" t="s">
        <v>309</v>
      </c>
      <c r="D116" s="56">
        <v>3.75</v>
      </c>
      <c r="E116" s="30">
        <v>304.77999999999997</v>
      </c>
      <c r="F116" s="30">
        <f t="shared" si="8"/>
        <v>213.34599999999998</v>
      </c>
      <c r="G116" s="30">
        <f>ROUND(D116*E116,2)</f>
        <v>1142.93</v>
      </c>
      <c r="H116" s="30">
        <f>ROUND(E116*$J$10,2)</f>
        <v>380.98</v>
      </c>
      <c r="I116" s="30">
        <f>ROUND(D116*H116,2)</f>
        <v>1428.68</v>
      </c>
      <c r="J116" s="31"/>
      <c r="K116" s="11"/>
      <c r="L116" s="62"/>
      <c r="M116" s="66"/>
      <c r="N116" s="11"/>
      <c r="O116" s="11"/>
      <c r="P116" s="11"/>
      <c r="Q116" s="11"/>
      <c r="R116" s="11"/>
      <c r="S116" s="11"/>
      <c r="T116" s="11"/>
    </row>
    <row r="117" spans="1:20" s="2" customFormat="1" ht="15.75">
      <c r="A117" s="27" t="s">
        <v>467</v>
      </c>
      <c r="B117" s="28" t="s">
        <v>96</v>
      </c>
      <c r="C117" s="29" t="s">
        <v>309</v>
      </c>
      <c r="D117" s="56">
        <v>74.3</v>
      </c>
      <c r="E117" s="30">
        <v>333.13</v>
      </c>
      <c r="F117" s="30">
        <f t="shared" si="8"/>
        <v>233.19099999999997</v>
      </c>
      <c r="G117" s="30">
        <f>ROUND(D117*E117,2)</f>
        <v>24751.56</v>
      </c>
      <c r="H117" s="30">
        <f>ROUND(E117*$J$10,2)</f>
        <v>416.41</v>
      </c>
      <c r="I117" s="30">
        <f>ROUND(D117*H117,2)</f>
        <v>30939.26</v>
      </c>
      <c r="J117" s="31"/>
      <c r="K117" s="11"/>
      <c r="L117" s="62"/>
      <c r="M117" s="66"/>
      <c r="N117" s="11"/>
      <c r="O117" s="11"/>
      <c r="P117" s="11"/>
      <c r="Q117" s="11"/>
      <c r="R117" s="11"/>
      <c r="S117" s="11"/>
      <c r="T117" s="11"/>
    </row>
    <row r="118" spans="1:20" s="2" customFormat="1" ht="15.75">
      <c r="A118" s="27" t="s">
        <v>468</v>
      </c>
      <c r="B118" s="28" t="s">
        <v>98</v>
      </c>
      <c r="C118" s="29" t="s">
        <v>309</v>
      </c>
      <c r="D118" s="56">
        <v>7.77</v>
      </c>
      <c r="E118" s="30">
        <v>344.21</v>
      </c>
      <c r="F118" s="30">
        <f t="shared" si="8"/>
        <v>240.94699999999997</v>
      </c>
      <c r="G118" s="30">
        <f>ROUND(D118*E118,2)</f>
        <v>2674.51</v>
      </c>
      <c r="H118" s="30">
        <f>ROUND(E118*$J$10,2)</f>
        <v>430.26</v>
      </c>
      <c r="I118" s="30">
        <f>ROUND(D118*H118,2)</f>
        <v>3343.12</v>
      </c>
      <c r="J118" s="31"/>
      <c r="K118" s="11"/>
      <c r="L118" s="62"/>
      <c r="M118" s="66"/>
      <c r="N118" s="11"/>
      <c r="O118" s="11"/>
      <c r="P118" s="11"/>
      <c r="Q118" s="11"/>
      <c r="R118" s="11"/>
      <c r="S118" s="11"/>
      <c r="T118" s="11"/>
    </row>
    <row r="119" spans="1:20" s="7" customFormat="1" ht="15.75">
      <c r="A119" s="86">
        <v>5</v>
      </c>
      <c r="B119" s="87" t="s">
        <v>99</v>
      </c>
      <c r="C119" s="88"/>
      <c r="D119" s="89"/>
      <c r="E119" s="90"/>
      <c r="F119" s="90"/>
      <c r="G119" s="90">
        <f>SUM(G120:G128)</f>
        <v>30064.329999999994</v>
      </c>
      <c r="H119" s="90"/>
      <c r="I119" s="90">
        <f>SUM(I120:I128)</f>
        <v>37582.550000000003</v>
      </c>
      <c r="J119" s="91">
        <f>I119/$I$387*100</f>
        <v>1.37316316857598</v>
      </c>
      <c r="K119" s="72"/>
      <c r="L119" s="68"/>
      <c r="M119" s="66"/>
      <c r="N119" s="72"/>
      <c r="O119" s="72"/>
      <c r="P119" s="72"/>
      <c r="Q119" s="72"/>
      <c r="R119" s="72"/>
      <c r="S119" s="72"/>
      <c r="T119" s="72"/>
    </row>
    <row r="120" spans="1:20" s="1" customFormat="1" ht="15.75">
      <c r="A120" s="23" t="s">
        <v>469</v>
      </c>
      <c r="B120" s="20" t="s">
        <v>100</v>
      </c>
      <c r="C120" s="19"/>
      <c r="D120" s="55"/>
      <c r="E120" s="18"/>
      <c r="F120" s="30"/>
      <c r="G120" s="18"/>
      <c r="H120" s="18"/>
      <c r="I120" s="18"/>
      <c r="J120" s="13"/>
      <c r="K120" s="71"/>
      <c r="L120" s="68"/>
      <c r="M120" s="66"/>
      <c r="N120" s="71"/>
      <c r="O120" s="71"/>
      <c r="P120" s="71"/>
      <c r="Q120" s="71"/>
      <c r="R120" s="71"/>
      <c r="S120" s="71"/>
      <c r="T120" s="71"/>
    </row>
    <row r="121" spans="1:20" s="2" customFormat="1" ht="15.75">
      <c r="A121" s="27" t="s">
        <v>470</v>
      </c>
      <c r="B121" s="28" t="s">
        <v>101</v>
      </c>
      <c r="C121" s="29" t="s">
        <v>309</v>
      </c>
      <c r="D121" s="56">
        <v>42.9</v>
      </c>
      <c r="E121" s="30">
        <v>93.39</v>
      </c>
      <c r="F121" s="30">
        <f t="shared" si="8"/>
        <v>65.37299999999999</v>
      </c>
      <c r="G121" s="30">
        <f>ROUND(D121*E121,2)</f>
        <v>4006.43</v>
      </c>
      <c r="H121" s="30">
        <f>ROUND(E121*$J$10,2)</f>
        <v>116.74</v>
      </c>
      <c r="I121" s="30">
        <f>ROUND(D121*H121,2)</f>
        <v>5008.1499999999996</v>
      </c>
      <c r="J121" s="31"/>
      <c r="K121" s="11"/>
      <c r="L121" s="62"/>
      <c r="M121" s="66"/>
      <c r="N121" s="11"/>
      <c r="O121" s="11"/>
      <c r="P121" s="11"/>
      <c r="Q121" s="11"/>
      <c r="R121" s="11"/>
      <c r="S121" s="11"/>
      <c r="T121" s="11"/>
    </row>
    <row r="122" spans="1:20" s="2" customFormat="1" ht="15.75">
      <c r="A122" s="27" t="s">
        <v>471</v>
      </c>
      <c r="B122" s="28" t="s">
        <v>102</v>
      </c>
      <c r="C122" s="29" t="s">
        <v>309</v>
      </c>
      <c r="D122" s="56">
        <v>35.279999999999994</v>
      </c>
      <c r="E122" s="30">
        <v>86.2</v>
      </c>
      <c r="F122" s="30">
        <f t="shared" si="8"/>
        <v>60.339999999999996</v>
      </c>
      <c r="G122" s="30">
        <f>ROUND(D122*E122,2)</f>
        <v>3041.14</v>
      </c>
      <c r="H122" s="30">
        <f>ROUND(E122*$J$10,2)</f>
        <v>107.75</v>
      </c>
      <c r="I122" s="30">
        <f>ROUND(D122*H122,2)</f>
        <v>3801.42</v>
      </c>
      <c r="J122" s="31"/>
      <c r="K122" s="11"/>
      <c r="L122" s="62"/>
      <c r="M122" s="66"/>
      <c r="N122" s="11"/>
      <c r="O122" s="11"/>
      <c r="P122" s="11"/>
      <c r="Q122" s="11"/>
      <c r="R122" s="11"/>
      <c r="S122" s="11"/>
      <c r="T122" s="11"/>
    </row>
    <row r="123" spans="1:20" s="3" customFormat="1" ht="15.75">
      <c r="A123" s="23" t="s">
        <v>472</v>
      </c>
      <c r="B123" s="20" t="s">
        <v>103</v>
      </c>
      <c r="C123" s="19"/>
      <c r="D123" s="55"/>
      <c r="E123" s="18"/>
      <c r="F123" s="30"/>
      <c r="G123" s="18"/>
      <c r="H123" s="18"/>
      <c r="I123" s="18"/>
      <c r="J123" s="13"/>
      <c r="K123" s="67"/>
      <c r="L123" s="68"/>
      <c r="M123" s="66"/>
      <c r="N123" s="67"/>
      <c r="O123" s="67"/>
      <c r="P123" s="67"/>
      <c r="Q123" s="67"/>
      <c r="R123" s="67"/>
      <c r="S123" s="67"/>
      <c r="T123" s="67"/>
    </row>
    <row r="124" spans="1:20" s="2" customFormat="1" ht="15.75">
      <c r="A124" s="27" t="s">
        <v>473</v>
      </c>
      <c r="B124" s="28" t="s">
        <v>104</v>
      </c>
      <c r="C124" s="29" t="s">
        <v>304</v>
      </c>
      <c r="D124" s="56">
        <v>340.76</v>
      </c>
      <c r="E124" s="30">
        <v>5.0199999999999996</v>
      </c>
      <c r="F124" s="30">
        <f t="shared" si="8"/>
        <v>3.5139999999999993</v>
      </c>
      <c r="G124" s="30">
        <f>ROUND(D124*E124,2)</f>
        <v>1710.62</v>
      </c>
      <c r="H124" s="30">
        <f>ROUND(E124*$J$10,2)</f>
        <v>6.28</v>
      </c>
      <c r="I124" s="30">
        <f>ROUND(D124*H124,2)</f>
        <v>2139.9699999999998</v>
      </c>
      <c r="J124" s="31"/>
      <c r="K124" s="11"/>
      <c r="L124" s="62"/>
      <c r="M124" s="66"/>
      <c r="N124" s="11"/>
      <c r="O124" s="11"/>
      <c r="P124" s="11"/>
      <c r="Q124" s="11"/>
      <c r="R124" s="11"/>
      <c r="S124" s="11"/>
      <c r="T124" s="11"/>
    </row>
    <row r="125" spans="1:20" s="3" customFormat="1" ht="15.75">
      <c r="A125" s="23" t="s">
        <v>474</v>
      </c>
      <c r="B125" s="20" t="s">
        <v>105</v>
      </c>
      <c r="C125" s="19"/>
      <c r="D125" s="55"/>
      <c r="E125" s="18"/>
      <c r="F125" s="30"/>
      <c r="G125" s="18"/>
      <c r="H125" s="18"/>
      <c r="I125" s="18"/>
      <c r="J125" s="13"/>
      <c r="K125" s="67"/>
      <c r="L125" s="68"/>
      <c r="M125" s="66"/>
      <c r="N125" s="67"/>
      <c r="O125" s="67"/>
      <c r="P125" s="67"/>
      <c r="Q125" s="67"/>
      <c r="R125" s="67"/>
      <c r="S125" s="67"/>
      <c r="T125" s="67"/>
    </row>
    <row r="126" spans="1:20" s="2" customFormat="1" ht="15.75">
      <c r="A126" s="27" t="s">
        <v>475</v>
      </c>
      <c r="B126" s="28" t="s">
        <v>106</v>
      </c>
      <c r="C126" s="29" t="s">
        <v>303</v>
      </c>
      <c r="D126" s="56">
        <v>161</v>
      </c>
      <c r="E126" s="30">
        <v>5.52</v>
      </c>
      <c r="F126" s="30">
        <f t="shared" si="8"/>
        <v>3.8639999999999994</v>
      </c>
      <c r="G126" s="30">
        <f>ROUND(D126*E126,2)</f>
        <v>888.72</v>
      </c>
      <c r="H126" s="30">
        <f>ROUND(E126*$J$10,2)</f>
        <v>6.9</v>
      </c>
      <c r="I126" s="30">
        <f>ROUND(D126*H126,2)</f>
        <v>1110.9000000000001</v>
      </c>
      <c r="J126" s="31"/>
      <c r="K126" s="11"/>
      <c r="L126" s="62"/>
      <c r="M126" s="66"/>
      <c r="N126" s="11"/>
      <c r="O126" s="11"/>
      <c r="P126" s="11"/>
      <c r="Q126" s="11"/>
      <c r="R126" s="11"/>
      <c r="S126" s="11"/>
      <c r="T126" s="11"/>
    </row>
    <row r="127" spans="1:20" s="3" customFormat="1" ht="15.75">
      <c r="A127" s="23" t="s">
        <v>476</v>
      </c>
      <c r="B127" s="20" t="s">
        <v>477</v>
      </c>
      <c r="C127" s="19"/>
      <c r="D127" s="55"/>
      <c r="E127" s="18"/>
      <c r="F127" s="30"/>
      <c r="G127" s="18"/>
      <c r="H127" s="18"/>
      <c r="I127" s="18"/>
      <c r="J127" s="13"/>
      <c r="K127" s="67"/>
      <c r="L127" s="68"/>
      <c r="M127" s="66"/>
      <c r="N127" s="67"/>
      <c r="O127" s="67"/>
      <c r="P127" s="67"/>
      <c r="Q127" s="67"/>
      <c r="R127" s="67"/>
      <c r="S127" s="67"/>
      <c r="T127" s="67"/>
    </row>
    <row r="128" spans="1:20" s="2" customFormat="1" ht="15.75">
      <c r="A128" s="27" t="s">
        <v>478</v>
      </c>
      <c r="B128" s="33" t="s">
        <v>345</v>
      </c>
      <c r="C128" s="34" t="s">
        <v>309</v>
      </c>
      <c r="D128" s="56">
        <v>66.58</v>
      </c>
      <c r="E128" s="32">
        <v>306.66000000000003</v>
      </c>
      <c r="F128" s="30">
        <f t="shared" si="8"/>
        <v>214.66200000000001</v>
      </c>
      <c r="G128" s="30">
        <f>ROUND(D128*E128,2)</f>
        <v>20417.419999999998</v>
      </c>
      <c r="H128" s="30">
        <f>ROUND(E128*$J$10,2)</f>
        <v>383.33</v>
      </c>
      <c r="I128" s="30">
        <f>ROUND(D128*H128,2)</f>
        <v>25522.11</v>
      </c>
      <c r="J128" s="31"/>
      <c r="K128" s="11"/>
      <c r="L128" s="62"/>
      <c r="M128" s="66"/>
      <c r="N128" s="11"/>
      <c r="O128" s="11"/>
      <c r="P128" s="11"/>
      <c r="Q128" s="11"/>
      <c r="R128" s="11"/>
      <c r="S128" s="11"/>
      <c r="T128" s="11"/>
    </row>
    <row r="129" spans="1:20" s="5" customFormat="1" ht="15.75">
      <c r="A129" s="86">
        <v>6</v>
      </c>
      <c r="B129" s="87" t="s">
        <v>108</v>
      </c>
      <c r="C129" s="88"/>
      <c r="D129" s="89"/>
      <c r="E129" s="90"/>
      <c r="F129" s="90"/>
      <c r="G129" s="90">
        <f>SUM(G130:G152)</f>
        <v>697531.08</v>
      </c>
      <c r="H129" s="90"/>
      <c r="I129" s="90">
        <f>SUM(I130:I152)</f>
        <v>872085.76</v>
      </c>
      <c r="J129" s="91">
        <f>I129/$I$387*100</f>
        <v>31.863618766464537</v>
      </c>
      <c r="K129" s="65"/>
      <c r="L129" s="68"/>
      <c r="M129" s="66"/>
      <c r="N129" s="65"/>
      <c r="O129" s="65"/>
      <c r="P129" s="65"/>
      <c r="Q129" s="65"/>
      <c r="R129" s="65"/>
      <c r="S129" s="65"/>
      <c r="T129" s="65"/>
    </row>
    <row r="130" spans="1:20" s="3" customFormat="1" ht="15.75">
      <c r="A130" s="23" t="s">
        <v>479</v>
      </c>
      <c r="B130" s="20" t="s">
        <v>109</v>
      </c>
      <c r="C130" s="35"/>
      <c r="D130" s="55"/>
      <c r="E130" s="18"/>
      <c r="F130" s="30"/>
      <c r="G130" s="18"/>
      <c r="H130" s="18"/>
      <c r="I130" s="18"/>
      <c r="J130" s="13"/>
      <c r="K130" s="67"/>
      <c r="L130" s="68"/>
      <c r="M130" s="66"/>
      <c r="N130" s="67"/>
      <c r="O130" s="67"/>
      <c r="P130" s="67"/>
      <c r="Q130" s="67"/>
      <c r="R130" s="67"/>
      <c r="S130" s="67"/>
      <c r="T130" s="67"/>
    </row>
    <row r="131" spans="1:20" s="2" customFormat="1" ht="15.75">
      <c r="A131" s="27" t="s">
        <v>480</v>
      </c>
      <c r="B131" s="28" t="s">
        <v>110</v>
      </c>
      <c r="C131" s="29" t="s">
        <v>304</v>
      </c>
      <c r="D131" s="56">
        <v>2959.98</v>
      </c>
      <c r="E131" s="30">
        <v>66.319999999999993</v>
      </c>
      <c r="F131" s="30">
        <f t="shared" si="8"/>
        <v>46.423999999999992</v>
      </c>
      <c r="G131" s="30">
        <f>ROUND(D131*E131,2)</f>
        <v>196305.87</v>
      </c>
      <c r="H131" s="30">
        <f>ROUND(E131*$J$10,2)</f>
        <v>82.9</v>
      </c>
      <c r="I131" s="30">
        <f>ROUND(D131*H131,2)</f>
        <v>245382.34</v>
      </c>
      <c r="J131" s="31"/>
      <c r="K131" s="11"/>
      <c r="L131" s="62"/>
      <c r="M131" s="66"/>
      <c r="N131" s="11"/>
      <c r="O131" s="11"/>
      <c r="P131" s="11"/>
      <c r="Q131" s="11"/>
      <c r="R131" s="11"/>
      <c r="S131" s="11"/>
      <c r="T131" s="11"/>
    </row>
    <row r="132" spans="1:20" s="10" customFormat="1" ht="33" customHeight="1">
      <c r="A132" s="25" t="s">
        <v>481</v>
      </c>
      <c r="B132" s="36" t="s">
        <v>342</v>
      </c>
      <c r="C132" s="34" t="s">
        <v>304</v>
      </c>
      <c r="D132" s="57">
        <v>47.06</v>
      </c>
      <c r="E132" s="32">
        <v>100.2</v>
      </c>
      <c r="F132" s="30">
        <f t="shared" si="8"/>
        <v>70.14</v>
      </c>
      <c r="G132" s="32">
        <f>ROUND(D132*E132,2)</f>
        <v>4715.41</v>
      </c>
      <c r="H132" s="32">
        <f>ROUND(E132*$J$10,2)</f>
        <v>125.25</v>
      </c>
      <c r="I132" s="32">
        <f>ROUND(D132*H132,2)</f>
        <v>5894.27</v>
      </c>
      <c r="J132" s="16"/>
      <c r="K132" s="12"/>
      <c r="L132" s="61"/>
      <c r="M132" s="66"/>
      <c r="N132" s="12"/>
      <c r="O132" s="12"/>
      <c r="P132" s="12"/>
      <c r="Q132" s="12"/>
      <c r="R132" s="12"/>
      <c r="S132" s="12"/>
      <c r="T132" s="12"/>
    </row>
    <row r="133" spans="1:20" s="3" customFormat="1" ht="15.75">
      <c r="A133" s="23" t="s">
        <v>482</v>
      </c>
      <c r="B133" s="20" t="s">
        <v>111</v>
      </c>
      <c r="C133" s="19"/>
      <c r="D133" s="55"/>
      <c r="E133" s="18"/>
      <c r="F133" s="30"/>
      <c r="G133" s="18"/>
      <c r="H133" s="18"/>
      <c r="I133" s="18"/>
      <c r="J133" s="13"/>
      <c r="K133" s="67"/>
      <c r="L133" s="68"/>
      <c r="M133" s="66"/>
      <c r="N133" s="67"/>
      <c r="O133" s="67"/>
      <c r="P133" s="67"/>
      <c r="Q133" s="67"/>
      <c r="R133" s="67"/>
      <c r="S133" s="67"/>
      <c r="T133" s="67"/>
    </row>
    <row r="134" spans="1:20" s="2" customFormat="1" ht="15.75">
      <c r="A134" s="27" t="s">
        <v>483</v>
      </c>
      <c r="B134" s="28" t="s">
        <v>94</v>
      </c>
      <c r="C134" s="29" t="s">
        <v>311</v>
      </c>
      <c r="D134" s="56">
        <v>17588.28</v>
      </c>
      <c r="E134" s="30">
        <v>6.86</v>
      </c>
      <c r="F134" s="30">
        <f t="shared" si="8"/>
        <v>4.8019999999999996</v>
      </c>
      <c r="G134" s="30">
        <f>ROUND(D134*E134,2)</f>
        <v>120655.6</v>
      </c>
      <c r="H134" s="32">
        <f>ROUND(E134*$J$10,2)</f>
        <v>8.58</v>
      </c>
      <c r="I134" s="30">
        <f>ROUND(D134*H134,2)</f>
        <v>150907.44</v>
      </c>
      <c r="J134" s="31"/>
      <c r="K134" s="11"/>
      <c r="L134" s="62"/>
      <c r="M134" s="66"/>
      <c r="N134" s="70"/>
      <c r="O134" s="11"/>
      <c r="P134" s="11"/>
      <c r="Q134" s="11"/>
      <c r="R134" s="11"/>
      <c r="S134" s="11"/>
      <c r="T134" s="11"/>
    </row>
    <row r="135" spans="1:20" s="3" customFormat="1" ht="15.75">
      <c r="A135" s="23" t="s">
        <v>484</v>
      </c>
      <c r="B135" s="20" t="s">
        <v>112</v>
      </c>
      <c r="C135" s="19"/>
      <c r="D135" s="55"/>
      <c r="E135" s="18"/>
      <c r="F135" s="30"/>
      <c r="G135" s="18"/>
      <c r="H135" s="18"/>
      <c r="I135" s="18"/>
      <c r="J135" s="13"/>
      <c r="K135" s="67"/>
      <c r="L135" s="68"/>
      <c r="M135" s="66"/>
      <c r="N135" s="67"/>
      <c r="O135" s="67"/>
      <c r="P135" s="67"/>
      <c r="Q135" s="67"/>
      <c r="R135" s="67"/>
      <c r="S135" s="67"/>
      <c r="T135" s="67"/>
    </row>
    <row r="136" spans="1:20" s="2" customFormat="1" ht="15.75">
      <c r="A136" s="27" t="s">
        <v>485</v>
      </c>
      <c r="B136" s="28" t="s">
        <v>113</v>
      </c>
      <c r="C136" s="29" t="s">
        <v>311</v>
      </c>
      <c r="D136" s="56">
        <v>915.5300000000002</v>
      </c>
      <c r="E136" s="30">
        <v>9.14</v>
      </c>
      <c r="F136" s="30">
        <f t="shared" si="8"/>
        <v>6.3979999999999997</v>
      </c>
      <c r="G136" s="30">
        <f>ROUND(D136*E136,2)</f>
        <v>8367.94</v>
      </c>
      <c r="H136" s="32">
        <f>ROUND(E136*$J$10,2)</f>
        <v>11.43</v>
      </c>
      <c r="I136" s="30">
        <f>ROUND(D136*H136,2)</f>
        <v>10464.51</v>
      </c>
      <c r="J136" s="31"/>
      <c r="K136" s="11"/>
      <c r="L136" s="62"/>
      <c r="M136" s="66"/>
      <c r="N136" s="11"/>
      <c r="O136" s="11"/>
      <c r="P136" s="11"/>
      <c r="Q136" s="11"/>
      <c r="R136" s="11"/>
      <c r="S136" s="11"/>
      <c r="T136" s="11"/>
    </row>
    <row r="137" spans="1:20" s="1" customFormat="1" ht="15.75">
      <c r="A137" s="23" t="s">
        <v>486</v>
      </c>
      <c r="B137" s="20" t="s">
        <v>114</v>
      </c>
      <c r="C137" s="19"/>
      <c r="D137" s="55"/>
      <c r="E137" s="18"/>
      <c r="F137" s="30"/>
      <c r="G137" s="18"/>
      <c r="H137" s="18"/>
      <c r="I137" s="18"/>
      <c r="J137" s="13"/>
      <c r="K137" s="71"/>
      <c r="L137" s="68"/>
      <c r="M137" s="66"/>
      <c r="N137" s="71"/>
      <c r="O137" s="71"/>
      <c r="P137" s="71"/>
      <c r="Q137" s="71"/>
      <c r="R137" s="71"/>
      <c r="S137" s="71"/>
      <c r="T137" s="71"/>
    </row>
    <row r="138" spans="1:20" s="2" customFormat="1" ht="15.75">
      <c r="A138" s="27" t="s">
        <v>487</v>
      </c>
      <c r="B138" s="28" t="s">
        <v>116</v>
      </c>
      <c r="C138" s="29" t="s">
        <v>309</v>
      </c>
      <c r="D138" s="56">
        <v>0.99</v>
      </c>
      <c r="E138" s="30">
        <v>428.37</v>
      </c>
      <c r="F138" s="30">
        <f t="shared" si="8"/>
        <v>299.85899999999998</v>
      </c>
      <c r="G138" s="30">
        <f>ROUND(D138*E138,2)</f>
        <v>424.09</v>
      </c>
      <c r="H138" s="32">
        <f>ROUND(E138*$J$10,2)</f>
        <v>535.46</v>
      </c>
      <c r="I138" s="30">
        <f>ROUND(D138*H138,2)</f>
        <v>530.11</v>
      </c>
      <c r="J138" s="31"/>
      <c r="K138" s="11"/>
      <c r="L138" s="62"/>
      <c r="M138" s="66"/>
      <c r="N138" s="11"/>
      <c r="O138" s="11"/>
      <c r="P138" s="11"/>
      <c r="Q138" s="11"/>
      <c r="R138" s="11"/>
      <c r="S138" s="11"/>
      <c r="T138" s="11"/>
    </row>
    <row r="139" spans="1:20" s="3" customFormat="1" ht="15.75">
      <c r="A139" s="23" t="s">
        <v>488</v>
      </c>
      <c r="B139" s="20" t="s">
        <v>118</v>
      </c>
      <c r="C139" s="19"/>
      <c r="D139" s="93"/>
      <c r="E139" s="18"/>
      <c r="F139" s="30"/>
      <c r="G139" s="18"/>
      <c r="H139" s="18"/>
      <c r="I139" s="18"/>
      <c r="J139" s="13"/>
      <c r="K139" s="67"/>
      <c r="L139" s="68"/>
      <c r="M139" s="66"/>
      <c r="N139" s="67"/>
      <c r="O139" s="67"/>
      <c r="P139" s="67"/>
      <c r="Q139" s="67"/>
      <c r="R139" s="67"/>
      <c r="S139" s="67"/>
      <c r="T139" s="67"/>
    </row>
    <row r="140" spans="1:20" s="2" customFormat="1" ht="15.75">
      <c r="A140" s="27" t="s">
        <v>489</v>
      </c>
      <c r="B140" s="28" t="s">
        <v>117</v>
      </c>
      <c r="C140" s="29" t="s">
        <v>309</v>
      </c>
      <c r="D140" s="56">
        <v>361.47</v>
      </c>
      <c r="E140" s="30">
        <v>393</v>
      </c>
      <c r="F140" s="30">
        <f t="shared" si="8"/>
        <v>275.09999999999997</v>
      </c>
      <c r="G140" s="30">
        <f>ROUND(D140*E140,2)</f>
        <v>142057.71</v>
      </c>
      <c r="H140" s="32">
        <f>ROUND(E140*$J$10,2)</f>
        <v>491.25</v>
      </c>
      <c r="I140" s="30">
        <f>ROUND(D140*H140,2)</f>
        <v>177572.14</v>
      </c>
      <c r="J140" s="31"/>
      <c r="K140" s="11"/>
      <c r="L140" s="62"/>
      <c r="M140" s="66"/>
      <c r="N140" s="11"/>
      <c r="O140" s="11"/>
      <c r="P140" s="11"/>
      <c r="Q140" s="11"/>
      <c r="R140" s="11"/>
      <c r="S140" s="11"/>
      <c r="T140" s="11"/>
    </row>
    <row r="141" spans="1:20" s="3" customFormat="1" ht="15.75">
      <c r="A141" s="23" t="s">
        <v>490</v>
      </c>
      <c r="B141" s="20" t="s">
        <v>346</v>
      </c>
      <c r="C141" s="19"/>
      <c r="D141" s="55"/>
      <c r="E141" s="18"/>
      <c r="F141" s="30"/>
      <c r="G141" s="18"/>
      <c r="H141" s="18"/>
      <c r="I141" s="18"/>
      <c r="J141" s="13"/>
      <c r="K141" s="67"/>
      <c r="L141" s="68"/>
      <c r="M141" s="66"/>
      <c r="N141" s="67"/>
      <c r="O141" s="67"/>
      <c r="P141" s="67"/>
      <c r="Q141" s="67"/>
      <c r="R141" s="67"/>
      <c r="S141" s="67"/>
      <c r="T141" s="67"/>
    </row>
    <row r="142" spans="1:20" s="2" customFormat="1" ht="15.75">
      <c r="A142" s="27" t="s">
        <v>491</v>
      </c>
      <c r="B142" s="33" t="s">
        <v>115</v>
      </c>
      <c r="C142" s="34" t="s">
        <v>309</v>
      </c>
      <c r="D142" s="56">
        <v>54.1</v>
      </c>
      <c r="E142" s="30">
        <v>312.64999999999998</v>
      </c>
      <c r="F142" s="30">
        <f t="shared" si="8"/>
        <v>218.85499999999996</v>
      </c>
      <c r="G142" s="30">
        <f>ROUND(D142*E142,2)</f>
        <v>16914.37</v>
      </c>
      <c r="H142" s="32">
        <f>ROUND(E142*$J$10,2)</f>
        <v>390.81</v>
      </c>
      <c r="I142" s="30">
        <f>ROUND(D142*H142,2)</f>
        <v>21142.82</v>
      </c>
      <c r="J142" s="31"/>
      <c r="K142" s="11"/>
      <c r="L142" s="62"/>
      <c r="M142" s="66"/>
      <c r="N142" s="11"/>
      <c r="O142" s="11"/>
      <c r="P142" s="11"/>
      <c r="Q142" s="11"/>
      <c r="R142" s="11"/>
      <c r="S142" s="11"/>
      <c r="T142" s="11"/>
    </row>
    <row r="143" spans="1:20" s="3" customFormat="1" ht="15.75">
      <c r="A143" s="23" t="s">
        <v>492</v>
      </c>
      <c r="B143" s="37" t="s">
        <v>347</v>
      </c>
      <c r="C143" s="38"/>
      <c r="D143" s="55"/>
      <c r="E143" s="18"/>
      <c r="F143" s="30"/>
      <c r="G143" s="18"/>
      <c r="H143" s="18"/>
      <c r="I143" s="18"/>
      <c r="J143" s="13"/>
      <c r="K143" s="67"/>
      <c r="L143" s="68"/>
      <c r="M143" s="66"/>
      <c r="N143" s="67"/>
      <c r="O143" s="67"/>
      <c r="P143" s="67"/>
      <c r="Q143" s="67"/>
      <c r="R143" s="67"/>
      <c r="S143" s="67"/>
      <c r="T143" s="67"/>
    </row>
    <row r="144" spans="1:20" s="2" customFormat="1" ht="15.75">
      <c r="A144" s="27" t="s">
        <v>493</v>
      </c>
      <c r="B144" s="33" t="s">
        <v>348</v>
      </c>
      <c r="C144" s="34" t="s">
        <v>312</v>
      </c>
      <c r="D144" s="56">
        <v>1</v>
      </c>
      <c r="E144" s="30">
        <v>4000</v>
      </c>
      <c r="F144" s="30">
        <f t="shared" si="8"/>
        <v>2800</v>
      </c>
      <c r="G144" s="30">
        <f>ROUND(D144*E144,2)</f>
        <v>4000</v>
      </c>
      <c r="H144" s="32">
        <f>ROUND(E144*$J$10,2)</f>
        <v>5000</v>
      </c>
      <c r="I144" s="30">
        <f>ROUND(D144*H144,2)</f>
        <v>5000</v>
      </c>
      <c r="J144" s="31"/>
      <c r="K144" s="11"/>
      <c r="L144" s="62"/>
      <c r="M144" s="66"/>
      <c r="N144" s="11"/>
      <c r="O144" s="11"/>
      <c r="P144" s="11"/>
      <c r="Q144" s="11"/>
      <c r="R144" s="11"/>
      <c r="S144" s="11"/>
      <c r="T144" s="11"/>
    </row>
    <row r="145" spans="1:20" s="2" customFormat="1" ht="15.75">
      <c r="A145" s="27" t="s">
        <v>494</v>
      </c>
      <c r="B145" s="33" t="s">
        <v>349</v>
      </c>
      <c r="C145" s="34" t="s">
        <v>309</v>
      </c>
      <c r="D145" s="56">
        <v>54.1</v>
      </c>
      <c r="E145" s="30">
        <v>325.60000000000002</v>
      </c>
      <c r="F145" s="30">
        <f t="shared" si="8"/>
        <v>227.92</v>
      </c>
      <c r="G145" s="30">
        <f>ROUND(D145*E145,2)</f>
        <v>17614.96</v>
      </c>
      <c r="H145" s="32">
        <f>ROUND(E145*$J$10,2)</f>
        <v>407</v>
      </c>
      <c r="I145" s="30">
        <f>ROUND(D145*H145,2)</f>
        <v>22018.7</v>
      </c>
      <c r="J145" s="31"/>
      <c r="K145" s="11"/>
      <c r="L145" s="62"/>
      <c r="M145" s="66"/>
      <c r="N145" s="11"/>
      <c r="O145" s="11"/>
      <c r="P145" s="11"/>
      <c r="Q145" s="11"/>
      <c r="R145" s="11"/>
      <c r="S145" s="11"/>
      <c r="T145" s="11"/>
    </row>
    <row r="146" spans="1:20" s="3" customFormat="1" ht="15.75">
      <c r="A146" s="23" t="s">
        <v>495</v>
      </c>
      <c r="B146" s="20" t="s">
        <v>119</v>
      </c>
      <c r="C146" s="19"/>
      <c r="D146" s="55"/>
      <c r="E146" s="18"/>
      <c r="F146" s="30"/>
      <c r="G146" s="18"/>
      <c r="H146" s="18"/>
      <c r="I146" s="18"/>
      <c r="J146" s="13"/>
      <c r="K146" s="67"/>
      <c r="L146" s="68"/>
      <c r="M146" s="66"/>
      <c r="N146" s="67"/>
      <c r="O146" s="67"/>
      <c r="P146" s="67"/>
      <c r="Q146" s="67"/>
      <c r="R146" s="67"/>
      <c r="S146" s="67"/>
      <c r="T146" s="67"/>
    </row>
    <row r="147" spans="1:20" s="2" customFormat="1" ht="15.75">
      <c r="A147" s="27" t="s">
        <v>496</v>
      </c>
      <c r="B147" s="28" t="s">
        <v>120</v>
      </c>
      <c r="C147" s="29" t="s">
        <v>304</v>
      </c>
      <c r="D147" s="56">
        <v>11.440000000000001</v>
      </c>
      <c r="E147" s="30">
        <v>55.66</v>
      </c>
      <c r="F147" s="30">
        <f t="shared" si="8"/>
        <v>38.961999999999996</v>
      </c>
      <c r="G147" s="30">
        <f>ROUND(D147*E147,2)</f>
        <v>636.75</v>
      </c>
      <c r="H147" s="32">
        <f>ROUND(E147*$J$10,2)</f>
        <v>69.58</v>
      </c>
      <c r="I147" s="30">
        <f>ROUND(D147*H147,2)</f>
        <v>796</v>
      </c>
      <c r="J147" s="31"/>
      <c r="K147" s="11"/>
      <c r="L147" s="62"/>
      <c r="M147" s="66"/>
      <c r="N147" s="11"/>
      <c r="O147" s="11"/>
      <c r="P147" s="11"/>
      <c r="Q147" s="11"/>
      <c r="R147" s="11"/>
      <c r="S147" s="11"/>
      <c r="T147" s="11"/>
    </row>
    <row r="148" spans="1:20" s="2" customFormat="1" ht="15.75">
      <c r="A148" s="27" t="s">
        <v>497</v>
      </c>
      <c r="B148" s="28" t="s">
        <v>121</v>
      </c>
      <c r="C148" s="29" t="s">
        <v>304</v>
      </c>
      <c r="D148" s="56">
        <v>224</v>
      </c>
      <c r="E148" s="30">
        <v>77.56</v>
      </c>
      <c r="F148" s="30">
        <f t="shared" si="8"/>
        <v>54.292000000000002</v>
      </c>
      <c r="G148" s="30">
        <f>ROUND(D148*E148,2)</f>
        <v>17373.439999999999</v>
      </c>
      <c r="H148" s="32">
        <f>ROUND(E148*$J$10,2)</f>
        <v>96.95</v>
      </c>
      <c r="I148" s="30">
        <f>ROUND(D148*H148,2)</f>
        <v>21716.799999999999</v>
      </c>
      <c r="J148" s="31"/>
      <c r="K148" s="11"/>
      <c r="L148" s="62"/>
      <c r="M148" s="66"/>
      <c r="N148" s="11"/>
      <c r="O148" s="11"/>
      <c r="P148" s="11"/>
      <c r="Q148" s="11"/>
      <c r="R148" s="11"/>
      <c r="S148" s="11"/>
      <c r="T148" s="11"/>
    </row>
    <row r="149" spans="1:20" s="3" customFormat="1" ht="15.75">
      <c r="A149" s="23" t="s">
        <v>498</v>
      </c>
      <c r="B149" s="20" t="s">
        <v>122</v>
      </c>
      <c r="C149" s="19"/>
      <c r="D149" s="55"/>
      <c r="E149" s="18"/>
      <c r="F149" s="30"/>
      <c r="G149" s="18"/>
      <c r="H149" s="18"/>
      <c r="I149" s="18"/>
      <c r="J149" s="13"/>
      <c r="K149" s="67"/>
      <c r="L149" s="68"/>
      <c r="M149" s="66"/>
      <c r="N149" s="67"/>
      <c r="O149" s="67"/>
      <c r="P149" s="67"/>
      <c r="Q149" s="67"/>
      <c r="R149" s="67"/>
      <c r="S149" s="67"/>
      <c r="T149" s="67"/>
    </row>
    <row r="150" spans="1:20" s="2" customFormat="1" ht="15.75">
      <c r="A150" s="27" t="s">
        <v>499</v>
      </c>
      <c r="B150" s="28" t="s">
        <v>123</v>
      </c>
      <c r="C150" s="29" t="s">
        <v>304</v>
      </c>
      <c r="D150" s="56">
        <v>1951.72</v>
      </c>
      <c r="E150" s="30">
        <v>6.07</v>
      </c>
      <c r="F150" s="30">
        <f t="shared" si="8"/>
        <v>4.2489999999999997</v>
      </c>
      <c r="G150" s="30">
        <f>ROUND(D150*E150,2)</f>
        <v>11846.94</v>
      </c>
      <c r="H150" s="32">
        <f>ROUND(E150*$J$10,2)</f>
        <v>7.59</v>
      </c>
      <c r="I150" s="30">
        <f>ROUND(D150*H150,2)</f>
        <v>14813.55</v>
      </c>
      <c r="J150" s="31"/>
      <c r="K150" s="11"/>
      <c r="L150" s="62"/>
      <c r="M150" s="66"/>
      <c r="N150" s="11"/>
      <c r="O150" s="11"/>
      <c r="P150" s="11"/>
      <c r="Q150" s="11"/>
      <c r="R150" s="11"/>
      <c r="S150" s="11"/>
      <c r="T150" s="11"/>
    </row>
    <row r="151" spans="1:20" ht="15.75">
      <c r="A151" s="27" t="s">
        <v>500</v>
      </c>
      <c r="B151" s="20" t="s">
        <v>318</v>
      </c>
      <c r="C151" s="29"/>
      <c r="D151" s="56"/>
      <c r="E151" s="30"/>
      <c r="F151" s="30"/>
      <c r="G151" s="30"/>
      <c r="H151" s="30"/>
      <c r="I151" s="30"/>
      <c r="J151" s="31"/>
      <c r="L151" s="62"/>
      <c r="M151" s="66"/>
    </row>
    <row r="152" spans="1:20" s="12" customFormat="1" ht="31.5">
      <c r="A152" s="25" t="s">
        <v>501</v>
      </c>
      <c r="B152" s="36" t="s">
        <v>341</v>
      </c>
      <c r="C152" s="34" t="s">
        <v>311</v>
      </c>
      <c r="D152" s="57">
        <v>14916</v>
      </c>
      <c r="E152" s="32">
        <v>10.5</v>
      </c>
      <c r="F152" s="30">
        <f t="shared" si="8"/>
        <v>7.35</v>
      </c>
      <c r="G152" s="32">
        <f>ROUND(D152*E152,2)</f>
        <v>156618</v>
      </c>
      <c r="H152" s="32">
        <f>ROUND(E152*$J$10,2)</f>
        <v>13.13</v>
      </c>
      <c r="I152" s="32">
        <f>ROUND(D152*H152,2)</f>
        <v>195847.08</v>
      </c>
      <c r="J152" s="16"/>
      <c r="L152" s="61"/>
      <c r="M152" s="66"/>
    </row>
    <row r="153" spans="1:20" s="5" customFormat="1" ht="15.75">
      <c r="A153" s="86">
        <v>7</v>
      </c>
      <c r="B153" s="87" t="s">
        <v>294</v>
      </c>
      <c r="C153" s="88"/>
      <c r="D153" s="89"/>
      <c r="E153" s="90"/>
      <c r="F153" s="90"/>
      <c r="G153" s="90">
        <f>SUM(G154:G167)</f>
        <v>106264.88</v>
      </c>
      <c r="H153" s="90"/>
      <c r="I153" s="90">
        <f>SUM(I154:I167)</f>
        <v>132832.79</v>
      </c>
      <c r="J153" s="91">
        <f>I153/$I$387*100</f>
        <v>4.8533453639305408</v>
      </c>
      <c r="K153" s="65"/>
      <c r="L153" s="62"/>
      <c r="M153" s="66"/>
      <c r="N153" s="65"/>
      <c r="O153" s="65"/>
      <c r="P153" s="65"/>
      <c r="Q153" s="65"/>
      <c r="R153" s="65"/>
      <c r="S153" s="65"/>
      <c r="T153" s="65"/>
    </row>
    <row r="154" spans="1:20" s="1" customFormat="1" ht="15.75">
      <c r="A154" s="23" t="s">
        <v>502</v>
      </c>
      <c r="B154" s="20" t="s">
        <v>124</v>
      </c>
      <c r="C154" s="35"/>
      <c r="D154" s="55"/>
      <c r="E154" s="18"/>
      <c r="F154" s="30"/>
      <c r="G154" s="18"/>
      <c r="H154" s="18"/>
      <c r="I154" s="18"/>
      <c r="J154" s="13"/>
      <c r="K154" s="71"/>
      <c r="L154" s="68"/>
      <c r="M154" s="66"/>
      <c r="N154" s="71"/>
      <c r="O154" s="71"/>
      <c r="P154" s="71"/>
      <c r="Q154" s="71"/>
      <c r="R154" s="71"/>
      <c r="S154" s="71"/>
      <c r="T154" s="71"/>
    </row>
    <row r="155" spans="1:20" ht="15.75">
      <c r="A155" s="27" t="s">
        <v>503</v>
      </c>
      <c r="B155" s="28" t="s">
        <v>125</v>
      </c>
      <c r="C155" s="29" t="s">
        <v>304</v>
      </c>
      <c r="D155" s="57">
        <v>20.440000000000001</v>
      </c>
      <c r="E155" s="30">
        <v>76.38</v>
      </c>
      <c r="F155" s="30">
        <f t="shared" ref="F155:F218" si="9">E155*$K$12</f>
        <v>53.465999999999994</v>
      </c>
      <c r="G155" s="30">
        <f>ROUND(D155*E155,2)</f>
        <v>1561.21</v>
      </c>
      <c r="H155" s="32">
        <f>ROUND(E155*$J$10,2)</f>
        <v>95.48</v>
      </c>
      <c r="I155" s="30">
        <f>ROUND(D155*H155,2)</f>
        <v>1951.61</v>
      </c>
      <c r="J155" s="31"/>
      <c r="L155" s="62"/>
      <c r="M155" s="66"/>
    </row>
    <row r="156" spans="1:20" s="1" customFormat="1" ht="15.75">
      <c r="A156" s="23" t="s">
        <v>504</v>
      </c>
      <c r="B156" s="20" t="s">
        <v>126</v>
      </c>
      <c r="C156" s="19"/>
      <c r="D156" s="55"/>
      <c r="E156" s="18"/>
      <c r="F156" s="30"/>
      <c r="G156" s="18"/>
      <c r="H156" s="18"/>
      <c r="I156" s="18"/>
      <c r="J156" s="13"/>
      <c r="K156" s="71"/>
      <c r="L156" s="68"/>
      <c r="M156" s="66"/>
      <c r="N156" s="71"/>
      <c r="O156" s="71"/>
      <c r="P156" s="71"/>
      <c r="Q156" s="71"/>
      <c r="R156" s="71"/>
      <c r="S156" s="71"/>
      <c r="T156" s="71"/>
    </row>
    <row r="157" spans="1:20" s="2" customFormat="1" ht="15.75">
      <c r="A157" s="27" t="s">
        <v>505</v>
      </c>
      <c r="B157" s="28" t="s">
        <v>127</v>
      </c>
      <c r="C157" s="29" t="s">
        <v>304</v>
      </c>
      <c r="D157" s="57">
        <v>482.28</v>
      </c>
      <c r="E157" s="30">
        <v>41.17</v>
      </c>
      <c r="F157" s="30">
        <f t="shared" si="9"/>
        <v>28.818999999999999</v>
      </c>
      <c r="G157" s="30">
        <f>ROUND(D157*E157,2)</f>
        <v>19855.47</v>
      </c>
      <c r="H157" s="32">
        <f>ROUND(E157*$J$10,2)</f>
        <v>51.46</v>
      </c>
      <c r="I157" s="30">
        <f>ROUND(D157*H157,2)</f>
        <v>24818.13</v>
      </c>
      <c r="J157" s="31"/>
      <c r="K157" s="11"/>
      <c r="L157" s="62"/>
      <c r="M157" s="66"/>
      <c r="N157" s="11"/>
      <c r="O157" s="11"/>
      <c r="P157" s="11"/>
      <c r="Q157" s="11"/>
      <c r="R157" s="11"/>
      <c r="S157" s="11"/>
      <c r="T157" s="11"/>
    </row>
    <row r="158" spans="1:20" s="1" customFormat="1" ht="15.75">
      <c r="A158" s="23" t="s">
        <v>506</v>
      </c>
      <c r="B158" s="20" t="s">
        <v>128</v>
      </c>
      <c r="C158" s="19"/>
      <c r="D158" s="55"/>
      <c r="E158" s="18"/>
      <c r="F158" s="30"/>
      <c r="G158" s="18"/>
      <c r="H158" s="18"/>
      <c r="I158" s="18"/>
      <c r="J158" s="13"/>
      <c r="K158" s="71"/>
      <c r="L158" s="68"/>
      <c r="M158" s="66"/>
      <c r="N158" s="71"/>
      <c r="O158" s="71"/>
      <c r="P158" s="71"/>
      <c r="Q158" s="71"/>
      <c r="R158" s="71"/>
      <c r="S158" s="71"/>
      <c r="T158" s="71"/>
    </row>
    <row r="159" spans="1:20" s="10" customFormat="1" ht="31.5">
      <c r="A159" s="25" t="s">
        <v>507</v>
      </c>
      <c r="B159" s="36" t="s">
        <v>344</v>
      </c>
      <c r="C159" s="34" t="s">
        <v>304</v>
      </c>
      <c r="D159" s="57">
        <v>364.12</v>
      </c>
      <c r="E159" s="32">
        <v>98.53</v>
      </c>
      <c r="F159" s="30">
        <f t="shared" si="9"/>
        <v>68.970999999999989</v>
      </c>
      <c r="G159" s="32">
        <f>ROUND(D159*E159,2)</f>
        <v>35876.74</v>
      </c>
      <c r="H159" s="32">
        <f>ROUND(E159*$J$10,2)</f>
        <v>123.16</v>
      </c>
      <c r="I159" s="32">
        <f>ROUND(D159*H159,2)</f>
        <v>44845.02</v>
      </c>
      <c r="J159" s="16"/>
      <c r="K159" s="12"/>
      <c r="L159" s="61"/>
      <c r="M159" s="66"/>
      <c r="N159" s="12"/>
      <c r="O159" s="12"/>
      <c r="P159" s="12"/>
      <c r="Q159" s="12"/>
      <c r="R159" s="12"/>
      <c r="S159" s="12"/>
      <c r="T159" s="12"/>
    </row>
    <row r="160" spans="1:20" s="9" customFormat="1" ht="15.75">
      <c r="A160" s="23" t="s">
        <v>508</v>
      </c>
      <c r="B160" s="20" t="s">
        <v>129</v>
      </c>
      <c r="C160" s="19"/>
      <c r="D160" s="55"/>
      <c r="E160" s="18"/>
      <c r="F160" s="30"/>
      <c r="G160" s="18"/>
      <c r="H160" s="18"/>
      <c r="I160" s="18"/>
      <c r="J160" s="13"/>
      <c r="K160" s="69"/>
      <c r="L160" s="68"/>
      <c r="M160" s="66"/>
      <c r="N160" s="69"/>
      <c r="O160" s="69"/>
      <c r="P160" s="69"/>
      <c r="Q160" s="69"/>
      <c r="R160" s="69"/>
      <c r="S160" s="69"/>
      <c r="T160" s="69"/>
    </row>
    <row r="161" spans="1:20" s="2" customFormat="1" ht="15.75">
      <c r="A161" s="27" t="s">
        <v>509</v>
      </c>
      <c r="B161" s="28" t="s">
        <v>130</v>
      </c>
      <c r="C161" s="29" t="s">
        <v>305</v>
      </c>
      <c r="D161" s="57">
        <v>26.7</v>
      </c>
      <c r="E161" s="30">
        <v>33.74</v>
      </c>
      <c r="F161" s="30">
        <f t="shared" si="9"/>
        <v>23.617999999999999</v>
      </c>
      <c r="G161" s="30">
        <f>ROUND(D161*E161,2)</f>
        <v>900.86</v>
      </c>
      <c r="H161" s="32">
        <f>ROUND(E161*$J$10,2)</f>
        <v>42.18</v>
      </c>
      <c r="I161" s="30">
        <f>ROUND(D161*H161,2)</f>
        <v>1126.21</v>
      </c>
      <c r="J161" s="31"/>
      <c r="K161" s="11"/>
      <c r="L161" s="62"/>
      <c r="M161" s="66"/>
      <c r="N161" s="11"/>
      <c r="O161" s="11"/>
      <c r="P161" s="11"/>
      <c r="Q161" s="11"/>
      <c r="R161" s="11"/>
      <c r="S161" s="11"/>
      <c r="T161" s="11"/>
    </row>
    <row r="162" spans="1:20" s="4" customFormat="1" ht="15.75">
      <c r="A162" s="23" t="s">
        <v>510</v>
      </c>
      <c r="B162" s="20" t="s">
        <v>355</v>
      </c>
      <c r="C162" s="29"/>
      <c r="D162" s="56"/>
      <c r="E162" s="30"/>
      <c r="F162" s="30"/>
      <c r="G162" s="30"/>
      <c r="H162" s="30"/>
      <c r="I162" s="30"/>
      <c r="J162" s="31"/>
      <c r="K162" s="8"/>
      <c r="L162" s="62"/>
      <c r="M162" s="66"/>
      <c r="N162" s="8"/>
      <c r="O162" s="8"/>
      <c r="P162" s="8"/>
      <c r="Q162" s="8"/>
      <c r="R162" s="8"/>
      <c r="S162" s="8"/>
      <c r="T162" s="8"/>
    </row>
    <row r="163" spans="1:20" s="10" customFormat="1" ht="68.25" customHeight="1">
      <c r="A163" s="25" t="s">
        <v>511</v>
      </c>
      <c r="B163" s="36" t="s">
        <v>350</v>
      </c>
      <c r="C163" s="39" t="s">
        <v>304</v>
      </c>
      <c r="D163" s="57">
        <v>264.28999999999996</v>
      </c>
      <c r="E163" s="40">
        <v>77</v>
      </c>
      <c r="F163" s="30">
        <f t="shared" si="9"/>
        <v>53.9</v>
      </c>
      <c r="G163" s="32">
        <f>ROUND(D163*E163,2)</f>
        <v>20350.330000000002</v>
      </c>
      <c r="H163" s="32">
        <f>ROUND(E163*$J$10,2)</f>
        <v>96.25</v>
      </c>
      <c r="I163" s="32">
        <f>ROUND(D163*H163,2)</f>
        <v>25437.91</v>
      </c>
      <c r="J163" s="16"/>
      <c r="K163" s="12"/>
      <c r="L163" s="73"/>
      <c r="M163" s="66"/>
      <c r="N163" s="12"/>
      <c r="O163" s="12"/>
      <c r="P163" s="12"/>
      <c r="Q163" s="12"/>
      <c r="R163" s="12"/>
      <c r="S163" s="12"/>
      <c r="T163" s="12"/>
    </row>
    <row r="164" spans="1:20" s="10" customFormat="1" ht="23.25" customHeight="1">
      <c r="A164" s="25" t="s">
        <v>512</v>
      </c>
      <c r="B164" s="36" t="s">
        <v>351</v>
      </c>
      <c r="C164" s="39" t="s">
        <v>304</v>
      </c>
      <c r="D164" s="57">
        <v>264.28999999999996</v>
      </c>
      <c r="E164" s="40">
        <v>39.229999999999997</v>
      </c>
      <c r="F164" s="30">
        <f t="shared" si="9"/>
        <v>27.460999999999995</v>
      </c>
      <c r="G164" s="32">
        <f>ROUND(D164*E164,2)</f>
        <v>10368.1</v>
      </c>
      <c r="H164" s="32">
        <f>ROUND(E164*$J$10,2)</f>
        <v>49.04</v>
      </c>
      <c r="I164" s="32">
        <f>ROUND(D164*H164,2)</f>
        <v>12960.78</v>
      </c>
      <c r="J164" s="16"/>
      <c r="K164" s="12"/>
      <c r="L164" s="61"/>
      <c r="M164" s="66"/>
      <c r="N164" s="12"/>
      <c r="O164" s="12"/>
      <c r="P164" s="12"/>
      <c r="Q164" s="12"/>
      <c r="R164" s="12"/>
      <c r="S164" s="12"/>
      <c r="T164" s="12"/>
    </row>
    <row r="165" spans="1:20" s="10" customFormat="1" ht="31.5">
      <c r="A165" s="25" t="s">
        <v>513</v>
      </c>
      <c r="B165" s="36" t="s">
        <v>352</v>
      </c>
      <c r="C165" s="39" t="s">
        <v>304</v>
      </c>
      <c r="D165" s="57">
        <v>264.28999999999996</v>
      </c>
      <c r="E165" s="40">
        <v>4.66</v>
      </c>
      <c r="F165" s="30">
        <f t="shared" si="9"/>
        <v>3.262</v>
      </c>
      <c r="G165" s="32">
        <f>ROUND(D165*E165,2)</f>
        <v>1231.5899999999999</v>
      </c>
      <c r="H165" s="32">
        <f>ROUND(E165*$J$10,2)</f>
        <v>5.83</v>
      </c>
      <c r="I165" s="32">
        <f>ROUND(D165*H165,2)</f>
        <v>1540.81</v>
      </c>
      <c r="J165" s="16"/>
      <c r="K165" s="12"/>
      <c r="L165" s="73"/>
      <c r="M165" s="66"/>
      <c r="N165" s="12"/>
      <c r="O165" s="12"/>
      <c r="P165" s="12"/>
      <c r="Q165" s="12"/>
      <c r="R165" s="12"/>
      <c r="S165" s="12"/>
      <c r="T165" s="12"/>
    </row>
    <row r="166" spans="1:20" s="10" customFormat="1" ht="63">
      <c r="A166" s="25" t="s">
        <v>514</v>
      </c>
      <c r="B166" s="36" t="s">
        <v>353</v>
      </c>
      <c r="C166" s="39" t="s">
        <v>304</v>
      </c>
      <c r="D166" s="57">
        <v>316.95999999999998</v>
      </c>
      <c r="E166" s="40">
        <v>46.2</v>
      </c>
      <c r="F166" s="30">
        <f t="shared" si="9"/>
        <v>32.340000000000003</v>
      </c>
      <c r="G166" s="32">
        <f>ROUND(D166*E166,2)</f>
        <v>14643.55</v>
      </c>
      <c r="H166" s="32">
        <f>ROUND(E166*$J$10,2)</f>
        <v>57.75</v>
      </c>
      <c r="I166" s="32">
        <f>ROUND(D166*H166,2)</f>
        <v>18304.439999999999</v>
      </c>
      <c r="J166" s="16"/>
      <c r="K166" s="12"/>
      <c r="L166" s="61"/>
      <c r="M166" s="66"/>
      <c r="N166" s="12"/>
      <c r="O166" s="12"/>
      <c r="P166" s="12"/>
      <c r="Q166" s="12"/>
      <c r="R166" s="12"/>
      <c r="S166" s="12"/>
      <c r="T166" s="12"/>
    </row>
    <row r="167" spans="1:20" s="2" customFormat="1" ht="15.75">
      <c r="A167" s="27" t="s">
        <v>515</v>
      </c>
      <c r="B167" s="28" t="s">
        <v>354</v>
      </c>
      <c r="C167" s="29" t="s">
        <v>304</v>
      </c>
      <c r="D167" s="57">
        <v>316.95999999999998</v>
      </c>
      <c r="E167" s="30">
        <v>4.66</v>
      </c>
      <c r="F167" s="30">
        <f t="shared" si="9"/>
        <v>3.262</v>
      </c>
      <c r="G167" s="32">
        <f>ROUND(D167*E167,2)</f>
        <v>1477.03</v>
      </c>
      <c r="H167" s="32">
        <f>ROUND(E167*$J$10,2)</f>
        <v>5.83</v>
      </c>
      <c r="I167" s="32">
        <f>ROUND(D167*H167,2)</f>
        <v>1847.88</v>
      </c>
      <c r="J167" s="31"/>
      <c r="K167" s="11"/>
      <c r="L167" s="74"/>
      <c r="M167" s="66"/>
      <c r="N167" s="11"/>
      <c r="O167" s="11"/>
      <c r="P167" s="11"/>
      <c r="Q167" s="11"/>
      <c r="R167" s="11"/>
      <c r="S167" s="11"/>
      <c r="T167" s="11"/>
    </row>
    <row r="168" spans="1:20" s="5" customFormat="1" ht="15.75">
      <c r="A168" s="86">
        <v>8</v>
      </c>
      <c r="B168" s="87" t="s">
        <v>131</v>
      </c>
      <c r="C168" s="88"/>
      <c r="D168" s="89"/>
      <c r="E168" s="90"/>
      <c r="F168" s="90"/>
      <c r="G168" s="90">
        <f>SUM(G169:G187)</f>
        <v>253104.59000000003</v>
      </c>
      <c r="H168" s="90"/>
      <c r="I168" s="90">
        <f>SUM(I169:I187)</f>
        <v>316378.02</v>
      </c>
      <c r="J168" s="91">
        <f>I168/$I$387*100</f>
        <v>11.559584020003827</v>
      </c>
      <c r="K168" s="65"/>
      <c r="L168" s="68"/>
      <c r="M168" s="66"/>
      <c r="N168" s="65"/>
      <c r="O168" s="65"/>
      <c r="P168" s="65"/>
      <c r="Q168" s="65"/>
      <c r="R168" s="65"/>
      <c r="S168" s="65"/>
      <c r="T168" s="65"/>
    </row>
    <row r="169" spans="1:20" s="1" customFormat="1" ht="15.75">
      <c r="A169" s="23" t="s">
        <v>516</v>
      </c>
      <c r="B169" s="20" t="s">
        <v>132</v>
      </c>
      <c r="C169" s="19"/>
      <c r="D169" s="55"/>
      <c r="E169" s="18"/>
      <c r="F169" s="30"/>
      <c r="G169" s="18"/>
      <c r="H169" s="18"/>
      <c r="I169" s="18"/>
      <c r="J169" s="13"/>
      <c r="K169" s="71"/>
      <c r="L169" s="68"/>
      <c r="M169" s="66"/>
      <c r="N169" s="71"/>
      <c r="O169" s="71"/>
      <c r="P169" s="71"/>
      <c r="Q169" s="71"/>
      <c r="R169" s="71"/>
      <c r="S169" s="71"/>
      <c r="T169" s="71"/>
    </row>
    <row r="170" spans="1:20" s="2" customFormat="1" ht="15.75">
      <c r="A170" s="27" t="s">
        <v>517</v>
      </c>
      <c r="B170" s="28" t="s">
        <v>133</v>
      </c>
      <c r="C170" s="29" t="s">
        <v>305</v>
      </c>
      <c r="D170" s="57">
        <v>179.2</v>
      </c>
      <c r="E170" s="30">
        <v>31.6</v>
      </c>
      <c r="F170" s="30">
        <f t="shared" si="9"/>
        <v>22.12</v>
      </c>
      <c r="G170" s="30">
        <f>ROUND(D170*E170,2)</f>
        <v>5662.72</v>
      </c>
      <c r="H170" s="32">
        <f>ROUND(E170*$J$10,2)</f>
        <v>39.5</v>
      </c>
      <c r="I170" s="30">
        <f>ROUND(D170*H170,2)</f>
        <v>7078.4</v>
      </c>
      <c r="J170" s="31"/>
      <c r="K170" s="11"/>
      <c r="L170" s="62"/>
      <c r="M170" s="66"/>
      <c r="N170" s="11"/>
      <c r="O170" s="11"/>
      <c r="P170" s="11"/>
      <c r="Q170" s="11"/>
      <c r="R170" s="11"/>
      <c r="S170" s="11"/>
      <c r="T170" s="11"/>
    </row>
    <row r="171" spans="1:20" s="1" customFormat="1" ht="15.75">
      <c r="A171" s="23" t="s">
        <v>518</v>
      </c>
      <c r="B171" s="20" t="s">
        <v>134</v>
      </c>
      <c r="C171" s="19"/>
      <c r="D171" s="55"/>
      <c r="E171" s="18"/>
      <c r="F171" s="30"/>
      <c r="G171" s="18"/>
      <c r="H171" s="18"/>
      <c r="I171" s="18"/>
      <c r="J171" s="13"/>
      <c r="K171" s="71"/>
      <c r="L171" s="68"/>
      <c r="M171" s="66"/>
      <c r="N171" s="71"/>
      <c r="O171" s="71"/>
      <c r="P171" s="71"/>
      <c r="Q171" s="71"/>
      <c r="R171" s="71"/>
      <c r="S171" s="71"/>
      <c r="T171" s="71"/>
    </row>
    <row r="172" spans="1:20" s="2" customFormat="1" ht="15.75">
      <c r="A172" s="27" t="s">
        <v>519</v>
      </c>
      <c r="B172" s="28" t="s">
        <v>135</v>
      </c>
      <c r="C172" s="29" t="s">
        <v>304</v>
      </c>
      <c r="D172" s="57">
        <v>254.28</v>
      </c>
      <c r="E172" s="30">
        <v>72.33</v>
      </c>
      <c r="F172" s="30">
        <f t="shared" si="9"/>
        <v>50.630999999999993</v>
      </c>
      <c r="G172" s="30">
        <f>ROUND(D172*E172,2)</f>
        <v>18392.07</v>
      </c>
      <c r="H172" s="32">
        <f>ROUND(E172*$J$10,2)</f>
        <v>90.41</v>
      </c>
      <c r="I172" s="30">
        <f>ROUND(D172*H172,2)</f>
        <v>22989.45</v>
      </c>
      <c r="J172" s="31"/>
      <c r="K172" s="11"/>
      <c r="L172" s="62"/>
      <c r="M172" s="66"/>
      <c r="N172" s="11"/>
      <c r="O172" s="11"/>
      <c r="P172" s="11"/>
      <c r="Q172" s="11"/>
      <c r="R172" s="11"/>
      <c r="S172" s="11"/>
      <c r="T172" s="11"/>
    </row>
    <row r="173" spans="1:20" s="11" customFormat="1" ht="15.75">
      <c r="A173" s="27" t="s">
        <v>520</v>
      </c>
      <c r="B173" s="28" t="s">
        <v>340</v>
      </c>
      <c r="C173" s="29" t="s">
        <v>304</v>
      </c>
      <c r="D173" s="57">
        <v>1323.0000000000002</v>
      </c>
      <c r="E173" s="30">
        <v>104.24</v>
      </c>
      <c r="F173" s="30">
        <f t="shared" si="9"/>
        <v>72.967999999999989</v>
      </c>
      <c r="G173" s="30">
        <f>ROUND(D173*E173,2)</f>
        <v>137909.51999999999</v>
      </c>
      <c r="H173" s="32">
        <f>ROUND(E173*$J$10,2)</f>
        <v>130.30000000000001</v>
      </c>
      <c r="I173" s="30">
        <f>ROUND(D173*H173,2)</f>
        <v>172386.9</v>
      </c>
      <c r="J173" s="31"/>
      <c r="L173" s="62"/>
      <c r="M173" s="66"/>
    </row>
    <row r="174" spans="1:20" s="1" customFormat="1" ht="15.75">
      <c r="A174" s="23" t="s">
        <v>521</v>
      </c>
      <c r="B174" s="20" t="s">
        <v>136</v>
      </c>
      <c r="C174" s="19"/>
      <c r="D174" s="55"/>
      <c r="E174" s="18"/>
      <c r="F174" s="30"/>
      <c r="G174" s="18"/>
      <c r="H174" s="18"/>
      <c r="I174" s="18"/>
      <c r="J174" s="13"/>
      <c r="K174" s="71"/>
      <c r="L174" s="68"/>
      <c r="M174" s="66"/>
      <c r="N174" s="71"/>
      <c r="O174" s="71"/>
      <c r="P174" s="71"/>
      <c r="Q174" s="71"/>
      <c r="R174" s="71"/>
      <c r="S174" s="71"/>
      <c r="T174" s="71"/>
    </row>
    <row r="175" spans="1:20" ht="15.75">
      <c r="A175" s="27" t="s">
        <v>522</v>
      </c>
      <c r="B175" s="28" t="s">
        <v>137</v>
      </c>
      <c r="C175" s="29" t="s">
        <v>305</v>
      </c>
      <c r="D175" s="57">
        <v>49.6</v>
      </c>
      <c r="E175" s="30">
        <v>30.89</v>
      </c>
      <c r="F175" s="30">
        <f t="shared" si="9"/>
        <v>21.622999999999998</v>
      </c>
      <c r="G175" s="30">
        <f>ROUND(D175*E175,2)</f>
        <v>1532.14</v>
      </c>
      <c r="H175" s="32">
        <f>ROUND(E175*$J$10,2)</f>
        <v>38.61</v>
      </c>
      <c r="I175" s="30">
        <f>ROUND(D175*H175,2)</f>
        <v>1915.06</v>
      </c>
      <c r="J175" s="31"/>
      <c r="L175" s="62"/>
      <c r="M175" s="66"/>
    </row>
    <row r="176" spans="1:20" s="3" customFormat="1" ht="15.75">
      <c r="A176" s="23" t="s">
        <v>523</v>
      </c>
      <c r="B176" s="20" t="s">
        <v>316</v>
      </c>
      <c r="C176" s="19"/>
      <c r="D176" s="55"/>
      <c r="E176" s="18"/>
      <c r="F176" s="30"/>
      <c r="G176" s="18"/>
      <c r="H176" s="18"/>
      <c r="I176" s="18"/>
      <c r="J176" s="13"/>
      <c r="K176" s="67"/>
      <c r="L176" s="68"/>
      <c r="M176" s="66"/>
      <c r="N176" s="67"/>
      <c r="O176" s="67"/>
      <c r="P176" s="67"/>
      <c r="Q176" s="67"/>
      <c r="R176" s="67"/>
      <c r="S176" s="67"/>
      <c r="T176" s="67"/>
    </row>
    <row r="177" spans="1:20" s="11" customFormat="1" ht="15.75">
      <c r="A177" s="27" t="s">
        <v>524</v>
      </c>
      <c r="B177" s="28" t="s">
        <v>366</v>
      </c>
      <c r="C177" s="29" t="s">
        <v>304</v>
      </c>
      <c r="D177" s="57">
        <v>900</v>
      </c>
      <c r="E177" s="30">
        <v>15.41</v>
      </c>
      <c r="F177" s="30">
        <f t="shared" si="9"/>
        <v>10.786999999999999</v>
      </c>
      <c r="G177" s="30">
        <f>ROUND(D177*E177,2)</f>
        <v>13869</v>
      </c>
      <c r="H177" s="32">
        <f>ROUND(E177*$J$10,2)</f>
        <v>19.260000000000002</v>
      </c>
      <c r="I177" s="30">
        <f>ROUND(D177*H177,2)</f>
        <v>17334</v>
      </c>
      <c r="J177" s="31"/>
      <c r="L177" s="62"/>
      <c r="M177" s="66"/>
    </row>
    <row r="178" spans="1:20" s="1" customFormat="1" ht="15.75">
      <c r="A178" s="23" t="s">
        <v>525</v>
      </c>
      <c r="B178" s="20" t="s">
        <v>138</v>
      </c>
      <c r="C178" s="19"/>
      <c r="D178" s="55"/>
      <c r="E178" s="18"/>
      <c r="F178" s="30"/>
      <c r="G178" s="18"/>
      <c r="H178" s="18"/>
      <c r="I178" s="18"/>
      <c r="J178" s="13"/>
      <c r="K178" s="71"/>
      <c r="L178" s="68"/>
      <c r="M178" s="66"/>
      <c r="N178" s="71"/>
      <c r="O178" s="71"/>
      <c r="P178" s="71"/>
      <c r="Q178" s="71"/>
      <c r="R178" s="71"/>
      <c r="S178" s="71"/>
      <c r="T178" s="71"/>
    </row>
    <row r="179" spans="1:20" s="2" customFormat="1" ht="15.75">
      <c r="A179" s="27" t="s">
        <v>526</v>
      </c>
      <c r="B179" s="28" t="s">
        <v>139</v>
      </c>
      <c r="C179" s="29" t="s">
        <v>305</v>
      </c>
      <c r="D179" s="57">
        <v>4.4000000000000004</v>
      </c>
      <c r="E179" s="30">
        <v>40.67</v>
      </c>
      <c r="F179" s="30">
        <f t="shared" si="9"/>
        <v>28.468999999999998</v>
      </c>
      <c r="G179" s="30">
        <f>ROUND(D179*E179,2)</f>
        <v>178.95</v>
      </c>
      <c r="H179" s="32">
        <f>ROUND(E179*$J$10,2)</f>
        <v>50.84</v>
      </c>
      <c r="I179" s="30">
        <f>ROUND(D179*H179,2)</f>
        <v>223.7</v>
      </c>
      <c r="J179" s="31"/>
      <c r="K179" s="11"/>
      <c r="L179" s="62"/>
      <c r="M179" s="66"/>
      <c r="N179" s="11"/>
      <c r="O179" s="11"/>
      <c r="P179" s="11"/>
      <c r="Q179" s="11"/>
      <c r="R179" s="11"/>
      <c r="S179" s="11"/>
      <c r="T179" s="11"/>
    </row>
    <row r="180" spans="1:20" s="2" customFormat="1" ht="15.75">
      <c r="A180" s="27" t="s">
        <v>527</v>
      </c>
      <c r="B180" s="28" t="s">
        <v>140</v>
      </c>
      <c r="C180" s="29" t="s">
        <v>305</v>
      </c>
      <c r="D180" s="57">
        <v>32</v>
      </c>
      <c r="E180" s="30">
        <v>54.85</v>
      </c>
      <c r="F180" s="30">
        <f t="shared" si="9"/>
        <v>38.394999999999996</v>
      </c>
      <c r="G180" s="30">
        <f>ROUND(D180*E180,2)</f>
        <v>1755.2</v>
      </c>
      <c r="H180" s="32">
        <f>ROUND(E180*$J$10,2)</f>
        <v>68.56</v>
      </c>
      <c r="I180" s="30">
        <f>ROUND(D180*H180,2)</f>
        <v>2193.92</v>
      </c>
      <c r="J180" s="31"/>
      <c r="K180" s="11"/>
      <c r="L180" s="62"/>
      <c r="M180" s="66"/>
      <c r="N180" s="11"/>
      <c r="O180" s="11"/>
      <c r="P180" s="11"/>
      <c r="Q180" s="11"/>
      <c r="R180" s="11"/>
      <c r="S180" s="11"/>
      <c r="T180" s="11"/>
    </row>
    <row r="181" spans="1:20" s="2" customFormat="1" ht="15.75">
      <c r="A181" s="27" t="s">
        <v>528</v>
      </c>
      <c r="B181" s="28" t="s">
        <v>141</v>
      </c>
      <c r="C181" s="29" t="s">
        <v>305</v>
      </c>
      <c r="D181" s="57">
        <v>48.4</v>
      </c>
      <c r="E181" s="30">
        <v>93.97</v>
      </c>
      <c r="F181" s="30">
        <f t="shared" si="9"/>
        <v>65.778999999999996</v>
      </c>
      <c r="G181" s="30">
        <f>ROUND(D181*E181,2)</f>
        <v>4548.1499999999996</v>
      </c>
      <c r="H181" s="32">
        <f>ROUND(E181*$J$10,2)</f>
        <v>117.46</v>
      </c>
      <c r="I181" s="30">
        <f>ROUND(D181*H181,2)</f>
        <v>5685.06</v>
      </c>
      <c r="J181" s="31"/>
      <c r="K181" s="11"/>
      <c r="L181" s="62"/>
      <c r="M181" s="66"/>
      <c r="N181" s="11"/>
      <c r="O181" s="11"/>
      <c r="P181" s="11"/>
      <c r="Q181" s="11"/>
      <c r="R181" s="11"/>
      <c r="S181" s="11"/>
      <c r="T181" s="11"/>
    </row>
    <row r="182" spans="1:20" s="2" customFormat="1" ht="15.75">
      <c r="A182" s="27" t="s">
        <v>529</v>
      </c>
      <c r="B182" s="28" t="s">
        <v>143</v>
      </c>
      <c r="C182" s="29" t="s">
        <v>305</v>
      </c>
      <c r="D182" s="57">
        <v>48</v>
      </c>
      <c r="E182" s="30">
        <v>71.67</v>
      </c>
      <c r="F182" s="30">
        <f t="shared" si="9"/>
        <v>50.168999999999997</v>
      </c>
      <c r="G182" s="30">
        <f>ROUND(D182*E182,2)</f>
        <v>3440.16</v>
      </c>
      <c r="H182" s="32">
        <f>ROUND(E182*$J$10,2)</f>
        <v>89.59</v>
      </c>
      <c r="I182" s="30">
        <f>ROUND(D182*H182,2)</f>
        <v>4300.32</v>
      </c>
      <c r="J182" s="31"/>
      <c r="K182" s="11"/>
      <c r="L182" s="62"/>
      <c r="M182" s="66"/>
      <c r="N182" s="11"/>
      <c r="O182" s="11"/>
      <c r="P182" s="11"/>
      <c r="Q182" s="11"/>
      <c r="R182" s="11"/>
      <c r="S182" s="11"/>
      <c r="T182" s="11"/>
    </row>
    <row r="183" spans="1:20" s="1" customFormat="1" ht="15.75">
      <c r="A183" s="23" t="s">
        <v>530</v>
      </c>
      <c r="B183" s="20" t="s">
        <v>144</v>
      </c>
      <c r="C183" s="19"/>
      <c r="D183" s="55"/>
      <c r="E183" s="18"/>
      <c r="F183" s="30"/>
      <c r="G183" s="18"/>
      <c r="H183" s="18"/>
      <c r="I183" s="18"/>
      <c r="J183" s="13"/>
      <c r="K183" s="71"/>
      <c r="L183" s="68"/>
      <c r="M183" s="66"/>
      <c r="N183" s="71"/>
      <c r="O183" s="71"/>
      <c r="P183" s="71"/>
      <c r="Q183" s="71"/>
      <c r="R183" s="71"/>
      <c r="S183" s="71"/>
      <c r="T183" s="71"/>
    </row>
    <row r="184" spans="1:20" s="2" customFormat="1" ht="15.75">
      <c r="A184" s="27" t="s">
        <v>531</v>
      </c>
      <c r="B184" s="28" t="s">
        <v>145</v>
      </c>
      <c r="C184" s="29" t="s">
        <v>305</v>
      </c>
      <c r="D184" s="57">
        <v>8.8000000000000007</v>
      </c>
      <c r="E184" s="30">
        <v>22.8</v>
      </c>
      <c r="F184" s="30">
        <f t="shared" si="9"/>
        <v>15.959999999999999</v>
      </c>
      <c r="G184" s="30">
        <f>ROUND(D184*E184,2)</f>
        <v>200.64</v>
      </c>
      <c r="H184" s="32">
        <f>ROUND(E184*$J$10,2)</f>
        <v>28.5</v>
      </c>
      <c r="I184" s="30">
        <f>ROUND(D184*H184,2)</f>
        <v>250.8</v>
      </c>
      <c r="J184" s="31"/>
      <c r="K184" s="11"/>
      <c r="L184" s="62"/>
      <c r="M184" s="66"/>
      <c r="N184" s="11"/>
      <c r="O184" s="11"/>
      <c r="P184" s="11"/>
      <c r="Q184" s="11"/>
      <c r="R184" s="11"/>
      <c r="S184" s="11"/>
      <c r="T184" s="11"/>
    </row>
    <row r="185" spans="1:20" s="2" customFormat="1" ht="15.75">
      <c r="A185" s="27" t="s">
        <v>532</v>
      </c>
      <c r="B185" s="28" t="s">
        <v>142</v>
      </c>
      <c r="C185" s="29" t="s">
        <v>305</v>
      </c>
      <c r="D185" s="57">
        <v>143.19999999999999</v>
      </c>
      <c r="E185" s="30">
        <v>26.95</v>
      </c>
      <c r="F185" s="30">
        <f t="shared" si="9"/>
        <v>18.864999999999998</v>
      </c>
      <c r="G185" s="30">
        <f>ROUND(D185*E185,2)</f>
        <v>3859.24</v>
      </c>
      <c r="H185" s="32">
        <f>ROUND(E185*$J$10,2)</f>
        <v>33.69</v>
      </c>
      <c r="I185" s="30">
        <f>ROUND(D185*H185,2)</f>
        <v>4824.41</v>
      </c>
      <c r="J185" s="31"/>
      <c r="K185" s="11"/>
      <c r="L185" s="62"/>
      <c r="M185" s="66"/>
      <c r="N185" s="11"/>
      <c r="O185" s="11"/>
      <c r="P185" s="11"/>
      <c r="Q185" s="11"/>
      <c r="R185" s="11"/>
      <c r="S185" s="11"/>
      <c r="T185" s="11"/>
    </row>
    <row r="186" spans="1:20" s="2" customFormat="1" ht="15.75">
      <c r="A186" s="23" t="s">
        <v>533</v>
      </c>
      <c r="B186" s="20" t="s">
        <v>334</v>
      </c>
      <c r="C186" s="29"/>
      <c r="D186" s="56"/>
      <c r="E186" s="30"/>
      <c r="F186" s="30"/>
      <c r="G186" s="30"/>
      <c r="H186" s="30"/>
      <c r="I186" s="30"/>
      <c r="J186" s="31"/>
      <c r="K186" s="11"/>
      <c r="L186" s="62"/>
      <c r="M186" s="66"/>
      <c r="N186" s="11"/>
      <c r="O186" s="11"/>
      <c r="P186" s="11"/>
      <c r="Q186" s="11"/>
      <c r="R186" s="11"/>
      <c r="S186" s="11"/>
      <c r="T186" s="11"/>
    </row>
    <row r="187" spans="1:20" s="11" customFormat="1" ht="15.75">
      <c r="A187" s="27" t="s">
        <v>534</v>
      </c>
      <c r="B187" s="28" t="s">
        <v>317</v>
      </c>
      <c r="C187" s="29" t="s">
        <v>304</v>
      </c>
      <c r="D187" s="57">
        <v>840</v>
      </c>
      <c r="E187" s="30">
        <v>73.52</v>
      </c>
      <c r="F187" s="30">
        <f t="shared" si="9"/>
        <v>51.463999999999992</v>
      </c>
      <c r="G187" s="30">
        <f>ROUND(D187*E187,2)</f>
        <v>61756.800000000003</v>
      </c>
      <c r="H187" s="32">
        <f>ROUND(E187*$J$10,2)</f>
        <v>91.9</v>
      </c>
      <c r="I187" s="30">
        <f>ROUND(D187*H187,2)</f>
        <v>77196</v>
      </c>
      <c r="J187" s="31"/>
      <c r="L187" s="62"/>
      <c r="M187" s="66"/>
    </row>
    <row r="188" spans="1:20" s="5" customFormat="1" ht="15.75">
      <c r="A188" s="86">
        <v>9</v>
      </c>
      <c r="B188" s="87" t="s">
        <v>146</v>
      </c>
      <c r="C188" s="88"/>
      <c r="D188" s="89"/>
      <c r="E188" s="90"/>
      <c r="F188" s="90"/>
      <c r="G188" s="90">
        <f>SUM(G189:G253)</f>
        <v>29460.3</v>
      </c>
      <c r="H188" s="90"/>
      <c r="I188" s="90">
        <f>SUM(I189:I253)</f>
        <v>36826.22</v>
      </c>
      <c r="J188" s="91">
        <f>I188/$I$387*100</f>
        <v>1.3455289473938339</v>
      </c>
      <c r="K188" s="65"/>
      <c r="L188" s="68"/>
      <c r="M188" s="66"/>
      <c r="N188" s="65"/>
      <c r="O188" s="65"/>
      <c r="P188" s="65"/>
      <c r="Q188" s="65"/>
      <c r="R188" s="65"/>
      <c r="S188" s="65"/>
      <c r="T188" s="65"/>
    </row>
    <row r="189" spans="1:20" s="1" customFormat="1" ht="15.75">
      <c r="A189" s="23" t="s">
        <v>535</v>
      </c>
      <c r="B189" s="20" t="s">
        <v>147</v>
      </c>
      <c r="C189" s="19"/>
      <c r="D189" s="55"/>
      <c r="E189" s="18"/>
      <c r="F189" s="30"/>
      <c r="G189" s="18"/>
      <c r="H189" s="18"/>
      <c r="I189" s="18"/>
      <c r="J189" s="13"/>
      <c r="K189" s="71"/>
      <c r="L189" s="68"/>
      <c r="M189" s="66"/>
      <c r="N189" s="71"/>
      <c r="O189" s="71"/>
      <c r="P189" s="71"/>
      <c r="Q189" s="71"/>
      <c r="R189" s="71"/>
      <c r="S189" s="71"/>
      <c r="T189" s="71"/>
    </row>
    <row r="190" spans="1:20" s="2" customFormat="1" ht="15.75">
      <c r="A190" s="27" t="s">
        <v>536</v>
      </c>
      <c r="B190" s="28" t="s">
        <v>148</v>
      </c>
      <c r="C190" s="29" t="s">
        <v>305</v>
      </c>
      <c r="D190" s="57">
        <v>84</v>
      </c>
      <c r="E190" s="30">
        <v>4.5199999999999996</v>
      </c>
      <c r="F190" s="30">
        <f t="shared" si="9"/>
        <v>3.1639999999999997</v>
      </c>
      <c r="G190" s="30">
        <f>ROUND(D190*E190,2)</f>
        <v>379.68</v>
      </c>
      <c r="H190" s="32">
        <f>ROUND(E190*$J$10,2)</f>
        <v>5.65</v>
      </c>
      <c r="I190" s="30">
        <f>ROUND(D190*H190,2)</f>
        <v>474.6</v>
      </c>
      <c r="J190" s="31"/>
      <c r="K190" s="11"/>
      <c r="L190" s="62"/>
      <c r="M190" s="66"/>
      <c r="N190" s="11"/>
      <c r="O190" s="11"/>
      <c r="P190" s="11"/>
      <c r="Q190" s="11"/>
      <c r="R190" s="11"/>
      <c r="S190" s="11"/>
      <c r="T190" s="11"/>
    </row>
    <row r="191" spans="1:20" s="9" customFormat="1" ht="15.75">
      <c r="A191" s="23" t="s">
        <v>537</v>
      </c>
      <c r="B191" s="20" t="s">
        <v>149</v>
      </c>
      <c r="C191" s="19"/>
      <c r="D191" s="55"/>
      <c r="E191" s="18"/>
      <c r="F191" s="30"/>
      <c r="G191" s="18"/>
      <c r="H191" s="18"/>
      <c r="I191" s="18"/>
      <c r="J191" s="13"/>
      <c r="K191" s="69"/>
      <c r="L191" s="68"/>
      <c r="M191" s="66"/>
      <c r="N191" s="69"/>
      <c r="O191" s="69"/>
      <c r="P191" s="69"/>
      <c r="Q191" s="69"/>
      <c r="R191" s="69"/>
      <c r="S191" s="69"/>
      <c r="T191" s="69"/>
    </row>
    <row r="192" spans="1:20" s="2" customFormat="1" ht="15.75">
      <c r="A192" s="27" t="s">
        <v>538</v>
      </c>
      <c r="B192" s="28" t="s">
        <v>150</v>
      </c>
      <c r="C192" s="29" t="s">
        <v>305</v>
      </c>
      <c r="D192" s="57">
        <v>3.6</v>
      </c>
      <c r="E192" s="30">
        <v>19.25</v>
      </c>
      <c r="F192" s="30">
        <f t="shared" si="9"/>
        <v>13.475</v>
      </c>
      <c r="G192" s="30">
        <f>ROUND(D192*E192,2)</f>
        <v>69.3</v>
      </c>
      <c r="H192" s="32">
        <f>ROUND(E192*$J$10,2)</f>
        <v>24.06</v>
      </c>
      <c r="I192" s="30">
        <f>ROUND(D192*H192,2)</f>
        <v>86.62</v>
      </c>
      <c r="J192" s="31"/>
      <c r="K192" s="11"/>
      <c r="L192" s="62"/>
      <c r="M192" s="66"/>
      <c r="N192" s="11"/>
      <c r="O192" s="11"/>
      <c r="P192" s="11"/>
      <c r="Q192" s="11"/>
      <c r="R192" s="11"/>
      <c r="S192" s="11"/>
      <c r="T192" s="11"/>
    </row>
    <row r="193" spans="1:20" s="2" customFormat="1" ht="15.75">
      <c r="A193" s="27" t="s">
        <v>539</v>
      </c>
      <c r="B193" s="28" t="s">
        <v>107</v>
      </c>
      <c r="C193" s="29" t="s">
        <v>305</v>
      </c>
      <c r="D193" s="57">
        <v>60</v>
      </c>
      <c r="E193" s="30">
        <v>20.48</v>
      </c>
      <c r="F193" s="30">
        <f t="shared" si="9"/>
        <v>14.335999999999999</v>
      </c>
      <c r="G193" s="30">
        <f>ROUND(D193*E193,2)</f>
        <v>1228.8</v>
      </c>
      <c r="H193" s="32">
        <f>ROUND(E193*$J$10,2)</f>
        <v>25.6</v>
      </c>
      <c r="I193" s="30">
        <f>ROUND(D193*H193,2)</f>
        <v>1536</v>
      </c>
      <c r="J193" s="31"/>
      <c r="K193" s="11"/>
      <c r="L193" s="62"/>
      <c r="M193" s="66"/>
      <c r="N193" s="11"/>
      <c r="O193" s="11"/>
      <c r="P193" s="11"/>
      <c r="Q193" s="11"/>
      <c r="R193" s="11"/>
      <c r="S193" s="11"/>
      <c r="T193" s="11"/>
    </row>
    <row r="194" spans="1:20" s="2" customFormat="1" ht="15.75">
      <c r="A194" s="27" t="s">
        <v>540</v>
      </c>
      <c r="B194" s="28" t="s">
        <v>151</v>
      </c>
      <c r="C194" s="29" t="s">
        <v>305</v>
      </c>
      <c r="D194" s="57">
        <v>72</v>
      </c>
      <c r="E194" s="30">
        <v>31.9</v>
      </c>
      <c r="F194" s="30">
        <f t="shared" si="9"/>
        <v>22.33</v>
      </c>
      <c r="G194" s="30">
        <f>ROUND(D194*E194,2)</f>
        <v>2296.8000000000002</v>
      </c>
      <c r="H194" s="32">
        <f>ROUND(E194*$J$10,2)</f>
        <v>39.880000000000003</v>
      </c>
      <c r="I194" s="30">
        <f>ROUND(D194*H194,2)</f>
        <v>2871.36</v>
      </c>
      <c r="J194" s="31"/>
      <c r="K194" s="11"/>
      <c r="L194" s="62"/>
      <c r="M194" s="66"/>
      <c r="N194" s="11"/>
      <c r="O194" s="11"/>
      <c r="P194" s="11"/>
      <c r="Q194" s="11"/>
      <c r="R194" s="11"/>
      <c r="S194" s="11"/>
      <c r="T194" s="11"/>
    </row>
    <row r="195" spans="1:20" s="2" customFormat="1" ht="15.75">
      <c r="A195" s="27" t="s">
        <v>541</v>
      </c>
      <c r="B195" s="28" t="s">
        <v>152</v>
      </c>
      <c r="C195" s="29" t="s">
        <v>305</v>
      </c>
      <c r="D195" s="57">
        <v>72</v>
      </c>
      <c r="E195" s="30">
        <v>59.7</v>
      </c>
      <c r="F195" s="30">
        <f t="shared" si="9"/>
        <v>41.79</v>
      </c>
      <c r="G195" s="30">
        <f>ROUND(D195*E195,2)</f>
        <v>4298.3999999999996</v>
      </c>
      <c r="H195" s="32">
        <f>ROUND(E195*$J$10,2)</f>
        <v>74.63</v>
      </c>
      <c r="I195" s="30">
        <f>ROUND(D195*H195,2)</f>
        <v>5373.36</v>
      </c>
      <c r="J195" s="31"/>
      <c r="K195" s="11"/>
      <c r="L195" s="62"/>
      <c r="M195" s="66"/>
      <c r="N195" s="11"/>
      <c r="O195" s="11"/>
      <c r="P195" s="11"/>
      <c r="Q195" s="11"/>
      <c r="R195" s="11"/>
      <c r="S195" s="11"/>
      <c r="T195" s="11"/>
    </row>
    <row r="196" spans="1:20" s="1" customFormat="1" ht="15.75">
      <c r="A196" s="23" t="s">
        <v>542</v>
      </c>
      <c r="B196" s="20" t="s">
        <v>153</v>
      </c>
      <c r="C196" s="19"/>
      <c r="D196" s="55"/>
      <c r="E196" s="18"/>
      <c r="F196" s="30"/>
      <c r="G196" s="18"/>
      <c r="H196" s="18"/>
      <c r="I196" s="18"/>
      <c r="J196" s="13"/>
      <c r="K196" s="71"/>
      <c r="L196" s="68"/>
      <c r="M196" s="66"/>
      <c r="N196" s="71"/>
      <c r="O196" s="71"/>
      <c r="P196" s="71"/>
      <c r="Q196" s="71"/>
      <c r="R196" s="71"/>
      <c r="S196" s="71"/>
      <c r="T196" s="71"/>
    </row>
    <row r="197" spans="1:20" s="2" customFormat="1" ht="15.75">
      <c r="A197" s="27" t="s">
        <v>543</v>
      </c>
      <c r="B197" s="28" t="s">
        <v>154</v>
      </c>
      <c r="C197" s="29" t="s">
        <v>303</v>
      </c>
      <c r="D197" s="57">
        <v>1</v>
      </c>
      <c r="E197" s="30">
        <v>54.88</v>
      </c>
      <c r="F197" s="30">
        <f t="shared" si="9"/>
        <v>38.415999999999997</v>
      </c>
      <c r="G197" s="30">
        <f>ROUND(D197*E197,2)</f>
        <v>54.88</v>
      </c>
      <c r="H197" s="32">
        <f>ROUND(E197*$J$10,2)</f>
        <v>68.599999999999994</v>
      </c>
      <c r="I197" s="30">
        <f>ROUND(D197*H197,2)</f>
        <v>68.599999999999994</v>
      </c>
      <c r="J197" s="31"/>
      <c r="K197" s="11"/>
      <c r="L197" s="62"/>
      <c r="M197" s="66"/>
      <c r="N197" s="11"/>
      <c r="O197" s="11"/>
      <c r="P197" s="11"/>
      <c r="Q197" s="11"/>
      <c r="R197" s="11"/>
      <c r="S197" s="11"/>
      <c r="T197" s="11"/>
    </row>
    <row r="198" spans="1:20" s="1" customFormat="1" ht="15.75">
      <c r="A198" s="23" t="s">
        <v>544</v>
      </c>
      <c r="B198" s="20" t="s">
        <v>155</v>
      </c>
      <c r="C198" s="19"/>
      <c r="D198" s="55"/>
      <c r="E198" s="18"/>
      <c r="F198" s="30"/>
      <c r="G198" s="18"/>
      <c r="H198" s="18"/>
      <c r="I198" s="18"/>
      <c r="J198" s="13"/>
      <c r="K198" s="71"/>
      <c r="L198" s="68"/>
      <c r="M198" s="66"/>
      <c r="N198" s="71"/>
      <c r="O198" s="71"/>
      <c r="P198" s="71"/>
      <c r="Q198" s="71"/>
      <c r="R198" s="71"/>
      <c r="S198" s="71"/>
      <c r="T198" s="71"/>
    </row>
    <row r="199" spans="1:20" s="2" customFormat="1" ht="15.75">
      <c r="A199" s="27" t="s">
        <v>545</v>
      </c>
      <c r="B199" s="28" t="s">
        <v>156</v>
      </c>
      <c r="C199" s="29" t="s">
        <v>303</v>
      </c>
      <c r="D199" s="57">
        <v>3</v>
      </c>
      <c r="E199" s="30">
        <v>58.23</v>
      </c>
      <c r="F199" s="30">
        <f t="shared" si="9"/>
        <v>40.760999999999996</v>
      </c>
      <c r="G199" s="30">
        <f>ROUND(D199*E199,2)</f>
        <v>174.69</v>
      </c>
      <c r="H199" s="32">
        <f>ROUND(E199*$J$10,2)</f>
        <v>72.790000000000006</v>
      </c>
      <c r="I199" s="30">
        <f>ROUND(D199*H199,2)</f>
        <v>218.37</v>
      </c>
      <c r="J199" s="31"/>
      <c r="K199" s="11"/>
      <c r="L199" s="62"/>
      <c r="M199" s="66"/>
      <c r="N199" s="11"/>
      <c r="O199" s="11"/>
      <c r="P199" s="11"/>
      <c r="Q199" s="11"/>
      <c r="R199" s="11"/>
      <c r="S199" s="11"/>
      <c r="T199" s="11"/>
    </row>
    <row r="200" spans="1:20" s="2" customFormat="1" ht="15.75">
      <c r="A200" s="27" t="s">
        <v>546</v>
      </c>
      <c r="B200" s="28" t="s">
        <v>157</v>
      </c>
      <c r="C200" s="29" t="s">
        <v>303</v>
      </c>
      <c r="D200" s="57">
        <v>1</v>
      </c>
      <c r="E200" s="30">
        <v>66.739999999999995</v>
      </c>
      <c r="F200" s="30">
        <f t="shared" si="9"/>
        <v>46.717999999999996</v>
      </c>
      <c r="G200" s="30">
        <f>ROUND(D200*E200,2)</f>
        <v>66.739999999999995</v>
      </c>
      <c r="H200" s="32">
        <f>ROUND(E200*$J$10,2)</f>
        <v>83.43</v>
      </c>
      <c r="I200" s="30">
        <f>ROUND(D200*H200,2)</f>
        <v>83.43</v>
      </c>
      <c r="J200" s="31"/>
      <c r="K200" s="11"/>
      <c r="L200" s="62"/>
      <c r="M200" s="66"/>
      <c r="N200" s="11"/>
      <c r="O200" s="11"/>
      <c r="P200" s="11"/>
      <c r="Q200" s="11"/>
      <c r="R200" s="11"/>
      <c r="S200" s="11"/>
      <c r="T200" s="11"/>
    </row>
    <row r="201" spans="1:20" s="1" customFormat="1" ht="15.75">
      <c r="A201" s="23" t="s">
        <v>547</v>
      </c>
      <c r="B201" s="20" t="s">
        <v>158</v>
      </c>
      <c r="C201" s="19"/>
      <c r="D201" s="55"/>
      <c r="E201" s="18"/>
      <c r="F201" s="30"/>
      <c r="G201" s="18"/>
      <c r="H201" s="18"/>
      <c r="I201" s="18"/>
      <c r="J201" s="13"/>
      <c r="K201" s="71"/>
      <c r="L201" s="68"/>
      <c r="M201" s="66"/>
      <c r="N201" s="71"/>
      <c r="O201" s="71"/>
      <c r="P201" s="71"/>
      <c r="Q201" s="71"/>
      <c r="R201" s="71"/>
      <c r="S201" s="71"/>
      <c r="T201" s="71"/>
    </row>
    <row r="202" spans="1:20" s="2" customFormat="1" ht="15.75">
      <c r="A202" s="27" t="s">
        <v>548</v>
      </c>
      <c r="B202" s="28" t="s">
        <v>159</v>
      </c>
      <c r="C202" s="29" t="s">
        <v>303</v>
      </c>
      <c r="D202" s="57">
        <v>1</v>
      </c>
      <c r="E202" s="30">
        <v>84.45</v>
      </c>
      <c r="F202" s="30">
        <f t="shared" si="9"/>
        <v>59.114999999999995</v>
      </c>
      <c r="G202" s="30">
        <f t="shared" ref="G202:G207" si="10">ROUND(D202*E202,2)</f>
        <v>84.45</v>
      </c>
      <c r="H202" s="32">
        <f t="shared" ref="H202:H207" si="11">ROUND(E202*$J$10,2)</f>
        <v>105.56</v>
      </c>
      <c r="I202" s="30">
        <f t="shared" ref="I202:I207" si="12">ROUND(D202*H202,2)</f>
        <v>105.56</v>
      </c>
      <c r="J202" s="31"/>
      <c r="K202" s="11"/>
      <c r="L202" s="62"/>
      <c r="M202" s="66"/>
      <c r="N202" s="11"/>
      <c r="O202" s="11"/>
      <c r="P202" s="11"/>
      <c r="Q202" s="11"/>
      <c r="R202" s="11"/>
      <c r="S202" s="11"/>
      <c r="T202" s="11"/>
    </row>
    <row r="203" spans="1:20" s="2" customFormat="1" ht="15.75">
      <c r="A203" s="27" t="s">
        <v>549</v>
      </c>
      <c r="B203" s="28" t="s">
        <v>160</v>
      </c>
      <c r="C203" s="29" t="s">
        <v>303</v>
      </c>
      <c r="D203" s="57">
        <v>6</v>
      </c>
      <c r="E203" s="30">
        <v>55.24</v>
      </c>
      <c r="F203" s="30">
        <f t="shared" si="9"/>
        <v>38.667999999999999</v>
      </c>
      <c r="G203" s="30">
        <f t="shared" si="10"/>
        <v>331.44</v>
      </c>
      <c r="H203" s="32">
        <f t="shared" si="11"/>
        <v>69.05</v>
      </c>
      <c r="I203" s="30">
        <f t="shared" si="12"/>
        <v>414.3</v>
      </c>
      <c r="J203" s="31"/>
      <c r="K203" s="11"/>
      <c r="L203" s="62"/>
      <c r="M203" s="66"/>
      <c r="N203" s="11"/>
      <c r="O203" s="11"/>
      <c r="P203" s="11"/>
      <c r="Q203" s="11"/>
      <c r="R203" s="11"/>
      <c r="S203" s="11"/>
      <c r="T203" s="11"/>
    </row>
    <row r="204" spans="1:20" s="2" customFormat="1" ht="15.75">
      <c r="A204" s="27" t="s">
        <v>550</v>
      </c>
      <c r="B204" s="28" t="s">
        <v>161</v>
      </c>
      <c r="C204" s="29" t="s">
        <v>303</v>
      </c>
      <c r="D204" s="57">
        <v>6</v>
      </c>
      <c r="E204" s="30">
        <v>48.84</v>
      </c>
      <c r="F204" s="30">
        <f t="shared" si="9"/>
        <v>34.188000000000002</v>
      </c>
      <c r="G204" s="30">
        <f t="shared" si="10"/>
        <v>293.04000000000002</v>
      </c>
      <c r="H204" s="32">
        <f t="shared" si="11"/>
        <v>61.05</v>
      </c>
      <c r="I204" s="30">
        <f t="shared" si="12"/>
        <v>366.3</v>
      </c>
      <c r="J204" s="31"/>
      <c r="K204" s="11"/>
      <c r="L204" s="62"/>
      <c r="M204" s="66"/>
      <c r="N204" s="11"/>
      <c r="O204" s="11"/>
      <c r="P204" s="11"/>
      <c r="Q204" s="11"/>
      <c r="R204" s="11"/>
      <c r="S204" s="11"/>
      <c r="T204" s="11"/>
    </row>
    <row r="205" spans="1:20" s="2" customFormat="1" ht="15.75">
      <c r="A205" s="27" t="s">
        <v>551</v>
      </c>
      <c r="B205" s="28" t="s">
        <v>162</v>
      </c>
      <c r="C205" s="29" t="s">
        <v>303</v>
      </c>
      <c r="D205" s="57">
        <v>2</v>
      </c>
      <c r="E205" s="30">
        <v>20.73</v>
      </c>
      <c r="F205" s="30">
        <f t="shared" si="9"/>
        <v>14.510999999999999</v>
      </c>
      <c r="G205" s="30">
        <f t="shared" si="10"/>
        <v>41.46</v>
      </c>
      <c r="H205" s="32">
        <f t="shared" si="11"/>
        <v>25.91</v>
      </c>
      <c r="I205" s="30">
        <f t="shared" si="12"/>
        <v>51.82</v>
      </c>
      <c r="J205" s="31"/>
      <c r="K205" s="11"/>
      <c r="L205" s="62"/>
      <c r="M205" s="66"/>
      <c r="N205" s="11"/>
      <c r="O205" s="11"/>
      <c r="P205" s="11"/>
      <c r="Q205" s="11"/>
      <c r="R205" s="11"/>
      <c r="S205" s="11"/>
      <c r="T205" s="11"/>
    </row>
    <row r="206" spans="1:20" s="2" customFormat="1" ht="15.75">
      <c r="A206" s="27" t="s">
        <v>552</v>
      </c>
      <c r="B206" s="28" t="s">
        <v>163</v>
      </c>
      <c r="C206" s="29" t="s">
        <v>303</v>
      </c>
      <c r="D206" s="57">
        <v>2</v>
      </c>
      <c r="E206" s="30">
        <v>47.94</v>
      </c>
      <c r="F206" s="30">
        <f t="shared" si="9"/>
        <v>33.558</v>
      </c>
      <c r="G206" s="30">
        <f t="shared" si="10"/>
        <v>95.88</v>
      </c>
      <c r="H206" s="32">
        <f t="shared" si="11"/>
        <v>59.93</v>
      </c>
      <c r="I206" s="30">
        <f t="shared" si="12"/>
        <v>119.86</v>
      </c>
      <c r="J206" s="31"/>
      <c r="K206" s="11"/>
      <c r="L206" s="62"/>
      <c r="M206" s="66"/>
      <c r="N206" s="11"/>
      <c r="O206" s="11"/>
      <c r="P206" s="11"/>
      <c r="Q206" s="11"/>
      <c r="R206" s="11"/>
      <c r="S206" s="11"/>
      <c r="T206" s="11"/>
    </row>
    <row r="207" spans="1:20" s="2" customFormat="1" ht="15.75">
      <c r="A207" s="27" t="s">
        <v>553</v>
      </c>
      <c r="B207" s="28" t="s">
        <v>164</v>
      </c>
      <c r="C207" s="29" t="s">
        <v>303</v>
      </c>
      <c r="D207" s="57">
        <v>2</v>
      </c>
      <c r="E207" s="30">
        <v>42.22</v>
      </c>
      <c r="F207" s="30">
        <f t="shared" si="9"/>
        <v>29.553999999999998</v>
      </c>
      <c r="G207" s="30">
        <f t="shared" si="10"/>
        <v>84.44</v>
      </c>
      <c r="H207" s="32">
        <f t="shared" si="11"/>
        <v>52.78</v>
      </c>
      <c r="I207" s="30">
        <f t="shared" si="12"/>
        <v>105.56</v>
      </c>
      <c r="J207" s="31"/>
      <c r="K207" s="11"/>
      <c r="L207" s="62"/>
      <c r="M207" s="66"/>
      <c r="N207" s="11"/>
      <c r="O207" s="11"/>
      <c r="P207" s="11"/>
      <c r="Q207" s="11"/>
      <c r="R207" s="11"/>
      <c r="S207" s="11"/>
      <c r="T207" s="11"/>
    </row>
    <row r="208" spans="1:20" s="1" customFormat="1" ht="15.75">
      <c r="A208" s="23" t="s">
        <v>554</v>
      </c>
      <c r="B208" s="20" t="s">
        <v>165</v>
      </c>
      <c r="C208" s="19"/>
      <c r="D208" s="55"/>
      <c r="E208" s="18"/>
      <c r="F208" s="30"/>
      <c r="G208" s="18"/>
      <c r="H208" s="18"/>
      <c r="I208" s="18"/>
      <c r="J208" s="13"/>
      <c r="K208" s="71"/>
      <c r="L208" s="68"/>
      <c r="M208" s="66"/>
      <c r="N208" s="71"/>
      <c r="O208" s="71"/>
      <c r="P208" s="71"/>
      <c r="Q208" s="71"/>
      <c r="R208" s="71"/>
      <c r="S208" s="71"/>
      <c r="T208" s="71"/>
    </row>
    <row r="209" spans="1:20" s="4" customFormat="1" ht="15.75">
      <c r="A209" s="27" t="s">
        <v>555</v>
      </c>
      <c r="B209" s="28" t="s">
        <v>166</v>
      </c>
      <c r="C209" s="29" t="s">
        <v>303</v>
      </c>
      <c r="D209" s="56">
        <v>1</v>
      </c>
      <c r="E209" s="30">
        <v>41.08</v>
      </c>
      <c r="F209" s="30">
        <f t="shared" si="9"/>
        <v>28.755999999999997</v>
      </c>
      <c r="G209" s="30">
        <f>ROUND(D209*E209,2)</f>
        <v>41.08</v>
      </c>
      <c r="H209" s="32">
        <f>ROUND(E209*$J$10,2)</f>
        <v>51.35</v>
      </c>
      <c r="I209" s="30">
        <f>ROUND(D209*H209,2)</f>
        <v>51.35</v>
      </c>
      <c r="J209" s="31"/>
      <c r="K209" s="8"/>
      <c r="L209" s="62"/>
      <c r="M209" s="66"/>
      <c r="N209" s="8"/>
      <c r="O209" s="8"/>
      <c r="P209" s="8"/>
      <c r="Q209" s="8"/>
      <c r="R209" s="8"/>
      <c r="S209" s="8"/>
      <c r="T209" s="8"/>
    </row>
    <row r="210" spans="1:20" s="2" customFormat="1" ht="15.75">
      <c r="A210" s="27" t="s">
        <v>556</v>
      </c>
      <c r="B210" s="28" t="s">
        <v>167</v>
      </c>
      <c r="C210" s="29" t="s">
        <v>303</v>
      </c>
      <c r="D210" s="57">
        <v>6</v>
      </c>
      <c r="E210" s="30">
        <v>14.03</v>
      </c>
      <c r="F210" s="30">
        <f t="shared" si="9"/>
        <v>9.8209999999999997</v>
      </c>
      <c r="G210" s="30">
        <f>ROUND(D210*E210,2)</f>
        <v>84.18</v>
      </c>
      <c r="H210" s="32">
        <f>ROUND(E210*$J$10,2)</f>
        <v>17.54</v>
      </c>
      <c r="I210" s="30">
        <f>ROUND(D210*H210,2)</f>
        <v>105.24</v>
      </c>
      <c r="J210" s="31"/>
      <c r="K210" s="11"/>
      <c r="L210" s="62"/>
      <c r="M210" s="66"/>
      <c r="N210" s="11"/>
      <c r="O210" s="11"/>
      <c r="P210" s="11"/>
      <c r="Q210" s="11"/>
      <c r="R210" s="11"/>
      <c r="S210" s="11"/>
      <c r="T210" s="11"/>
    </row>
    <row r="211" spans="1:20" s="1" customFormat="1" ht="15.75">
      <c r="A211" s="23" t="s">
        <v>557</v>
      </c>
      <c r="B211" s="20" t="s">
        <v>168</v>
      </c>
      <c r="C211" s="19"/>
      <c r="D211" s="55"/>
      <c r="E211" s="18"/>
      <c r="F211" s="30"/>
      <c r="G211" s="18"/>
      <c r="H211" s="18"/>
      <c r="I211" s="18"/>
      <c r="J211" s="13"/>
      <c r="K211" s="71"/>
      <c r="L211" s="68"/>
      <c r="M211" s="66"/>
      <c r="N211" s="71"/>
      <c r="O211" s="71"/>
      <c r="P211" s="71"/>
      <c r="Q211" s="71"/>
      <c r="R211" s="71"/>
      <c r="S211" s="71"/>
      <c r="T211" s="71"/>
    </row>
    <row r="212" spans="1:20" s="2" customFormat="1" ht="15.75">
      <c r="A212" s="27" t="s">
        <v>558</v>
      </c>
      <c r="B212" s="28" t="s">
        <v>169</v>
      </c>
      <c r="C212" s="29" t="s">
        <v>303</v>
      </c>
      <c r="D212" s="57">
        <v>6</v>
      </c>
      <c r="E212" s="30">
        <v>38.72</v>
      </c>
      <c r="F212" s="30">
        <f t="shared" si="9"/>
        <v>27.103999999999999</v>
      </c>
      <c r="G212" s="30">
        <f>ROUND(D212*E212,2)</f>
        <v>232.32</v>
      </c>
      <c r="H212" s="32">
        <f>ROUND(E212*$J$10,2)</f>
        <v>48.4</v>
      </c>
      <c r="I212" s="30">
        <f>ROUND(D212*H212,2)</f>
        <v>290.39999999999998</v>
      </c>
      <c r="J212" s="31"/>
      <c r="K212" s="11"/>
      <c r="L212" s="62"/>
      <c r="M212" s="66"/>
      <c r="N212" s="11"/>
      <c r="O212" s="11"/>
      <c r="P212" s="11"/>
      <c r="Q212" s="11"/>
      <c r="R212" s="11"/>
      <c r="S212" s="11"/>
      <c r="T212" s="11"/>
    </row>
    <row r="213" spans="1:20" s="2" customFormat="1" ht="15.75">
      <c r="A213" s="27" t="s">
        <v>559</v>
      </c>
      <c r="B213" s="28" t="s">
        <v>170</v>
      </c>
      <c r="C213" s="29" t="s">
        <v>303</v>
      </c>
      <c r="D213" s="57">
        <v>2</v>
      </c>
      <c r="E213" s="30">
        <v>50.92</v>
      </c>
      <c r="F213" s="30">
        <f t="shared" si="9"/>
        <v>35.643999999999998</v>
      </c>
      <c r="G213" s="30">
        <f>ROUND(D213*E213,2)</f>
        <v>101.84</v>
      </c>
      <c r="H213" s="32">
        <f>ROUND(E213*$J$10,2)</f>
        <v>63.65</v>
      </c>
      <c r="I213" s="30">
        <f>ROUND(D213*H213,2)</f>
        <v>127.3</v>
      </c>
      <c r="J213" s="31"/>
      <c r="K213" s="11"/>
      <c r="L213" s="62"/>
      <c r="M213" s="66"/>
      <c r="N213" s="11"/>
      <c r="O213" s="11"/>
      <c r="P213" s="11"/>
      <c r="Q213" s="11"/>
      <c r="R213" s="11"/>
      <c r="S213" s="11"/>
      <c r="T213" s="11"/>
    </row>
    <row r="214" spans="1:20" s="2" customFormat="1" ht="15.75">
      <c r="A214" s="27" t="s">
        <v>560</v>
      </c>
      <c r="B214" s="28" t="s">
        <v>171</v>
      </c>
      <c r="C214" s="29" t="s">
        <v>303</v>
      </c>
      <c r="D214" s="57">
        <v>4</v>
      </c>
      <c r="E214" s="30">
        <v>38.020000000000003</v>
      </c>
      <c r="F214" s="30">
        <f t="shared" si="9"/>
        <v>26.614000000000001</v>
      </c>
      <c r="G214" s="30">
        <f>ROUND(D214*E214,2)</f>
        <v>152.08000000000001</v>
      </c>
      <c r="H214" s="32">
        <f>ROUND(E214*$J$10,2)</f>
        <v>47.53</v>
      </c>
      <c r="I214" s="30">
        <f>ROUND(D214*H214,2)</f>
        <v>190.12</v>
      </c>
      <c r="J214" s="31"/>
      <c r="K214" s="11"/>
      <c r="L214" s="62"/>
      <c r="M214" s="66"/>
      <c r="N214" s="11"/>
      <c r="O214" s="11"/>
      <c r="P214" s="11"/>
      <c r="Q214" s="11"/>
      <c r="R214" s="11"/>
      <c r="S214" s="11"/>
      <c r="T214" s="11"/>
    </row>
    <row r="215" spans="1:20" s="2" customFormat="1" ht="15.75">
      <c r="A215" s="27" t="s">
        <v>561</v>
      </c>
      <c r="B215" s="28" t="s">
        <v>172</v>
      </c>
      <c r="C215" s="29" t="s">
        <v>303</v>
      </c>
      <c r="D215" s="57">
        <v>2</v>
      </c>
      <c r="E215" s="30">
        <v>19.11</v>
      </c>
      <c r="F215" s="30">
        <f t="shared" si="9"/>
        <v>13.376999999999999</v>
      </c>
      <c r="G215" s="30">
        <f>ROUND(D215*E215,2)</f>
        <v>38.22</v>
      </c>
      <c r="H215" s="32">
        <f>ROUND(E215*$J$10,2)</f>
        <v>23.89</v>
      </c>
      <c r="I215" s="30">
        <f>ROUND(D215*H215,2)</f>
        <v>47.78</v>
      </c>
      <c r="J215" s="31"/>
      <c r="K215" s="11"/>
      <c r="L215" s="62"/>
      <c r="M215" s="66"/>
      <c r="N215" s="11"/>
      <c r="O215" s="11"/>
      <c r="P215" s="11"/>
      <c r="Q215" s="11"/>
      <c r="R215" s="11"/>
      <c r="S215" s="11"/>
      <c r="T215" s="11"/>
    </row>
    <row r="216" spans="1:20" s="1" customFormat="1" ht="15.75">
      <c r="A216" s="23" t="s">
        <v>562</v>
      </c>
      <c r="B216" s="20" t="s">
        <v>173</v>
      </c>
      <c r="C216" s="19"/>
      <c r="D216" s="55"/>
      <c r="E216" s="18"/>
      <c r="F216" s="30"/>
      <c r="G216" s="18"/>
      <c r="H216" s="18"/>
      <c r="I216" s="18"/>
      <c r="J216" s="13"/>
      <c r="K216" s="71"/>
      <c r="L216" s="68"/>
      <c r="M216" s="66"/>
      <c r="N216" s="71"/>
      <c r="O216" s="71"/>
      <c r="P216" s="71"/>
      <c r="Q216" s="71"/>
      <c r="R216" s="71"/>
      <c r="S216" s="71"/>
      <c r="T216" s="71"/>
    </row>
    <row r="217" spans="1:20" s="2" customFormat="1" ht="15.75">
      <c r="A217" s="27" t="s">
        <v>563</v>
      </c>
      <c r="B217" s="28" t="s">
        <v>174</v>
      </c>
      <c r="C217" s="29" t="s">
        <v>303</v>
      </c>
      <c r="D217" s="57">
        <v>6</v>
      </c>
      <c r="E217" s="30">
        <v>36.270000000000003</v>
      </c>
      <c r="F217" s="30">
        <f t="shared" si="9"/>
        <v>25.388999999999999</v>
      </c>
      <c r="G217" s="30">
        <f>ROUND(D217*E217,2)</f>
        <v>217.62</v>
      </c>
      <c r="H217" s="32">
        <f>ROUND(E217*$J$10,2)</f>
        <v>45.34</v>
      </c>
      <c r="I217" s="30">
        <f>ROUND(D217*H217,2)</f>
        <v>272.04000000000002</v>
      </c>
      <c r="J217" s="31"/>
      <c r="K217" s="11"/>
      <c r="L217" s="62"/>
      <c r="M217" s="66"/>
      <c r="N217" s="11"/>
      <c r="O217" s="11"/>
      <c r="P217" s="11"/>
      <c r="Q217" s="11"/>
      <c r="R217" s="11"/>
      <c r="S217" s="11"/>
      <c r="T217" s="11"/>
    </row>
    <row r="218" spans="1:20" s="2" customFormat="1" ht="15.75">
      <c r="A218" s="27" t="s">
        <v>564</v>
      </c>
      <c r="B218" s="28" t="s">
        <v>175</v>
      </c>
      <c r="C218" s="29" t="s">
        <v>303</v>
      </c>
      <c r="D218" s="57">
        <v>6</v>
      </c>
      <c r="E218" s="30">
        <v>105.48</v>
      </c>
      <c r="F218" s="30">
        <f t="shared" si="9"/>
        <v>73.835999999999999</v>
      </c>
      <c r="G218" s="30">
        <f>ROUND(D218*E218,2)</f>
        <v>632.88</v>
      </c>
      <c r="H218" s="32">
        <f>ROUND(E218*$J$10,2)</f>
        <v>131.85</v>
      </c>
      <c r="I218" s="30">
        <f>ROUND(D218*H218,2)</f>
        <v>791.1</v>
      </c>
      <c r="J218" s="31"/>
      <c r="K218" s="11"/>
      <c r="L218" s="62"/>
      <c r="M218" s="66"/>
      <c r="N218" s="11"/>
      <c r="O218" s="11"/>
      <c r="P218" s="11"/>
      <c r="Q218" s="11"/>
      <c r="R218" s="11"/>
      <c r="S218" s="11"/>
      <c r="T218" s="11"/>
    </row>
    <row r="219" spans="1:20" s="2" customFormat="1" ht="15.75">
      <c r="A219" s="27" t="s">
        <v>565</v>
      </c>
      <c r="B219" s="28" t="s">
        <v>176</v>
      </c>
      <c r="C219" s="29" t="s">
        <v>303</v>
      </c>
      <c r="D219" s="57">
        <v>1</v>
      </c>
      <c r="E219" s="30">
        <v>97.48</v>
      </c>
      <c r="F219" s="30">
        <f t="shared" ref="F219:F282" si="13">E219*$K$12</f>
        <v>68.236000000000004</v>
      </c>
      <c r="G219" s="30">
        <f>ROUND(D219*E219,2)</f>
        <v>97.48</v>
      </c>
      <c r="H219" s="32">
        <f>ROUND(E219*$J$10,2)</f>
        <v>121.85</v>
      </c>
      <c r="I219" s="30">
        <f>ROUND(D219*H219,2)</f>
        <v>121.85</v>
      </c>
      <c r="J219" s="31"/>
      <c r="K219" s="11"/>
      <c r="L219" s="62"/>
      <c r="M219" s="66"/>
      <c r="N219" s="11"/>
      <c r="O219" s="11"/>
      <c r="P219" s="11"/>
      <c r="Q219" s="11"/>
      <c r="R219" s="11"/>
      <c r="S219" s="11"/>
      <c r="T219" s="11"/>
    </row>
    <row r="220" spans="1:20" s="1" customFormat="1" ht="15.75">
      <c r="A220" s="23" t="s">
        <v>566</v>
      </c>
      <c r="B220" s="20" t="s">
        <v>177</v>
      </c>
      <c r="C220" s="19"/>
      <c r="D220" s="55"/>
      <c r="E220" s="18"/>
      <c r="F220" s="30"/>
      <c r="G220" s="18"/>
      <c r="H220" s="18"/>
      <c r="I220" s="18"/>
      <c r="J220" s="13"/>
      <c r="K220" s="71"/>
      <c r="L220" s="68"/>
      <c r="M220" s="66"/>
      <c r="N220" s="71"/>
      <c r="O220" s="71"/>
      <c r="P220" s="71"/>
      <c r="Q220" s="71"/>
      <c r="R220" s="71"/>
      <c r="S220" s="71"/>
      <c r="T220" s="71"/>
    </row>
    <row r="221" spans="1:20" s="2" customFormat="1" ht="15.75">
      <c r="A221" s="27" t="s">
        <v>567</v>
      </c>
      <c r="B221" s="28" t="s">
        <v>178</v>
      </c>
      <c r="C221" s="29" t="s">
        <v>303</v>
      </c>
      <c r="D221" s="57">
        <v>2</v>
      </c>
      <c r="E221" s="30">
        <v>38.21</v>
      </c>
      <c r="F221" s="30">
        <f t="shared" si="13"/>
        <v>26.747</v>
      </c>
      <c r="G221" s="30">
        <f>ROUND(D221*E221,2)</f>
        <v>76.42</v>
      </c>
      <c r="H221" s="32">
        <f>ROUND(E221*$J$10,2)</f>
        <v>47.76</v>
      </c>
      <c r="I221" s="30">
        <f>ROUND(D221*H221,2)</f>
        <v>95.52</v>
      </c>
      <c r="J221" s="31"/>
      <c r="K221" s="11"/>
      <c r="L221" s="62"/>
      <c r="M221" s="66"/>
      <c r="N221" s="11"/>
      <c r="O221" s="11"/>
      <c r="P221" s="11"/>
      <c r="Q221" s="11"/>
      <c r="R221" s="11"/>
      <c r="S221" s="11"/>
      <c r="T221" s="11"/>
    </row>
    <row r="222" spans="1:20" s="2" customFormat="1" ht="15.75">
      <c r="A222" s="27" t="s">
        <v>568</v>
      </c>
      <c r="B222" s="28" t="s">
        <v>179</v>
      </c>
      <c r="C222" s="29" t="s">
        <v>303</v>
      </c>
      <c r="D222" s="57">
        <v>3</v>
      </c>
      <c r="E222" s="30">
        <v>27.06</v>
      </c>
      <c r="F222" s="30">
        <f t="shared" si="13"/>
        <v>18.941999999999997</v>
      </c>
      <c r="G222" s="30">
        <f>ROUND(D222*E222,2)</f>
        <v>81.180000000000007</v>
      </c>
      <c r="H222" s="32">
        <f>ROUND(E222*$J$10,2)</f>
        <v>33.83</v>
      </c>
      <c r="I222" s="30">
        <f>ROUND(D222*H222,2)</f>
        <v>101.49</v>
      </c>
      <c r="J222" s="31"/>
      <c r="K222" s="11"/>
      <c r="L222" s="62"/>
      <c r="M222" s="66"/>
      <c r="N222" s="11"/>
      <c r="O222" s="11"/>
      <c r="P222" s="11"/>
      <c r="Q222" s="11"/>
      <c r="R222" s="11"/>
      <c r="S222" s="11"/>
      <c r="T222" s="11"/>
    </row>
    <row r="223" spans="1:20" s="2" customFormat="1" ht="15.75">
      <c r="A223" s="27" t="s">
        <v>569</v>
      </c>
      <c r="B223" s="28" t="s">
        <v>180</v>
      </c>
      <c r="C223" s="29" t="s">
        <v>303</v>
      </c>
      <c r="D223" s="57">
        <v>1</v>
      </c>
      <c r="E223" s="30">
        <v>158.18</v>
      </c>
      <c r="F223" s="30">
        <f t="shared" si="13"/>
        <v>110.726</v>
      </c>
      <c r="G223" s="30">
        <f>ROUND(D223*E223,2)</f>
        <v>158.18</v>
      </c>
      <c r="H223" s="32">
        <f>ROUND(E223*$J$10,2)</f>
        <v>197.73</v>
      </c>
      <c r="I223" s="30">
        <f>ROUND(D223*H223,2)</f>
        <v>197.73</v>
      </c>
      <c r="J223" s="31"/>
      <c r="K223" s="11"/>
      <c r="L223" s="62"/>
      <c r="M223" s="66"/>
      <c r="N223" s="11"/>
      <c r="O223" s="11"/>
      <c r="P223" s="11"/>
      <c r="Q223" s="11"/>
      <c r="R223" s="11"/>
      <c r="S223" s="11"/>
      <c r="T223" s="11"/>
    </row>
    <row r="224" spans="1:20" s="2" customFormat="1" ht="15.75">
      <c r="A224" s="27" t="s">
        <v>570</v>
      </c>
      <c r="B224" s="28" t="s">
        <v>181</v>
      </c>
      <c r="C224" s="29" t="s">
        <v>303</v>
      </c>
      <c r="D224" s="57">
        <v>1</v>
      </c>
      <c r="E224" s="30">
        <v>388.18</v>
      </c>
      <c r="F224" s="30">
        <f t="shared" si="13"/>
        <v>271.726</v>
      </c>
      <c r="G224" s="30">
        <f>ROUND(D224*E224,2)</f>
        <v>388.18</v>
      </c>
      <c r="H224" s="32">
        <f>ROUND(E224*$J$10,2)</f>
        <v>485.23</v>
      </c>
      <c r="I224" s="30">
        <f>ROUND(D224*H224,2)</f>
        <v>485.23</v>
      </c>
      <c r="J224" s="31"/>
      <c r="K224" s="11"/>
      <c r="L224" s="62"/>
      <c r="M224" s="66"/>
      <c r="N224" s="11"/>
      <c r="O224" s="11"/>
      <c r="P224" s="11"/>
      <c r="Q224" s="11"/>
      <c r="R224" s="11"/>
      <c r="S224" s="11"/>
      <c r="T224" s="11"/>
    </row>
    <row r="225" spans="1:20" s="2" customFormat="1" ht="15.75">
      <c r="A225" s="27" t="s">
        <v>571</v>
      </c>
      <c r="B225" s="28" t="s">
        <v>182</v>
      </c>
      <c r="C225" s="29" t="s">
        <v>303</v>
      </c>
      <c r="D225" s="57">
        <v>1</v>
      </c>
      <c r="E225" s="30">
        <v>223.65</v>
      </c>
      <c r="F225" s="30">
        <f t="shared" si="13"/>
        <v>156.55500000000001</v>
      </c>
      <c r="G225" s="30">
        <f>ROUND(D225*E225,2)</f>
        <v>223.65</v>
      </c>
      <c r="H225" s="32">
        <f>ROUND(E225*$J$10,2)</f>
        <v>279.56</v>
      </c>
      <c r="I225" s="30">
        <f>ROUND(D225*H225,2)</f>
        <v>279.56</v>
      </c>
      <c r="J225" s="31"/>
      <c r="K225" s="11"/>
      <c r="L225" s="62"/>
      <c r="M225" s="66"/>
      <c r="N225" s="11"/>
      <c r="O225" s="11"/>
      <c r="P225" s="11"/>
      <c r="Q225" s="11"/>
      <c r="R225" s="11"/>
      <c r="S225" s="11"/>
      <c r="T225" s="11"/>
    </row>
    <row r="226" spans="1:20" s="3" customFormat="1" ht="15.75">
      <c r="A226" s="23" t="s">
        <v>572</v>
      </c>
      <c r="B226" s="20" t="s">
        <v>183</v>
      </c>
      <c r="C226" s="19"/>
      <c r="D226" s="55"/>
      <c r="E226" s="18"/>
      <c r="F226" s="30"/>
      <c r="G226" s="18"/>
      <c r="H226" s="18"/>
      <c r="I226" s="18"/>
      <c r="J226" s="13"/>
      <c r="K226" s="67"/>
      <c r="L226" s="68"/>
      <c r="M226" s="66"/>
      <c r="N226" s="67"/>
      <c r="O226" s="67"/>
      <c r="P226" s="67"/>
      <c r="Q226" s="67"/>
      <c r="R226" s="67"/>
      <c r="S226" s="67"/>
      <c r="T226" s="67"/>
    </row>
    <row r="227" spans="1:20" s="2" customFormat="1" ht="15.75">
      <c r="A227" s="27" t="s">
        <v>573</v>
      </c>
      <c r="B227" s="28" t="s">
        <v>184</v>
      </c>
      <c r="C227" s="29" t="s">
        <v>303</v>
      </c>
      <c r="D227" s="57">
        <v>1</v>
      </c>
      <c r="E227" s="30">
        <v>281.66000000000003</v>
      </c>
      <c r="F227" s="30">
        <f t="shared" si="13"/>
        <v>197.16200000000001</v>
      </c>
      <c r="G227" s="30">
        <f>ROUND(D227*E227,2)</f>
        <v>281.66000000000003</v>
      </c>
      <c r="H227" s="32">
        <f>ROUND(E227*$J$10,2)</f>
        <v>352.08</v>
      </c>
      <c r="I227" s="30">
        <f>ROUND(D227*H227,2)</f>
        <v>352.08</v>
      </c>
      <c r="J227" s="31"/>
      <c r="K227" s="11"/>
      <c r="L227" s="62"/>
      <c r="M227" s="66"/>
      <c r="N227" s="11"/>
      <c r="O227" s="11"/>
      <c r="P227" s="11"/>
      <c r="Q227" s="11"/>
      <c r="R227" s="11"/>
      <c r="S227" s="11"/>
      <c r="T227" s="11"/>
    </row>
    <row r="228" spans="1:20" ht="15.75">
      <c r="A228" s="27" t="s">
        <v>574</v>
      </c>
      <c r="B228" s="28" t="s">
        <v>185</v>
      </c>
      <c r="C228" s="29" t="s">
        <v>308</v>
      </c>
      <c r="D228" s="56">
        <v>2</v>
      </c>
      <c r="E228" s="30">
        <v>888.99</v>
      </c>
      <c r="F228" s="30">
        <f t="shared" si="13"/>
        <v>622.29300000000001</v>
      </c>
      <c r="G228" s="30">
        <f>ROUND(D228*E228,2)</f>
        <v>1777.98</v>
      </c>
      <c r="H228" s="32">
        <f>ROUND(E228*$J$10,2)</f>
        <v>1111.24</v>
      </c>
      <c r="I228" s="30">
        <f>ROUND(D228*H228,2)</f>
        <v>2222.48</v>
      </c>
      <c r="J228" s="31"/>
      <c r="L228" s="62"/>
      <c r="M228" s="66"/>
    </row>
    <row r="229" spans="1:20" s="2" customFormat="1" ht="15.75">
      <c r="A229" s="27" t="s">
        <v>575</v>
      </c>
      <c r="B229" s="28" t="s">
        <v>186</v>
      </c>
      <c r="C229" s="29" t="s">
        <v>303</v>
      </c>
      <c r="D229" s="57">
        <v>1</v>
      </c>
      <c r="E229" s="30">
        <v>133.58000000000001</v>
      </c>
      <c r="F229" s="30">
        <f t="shared" si="13"/>
        <v>93.506</v>
      </c>
      <c r="G229" s="30">
        <f>ROUND(D229*E229,2)</f>
        <v>133.58000000000001</v>
      </c>
      <c r="H229" s="32">
        <f>ROUND(E229*$J$10,2)</f>
        <v>166.98</v>
      </c>
      <c r="I229" s="30">
        <f>ROUND(D229*H229,2)</f>
        <v>166.98</v>
      </c>
      <c r="J229" s="31"/>
      <c r="K229" s="11"/>
      <c r="L229" s="62"/>
      <c r="M229" s="66"/>
      <c r="N229" s="11"/>
      <c r="O229" s="11"/>
      <c r="P229" s="11"/>
      <c r="Q229" s="11"/>
      <c r="R229" s="11"/>
      <c r="S229" s="11"/>
      <c r="T229" s="11"/>
    </row>
    <row r="230" spans="1:20" s="3" customFormat="1" ht="15.75">
      <c r="A230" s="23" t="s">
        <v>576</v>
      </c>
      <c r="B230" s="20" t="s">
        <v>187</v>
      </c>
      <c r="C230" s="19"/>
      <c r="D230" s="55"/>
      <c r="E230" s="18"/>
      <c r="F230" s="30"/>
      <c r="G230" s="18"/>
      <c r="H230" s="18"/>
      <c r="I230" s="18"/>
      <c r="J230" s="13"/>
      <c r="K230" s="67"/>
      <c r="L230" s="68"/>
      <c r="M230" s="66"/>
      <c r="N230" s="67"/>
      <c r="O230" s="67"/>
      <c r="P230" s="67"/>
      <c r="Q230" s="67"/>
      <c r="R230" s="67"/>
      <c r="S230" s="67"/>
      <c r="T230" s="67"/>
    </row>
    <row r="231" spans="1:20" s="2" customFormat="1" ht="15.75">
      <c r="A231" s="27" t="s">
        <v>577</v>
      </c>
      <c r="B231" s="28" t="s">
        <v>188</v>
      </c>
      <c r="C231" s="29" t="s">
        <v>303</v>
      </c>
      <c r="D231" s="57">
        <v>6</v>
      </c>
      <c r="E231" s="30">
        <v>306.5</v>
      </c>
      <c r="F231" s="30">
        <f t="shared" si="13"/>
        <v>214.54999999999998</v>
      </c>
      <c r="G231" s="30">
        <f>ROUND(D231*E231,2)</f>
        <v>1839</v>
      </c>
      <c r="H231" s="32">
        <f>ROUND(E231*$J$10,2)</f>
        <v>383.13</v>
      </c>
      <c r="I231" s="30">
        <f>ROUND(D231*H231,2)</f>
        <v>2298.7800000000002</v>
      </c>
      <c r="J231" s="31"/>
      <c r="K231" s="11"/>
      <c r="L231" s="62"/>
      <c r="M231" s="66"/>
      <c r="N231" s="11"/>
      <c r="O231" s="11"/>
      <c r="P231" s="11"/>
      <c r="Q231" s="11"/>
      <c r="R231" s="11"/>
      <c r="S231" s="11"/>
      <c r="T231" s="11"/>
    </row>
    <row r="232" spans="1:20" s="3" customFormat="1" ht="15.75">
      <c r="A232" s="23" t="s">
        <v>578</v>
      </c>
      <c r="B232" s="20" t="s">
        <v>189</v>
      </c>
      <c r="C232" s="19"/>
      <c r="D232" s="55"/>
      <c r="E232" s="18"/>
      <c r="F232" s="30"/>
      <c r="G232" s="18"/>
      <c r="H232" s="18"/>
      <c r="I232" s="18"/>
      <c r="J232" s="13"/>
      <c r="K232" s="67"/>
      <c r="L232" s="68"/>
      <c r="M232" s="66"/>
      <c r="N232" s="67"/>
      <c r="O232" s="67"/>
      <c r="P232" s="67"/>
      <c r="Q232" s="67"/>
      <c r="R232" s="67"/>
      <c r="S232" s="67"/>
      <c r="T232" s="67"/>
    </row>
    <row r="233" spans="1:20" s="2" customFormat="1" ht="15.75">
      <c r="A233" s="27" t="s">
        <v>579</v>
      </c>
      <c r="B233" s="28" t="s">
        <v>190</v>
      </c>
      <c r="C233" s="29" t="s">
        <v>303</v>
      </c>
      <c r="D233" s="57">
        <v>1</v>
      </c>
      <c r="E233" s="30">
        <v>481.66</v>
      </c>
      <c r="F233" s="30">
        <f t="shared" si="13"/>
        <v>337.16199999999998</v>
      </c>
      <c r="G233" s="30">
        <f>ROUND(D233*E233,2)</f>
        <v>481.66</v>
      </c>
      <c r="H233" s="32">
        <f>ROUND(E233*$J$10,2)</f>
        <v>602.08000000000004</v>
      </c>
      <c r="I233" s="30">
        <f>ROUND(D233*H233,2)</f>
        <v>602.08000000000004</v>
      </c>
      <c r="J233" s="31"/>
      <c r="K233" s="11"/>
      <c r="L233" s="62"/>
      <c r="M233" s="66"/>
      <c r="N233" s="11"/>
      <c r="O233" s="11"/>
      <c r="P233" s="11"/>
      <c r="Q233" s="11"/>
      <c r="R233" s="11"/>
      <c r="S233" s="11"/>
      <c r="T233" s="11"/>
    </row>
    <row r="234" spans="1:20" s="3" customFormat="1" ht="15.75">
      <c r="A234" s="23" t="s">
        <v>580</v>
      </c>
      <c r="B234" s="20" t="s">
        <v>191</v>
      </c>
      <c r="C234" s="19"/>
      <c r="D234" s="55"/>
      <c r="E234" s="18"/>
      <c r="F234" s="30">
        <f t="shared" si="13"/>
        <v>0</v>
      </c>
      <c r="G234" s="18"/>
      <c r="H234" s="18"/>
      <c r="I234" s="18"/>
      <c r="J234" s="13"/>
      <c r="K234" s="67"/>
      <c r="L234" s="68"/>
      <c r="M234" s="66"/>
      <c r="N234" s="67"/>
      <c r="O234" s="67"/>
      <c r="P234" s="67"/>
      <c r="Q234" s="67"/>
      <c r="R234" s="67"/>
      <c r="S234" s="67"/>
      <c r="T234" s="67"/>
    </row>
    <row r="235" spans="1:20" s="2" customFormat="1" ht="15.75">
      <c r="A235" s="27" t="s">
        <v>581</v>
      </c>
      <c r="B235" s="28" t="s">
        <v>192</v>
      </c>
      <c r="C235" s="29" t="s">
        <v>303</v>
      </c>
      <c r="D235" s="57">
        <v>1</v>
      </c>
      <c r="E235" s="30">
        <v>109.36</v>
      </c>
      <c r="F235" s="30">
        <f t="shared" si="13"/>
        <v>76.551999999999992</v>
      </c>
      <c r="G235" s="30">
        <f>ROUND(D235*E235,2)</f>
        <v>109.36</v>
      </c>
      <c r="H235" s="32">
        <f>ROUND(E235*$J$10,2)</f>
        <v>136.69999999999999</v>
      </c>
      <c r="I235" s="30">
        <f>ROUND(D235*H235,2)</f>
        <v>136.69999999999999</v>
      </c>
      <c r="J235" s="31"/>
      <c r="K235" s="11"/>
      <c r="L235" s="62"/>
      <c r="M235" s="66"/>
      <c r="N235" s="11"/>
      <c r="O235" s="11"/>
      <c r="P235" s="11"/>
      <c r="Q235" s="11"/>
      <c r="R235" s="11"/>
      <c r="S235" s="11"/>
      <c r="T235" s="11"/>
    </row>
    <row r="236" spans="1:20" s="1" customFormat="1" ht="15.75">
      <c r="A236" s="23" t="s">
        <v>582</v>
      </c>
      <c r="B236" s="20" t="s">
        <v>193</v>
      </c>
      <c r="C236" s="19"/>
      <c r="D236" s="55"/>
      <c r="E236" s="18"/>
      <c r="F236" s="30"/>
      <c r="G236" s="18"/>
      <c r="H236" s="18"/>
      <c r="I236" s="18"/>
      <c r="J236" s="13"/>
      <c r="K236" s="71"/>
      <c r="L236" s="68"/>
      <c r="M236" s="66"/>
      <c r="N236" s="71"/>
      <c r="O236" s="71"/>
      <c r="P236" s="71"/>
      <c r="Q236" s="71"/>
      <c r="R236" s="71"/>
      <c r="S236" s="71"/>
      <c r="T236" s="71"/>
    </row>
    <row r="237" spans="1:20" s="2" customFormat="1" ht="15.75">
      <c r="A237" s="27" t="s">
        <v>583</v>
      </c>
      <c r="B237" s="28" t="s">
        <v>195</v>
      </c>
      <c r="C237" s="29" t="s">
        <v>303</v>
      </c>
      <c r="D237" s="57">
        <v>3</v>
      </c>
      <c r="E237" s="30">
        <v>301.37</v>
      </c>
      <c r="F237" s="30">
        <f t="shared" si="13"/>
        <v>210.959</v>
      </c>
      <c r="G237" s="30">
        <f>ROUND(D237*E237,2)</f>
        <v>904.11</v>
      </c>
      <c r="H237" s="32">
        <f>ROUND(E237*$J$10,2)</f>
        <v>376.71</v>
      </c>
      <c r="I237" s="30">
        <f>ROUND(D237*H237,2)</f>
        <v>1130.1300000000001</v>
      </c>
      <c r="J237" s="31"/>
      <c r="K237" s="11"/>
      <c r="L237" s="62"/>
      <c r="M237" s="66"/>
      <c r="N237" s="11"/>
      <c r="O237" s="11"/>
      <c r="P237" s="11"/>
      <c r="Q237" s="11"/>
      <c r="R237" s="11"/>
      <c r="S237" s="11"/>
      <c r="T237" s="11"/>
    </row>
    <row r="238" spans="1:20" s="2" customFormat="1" ht="15.75">
      <c r="A238" s="27" t="s">
        <v>584</v>
      </c>
      <c r="B238" s="28" t="s">
        <v>196</v>
      </c>
      <c r="C238" s="29" t="s">
        <v>303</v>
      </c>
      <c r="D238" s="57">
        <v>2</v>
      </c>
      <c r="E238" s="30">
        <v>372.21</v>
      </c>
      <c r="F238" s="30">
        <f t="shared" si="13"/>
        <v>260.54699999999997</v>
      </c>
      <c r="G238" s="30">
        <f>ROUND(D238*E238,2)</f>
        <v>744.42</v>
      </c>
      <c r="H238" s="32">
        <f>ROUND(E238*$J$10,2)</f>
        <v>465.26</v>
      </c>
      <c r="I238" s="30">
        <f>ROUND(D238*H238,2)</f>
        <v>930.52</v>
      </c>
      <c r="J238" s="31"/>
      <c r="K238" s="11"/>
      <c r="L238" s="62"/>
      <c r="M238" s="66"/>
      <c r="N238" s="11"/>
      <c r="O238" s="11"/>
      <c r="P238" s="11"/>
      <c r="Q238" s="11"/>
      <c r="R238" s="11"/>
      <c r="S238" s="11"/>
      <c r="T238" s="11"/>
    </row>
    <row r="239" spans="1:20" s="2" customFormat="1" ht="15.75">
      <c r="A239" s="27" t="s">
        <v>585</v>
      </c>
      <c r="B239" s="28" t="s">
        <v>197</v>
      </c>
      <c r="C239" s="29" t="s">
        <v>303</v>
      </c>
      <c r="D239" s="57">
        <v>2</v>
      </c>
      <c r="E239" s="30">
        <v>443.06</v>
      </c>
      <c r="F239" s="30">
        <f t="shared" si="13"/>
        <v>310.142</v>
      </c>
      <c r="G239" s="30">
        <f>ROUND(D239*E239,2)</f>
        <v>886.12</v>
      </c>
      <c r="H239" s="32">
        <f>ROUND(E239*$J$10,2)</f>
        <v>553.83000000000004</v>
      </c>
      <c r="I239" s="30">
        <f>ROUND(D239*H239,2)</f>
        <v>1107.6600000000001</v>
      </c>
      <c r="J239" s="31"/>
      <c r="K239" s="11"/>
      <c r="L239" s="62"/>
      <c r="M239" s="66"/>
      <c r="N239" s="11"/>
      <c r="O239" s="11"/>
      <c r="P239" s="11"/>
      <c r="Q239" s="11"/>
      <c r="R239" s="11"/>
      <c r="S239" s="11"/>
      <c r="T239" s="11"/>
    </row>
    <row r="240" spans="1:20" s="2" customFormat="1" ht="15.75">
      <c r="A240" s="27" t="s">
        <v>586</v>
      </c>
      <c r="B240" s="28" t="s">
        <v>198</v>
      </c>
      <c r="C240" s="29" t="s">
        <v>303</v>
      </c>
      <c r="D240" s="57">
        <v>1</v>
      </c>
      <c r="E240" s="30">
        <v>513.89</v>
      </c>
      <c r="F240" s="30">
        <f t="shared" si="13"/>
        <v>359.72299999999996</v>
      </c>
      <c r="G240" s="30">
        <f>ROUND(D240*E240,2)</f>
        <v>513.89</v>
      </c>
      <c r="H240" s="32">
        <f>ROUND(E240*$J$10,2)</f>
        <v>642.36</v>
      </c>
      <c r="I240" s="30">
        <f>ROUND(D240*H240,2)</f>
        <v>642.36</v>
      </c>
      <c r="J240" s="31"/>
      <c r="K240" s="11"/>
      <c r="L240" s="62"/>
      <c r="M240" s="66"/>
      <c r="N240" s="11"/>
      <c r="O240" s="11"/>
      <c r="P240" s="11"/>
      <c r="Q240" s="11"/>
      <c r="R240" s="11"/>
      <c r="S240" s="11"/>
      <c r="T240" s="11"/>
    </row>
    <row r="241" spans="1:20" s="1" customFormat="1" ht="15.75">
      <c r="A241" s="23" t="s">
        <v>587</v>
      </c>
      <c r="B241" s="20" t="s">
        <v>199</v>
      </c>
      <c r="C241" s="19"/>
      <c r="D241" s="55"/>
      <c r="E241" s="18"/>
      <c r="F241" s="30"/>
      <c r="G241" s="18"/>
      <c r="H241" s="18"/>
      <c r="I241" s="18"/>
      <c r="J241" s="13"/>
      <c r="K241" s="71"/>
      <c r="L241" s="68"/>
      <c r="M241" s="66"/>
      <c r="N241" s="71"/>
      <c r="O241" s="71"/>
      <c r="P241" s="71"/>
      <c r="Q241" s="71"/>
      <c r="R241" s="71"/>
      <c r="S241" s="71"/>
      <c r="T241" s="71"/>
    </row>
    <row r="242" spans="1:20" s="2" customFormat="1" ht="15.75">
      <c r="A242" s="27" t="s">
        <v>588</v>
      </c>
      <c r="B242" s="28" t="s">
        <v>194</v>
      </c>
      <c r="C242" s="29" t="s">
        <v>303</v>
      </c>
      <c r="D242" s="57">
        <v>4</v>
      </c>
      <c r="E242" s="30">
        <v>163.63999999999999</v>
      </c>
      <c r="F242" s="30">
        <f t="shared" si="13"/>
        <v>114.54799999999999</v>
      </c>
      <c r="G242" s="30">
        <f t="shared" ref="G242:G248" si="14">ROUND(D242*E242,2)</f>
        <v>654.55999999999995</v>
      </c>
      <c r="H242" s="32">
        <f t="shared" ref="H242:H248" si="15">ROUND(E242*$J$10,2)</f>
        <v>204.55</v>
      </c>
      <c r="I242" s="30">
        <f t="shared" ref="I242:I248" si="16">ROUND(D242*H242,2)</f>
        <v>818.2</v>
      </c>
      <c r="J242" s="31"/>
      <c r="K242" s="11"/>
      <c r="L242" s="62"/>
      <c r="M242" s="66"/>
      <c r="N242" s="11"/>
      <c r="O242" s="11"/>
      <c r="P242" s="11"/>
      <c r="Q242" s="11"/>
      <c r="R242" s="11"/>
      <c r="S242" s="11"/>
      <c r="T242" s="11"/>
    </row>
    <row r="243" spans="1:20" s="2" customFormat="1" ht="15.75">
      <c r="A243" s="27" t="s">
        <v>589</v>
      </c>
      <c r="B243" s="28" t="s">
        <v>195</v>
      </c>
      <c r="C243" s="29" t="s">
        <v>303</v>
      </c>
      <c r="D243" s="57">
        <v>1</v>
      </c>
      <c r="E243" s="30">
        <v>462.11</v>
      </c>
      <c r="F243" s="30">
        <f t="shared" si="13"/>
        <v>323.47699999999998</v>
      </c>
      <c r="G243" s="30">
        <f t="shared" si="14"/>
        <v>462.11</v>
      </c>
      <c r="H243" s="32">
        <f t="shared" si="15"/>
        <v>577.64</v>
      </c>
      <c r="I243" s="30">
        <f t="shared" si="16"/>
        <v>577.64</v>
      </c>
      <c r="J243" s="31"/>
      <c r="K243" s="11"/>
      <c r="L243" s="62"/>
      <c r="M243" s="66"/>
      <c r="N243" s="11"/>
      <c r="O243" s="11"/>
      <c r="P243" s="11"/>
      <c r="Q243" s="11"/>
      <c r="R243" s="11"/>
      <c r="S243" s="11"/>
      <c r="T243" s="11"/>
    </row>
    <row r="244" spans="1:20" s="2" customFormat="1" ht="15.75">
      <c r="A244" s="27" t="s">
        <v>590</v>
      </c>
      <c r="B244" s="28" t="s">
        <v>196</v>
      </c>
      <c r="C244" s="29" t="s">
        <v>303</v>
      </c>
      <c r="D244" s="57">
        <v>1</v>
      </c>
      <c r="E244" s="30">
        <v>517.62</v>
      </c>
      <c r="F244" s="30">
        <f t="shared" si="13"/>
        <v>362.334</v>
      </c>
      <c r="G244" s="30">
        <f t="shared" si="14"/>
        <v>517.62</v>
      </c>
      <c r="H244" s="32">
        <f t="shared" si="15"/>
        <v>647.03</v>
      </c>
      <c r="I244" s="30">
        <f t="shared" si="16"/>
        <v>647.03</v>
      </c>
      <c r="J244" s="31"/>
      <c r="K244" s="11"/>
      <c r="L244" s="62"/>
      <c r="M244" s="66"/>
      <c r="N244" s="11"/>
      <c r="O244" s="11"/>
      <c r="P244" s="11"/>
      <c r="Q244" s="11"/>
      <c r="R244" s="11"/>
      <c r="S244" s="11"/>
      <c r="T244" s="11"/>
    </row>
    <row r="245" spans="1:20" s="2" customFormat="1" ht="15.75">
      <c r="A245" s="27" t="s">
        <v>591</v>
      </c>
      <c r="B245" s="28" t="s">
        <v>197</v>
      </c>
      <c r="C245" s="29" t="s">
        <v>303</v>
      </c>
      <c r="D245" s="57">
        <v>1</v>
      </c>
      <c r="E245" s="30">
        <v>586.63</v>
      </c>
      <c r="F245" s="30">
        <f t="shared" si="13"/>
        <v>410.64099999999996</v>
      </c>
      <c r="G245" s="30">
        <f t="shared" si="14"/>
        <v>586.63</v>
      </c>
      <c r="H245" s="32">
        <f t="shared" si="15"/>
        <v>733.29</v>
      </c>
      <c r="I245" s="30">
        <f t="shared" si="16"/>
        <v>733.29</v>
      </c>
      <c r="J245" s="31"/>
      <c r="K245" s="11"/>
      <c r="L245" s="62"/>
      <c r="M245" s="66"/>
      <c r="N245" s="11"/>
      <c r="O245" s="11"/>
      <c r="P245" s="11"/>
      <c r="Q245" s="11"/>
      <c r="R245" s="11"/>
      <c r="S245" s="11"/>
      <c r="T245" s="11"/>
    </row>
    <row r="246" spans="1:20" s="2" customFormat="1" ht="15.75">
      <c r="A246" s="27" t="s">
        <v>592</v>
      </c>
      <c r="B246" s="28" t="s">
        <v>198</v>
      </c>
      <c r="C246" s="29" t="s">
        <v>303</v>
      </c>
      <c r="D246" s="57">
        <v>1</v>
      </c>
      <c r="E246" s="30">
        <v>648.30999999999995</v>
      </c>
      <c r="F246" s="30">
        <f t="shared" si="13"/>
        <v>453.81699999999995</v>
      </c>
      <c r="G246" s="30">
        <f t="shared" si="14"/>
        <v>648.30999999999995</v>
      </c>
      <c r="H246" s="32">
        <f t="shared" si="15"/>
        <v>810.39</v>
      </c>
      <c r="I246" s="30">
        <f t="shared" si="16"/>
        <v>810.39</v>
      </c>
      <c r="J246" s="31"/>
      <c r="K246" s="11"/>
      <c r="L246" s="62"/>
      <c r="M246" s="66"/>
      <c r="N246" s="11"/>
      <c r="O246" s="11"/>
      <c r="P246" s="11"/>
      <c r="Q246" s="11"/>
      <c r="R246" s="11"/>
      <c r="S246" s="11"/>
      <c r="T246" s="11"/>
    </row>
    <row r="247" spans="1:20" s="2" customFormat="1" ht="15.75">
      <c r="A247" s="27" t="s">
        <v>593</v>
      </c>
      <c r="B247" s="28" t="s">
        <v>200</v>
      </c>
      <c r="C247" s="29" t="s">
        <v>303</v>
      </c>
      <c r="D247" s="57">
        <v>5</v>
      </c>
      <c r="E247" s="30">
        <v>625.48</v>
      </c>
      <c r="F247" s="30">
        <f t="shared" si="13"/>
        <v>437.83600000000001</v>
      </c>
      <c r="G247" s="30">
        <f t="shared" si="14"/>
        <v>3127.4</v>
      </c>
      <c r="H247" s="32">
        <f t="shared" si="15"/>
        <v>781.85</v>
      </c>
      <c r="I247" s="30">
        <f t="shared" si="16"/>
        <v>3909.25</v>
      </c>
      <c r="J247" s="31"/>
      <c r="K247" s="11"/>
      <c r="L247" s="62"/>
      <c r="M247" s="66"/>
      <c r="N247" s="11"/>
      <c r="O247" s="11"/>
      <c r="P247" s="11"/>
      <c r="Q247" s="11"/>
      <c r="R247" s="11"/>
      <c r="S247" s="11"/>
      <c r="T247" s="11"/>
    </row>
    <row r="248" spans="1:20" s="2" customFormat="1" ht="15.75">
      <c r="A248" s="27" t="s">
        <v>594</v>
      </c>
      <c r="B248" s="28" t="s">
        <v>201</v>
      </c>
      <c r="C248" s="29" t="s">
        <v>303</v>
      </c>
      <c r="D248" s="57">
        <v>1</v>
      </c>
      <c r="E248" s="30">
        <v>1030.5899999999999</v>
      </c>
      <c r="F248" s="30">
        <f t="shared" si="13"/>
        <v>721.4129999999999</v>
      </c>
      <c r="G248" s="30">
        <f t="shared" si="14"/>
        <v>1030.5899999999999</v>
      </c>
      <c r="H248" s="32">
        <f t="shared" si="15"/>
        <v>1288.24</v>
      </c>
      <c r="I248" s="30">
        <f t="shared" si="16"/>
        <v>1288.24</v>
      </c>
      <c r="J248" s="31"/>
      <c r="K248" s="11"/>
      <c r="L248" s="62"/>
      <c r="M248" s="66"/>
      <c r="N248" s="11"/>
      <c r="O248" s="11"/>
      <c r="P248" s="11"/>
      <c r="Q248" s="11"/>
      <c r="R248" s="11"/>
      <c r="S248" s="11"/>
      <c r="T248" s="11"/>
    </row>
    <row r="249" spans="1:20" ht="15.75">
      <c r="A249" s="23" t="s">
        <v>595</v>
      </c>
      <c r="B249" s="20" t="s">
        <v>339</v>
      </c>
      <c r="C249" s="29"/>
      <c r="D249" s="56"/>
      <c r="E249" s="30"/>
      <c r="F249" s="30"/>
      <c r="G249" s="30"/>
      <c r="H249" s="30"/>
      <c r="I249" s="30"/>
      <c r="J249" s="31"/>
      <c r="L249" s="62"/>
      <c r="M249" s="66"/>
    </row>
    <row r="250" spans="1:20" s="10" customFormat="1" ht="31.5">
      <c r="A250" s="25" t="s">
        <v>596</v>
      </c>
      <c r="B250" s="36" t="s">
        <v>335</v>
      </c>
      <c r="C250" s="34" t="s">
        <v>322</v>
      </c>
      <c r="D250" s="57">
        <v>21</v>
      </c>
      <c r="E250" s="32">
        <v>88.05</v>
      </c>
      <c r="F250" s="30">
        <f t="shared" si="13"/>
        <v>61.634999999999991</v>
      </c>
      <c r="G250" s="32">
        <f>ROUND(D250*E250,2)</f>
        <v>1849.05</v>
      </c>
      <c r="H250" s="32">
        <f>ROUND(E250*$J$10,2)</f>
        <v>110.06</v>
      </c>
      <c r="I250" s="32">
        <f>ROUND(D250*H250,2)</f>
        <v>2311.2600000000002</v>
      </c>
      <c r="J250" s="16"/>
      <c r="K250" s="12"/>
      <c r="L250" s="61"/>
      <c r="M250" s="66"/>
      <c r="N250" s="12"/>
      <c r="O250" s="12"/>
      <c r="P250" s="12"/>
      <c r="Q250" s="12"/>
      <c r="R250" s="12"/>
      <c r="S250" s="12"/>
      <c r="T250" s="12"/>
    </row>
    <row r="251" spans="1:20" s="10" customFormat="1" ht="31.5">
      <c r="A251" s="25" t="s">
        <v>597</v>
      </c>
      <c r="B251" s="36" t="s">
        <v>336</v>
      </c>
      <c r="C251" s="34" t="s">
        <v>322</v>
      </c>
      <c r="D251" s="57">
        <v>6</v>
      </c>
      <c r="E251" s="32">
        <v>51.1</v>
      </c>
      <c r="F251" s="30">
        <f t="shared" si="13"/>
        <v>35.769999999999996</v>
      </c>
      <c r="G251" s="32">
        <f>ROUND(D251*E251,2)</f>
        <v>306.60000000000002</v>
      </c>
      <c r="H251" s="32">
        <f>ROUND(E251*$J$10,2)</f>
        <v>63.88</v>
      </c>
      <c r="I251" s="32">
        <f>ROUND(D251*H251,2)</f>
        <v>383.28</v>
      </c>
      <c r="J251" s="16"/>
      <c r="K251" s="12"/>
      <c r="L251" s="61"/>
      <c r="M251" s="66"/>
      <c r="N251" s="12"/>
      <c r="O251" s="12"/>
      <c r="P251" s="12"/>
      <c r="Q251" s="12"/>
      <c r="R251" s="12"/>
      <c r="S251" s="12"/>
      <c r="T251" s="12"/>
    </row>
    <row r="252" spans="1:20" s="10" customFormat="1" ht="31.5">
      <c r="A252" s="25" t="s">
        <v>598</v>
      </c>
      <c r="B252" s="36" t="s">
        <v>337</v>
      </c>
      <c r="C252" s="34" t="s">
        <v>322</v>
      </c>
      <c r="D252" s="57">
        <v>2</v>
      </c>
      <c r="E252" s="32">
        <v>72.13</v>
      </c>
      <c r="F252" s="30">
        <f t="shared" si="13"/>
        <v>50.490999999999993</v>
      </c>
      <c r="G252" s="32">
        <f>ROUND(D252*E252,2)</f>
        <v>144.26</v>
      </c>
      <c r="H252" s="32">
        <f>ROUND(E252*$J$10,2)</f>
        <v>90.16</v>
      </c>
      <c r="I252" s="32">
        <f>ROUND(D252*H252,2)</f>
        <v>180.32</v>
      </c>
      <c r="J252" s="16"/>
      <c r="K252" s="12"/>
      <c r="L252" s="61"/>
      <c r="M252" s="66"/>
      <c r="N252" s="12"/>
      <c r="O252" s="12"/>
      <c r="P252" s="12"/>
      <c r="Q252" s="12"/>
      <c r="R252" s="12"/>
      <c r="S252" s="12"/>
      <c r="T252" s="12"/>
    </row>
    <row r="253" spans="1:20" s="10" customFormat="1" ht="31.5">
      <c r="A253" s="25" t="s">
        <v>599</v>
      </c>
      <c r="B253" s="36" t="s">
        <v>338</v>
      </c>
      <c r="C253" s="34" t="s">
        <v>322</v>
      </c>
      <c r="D253" s="57">
        <v>6</v>
      </c>
      <c r="E253" s="32">
        <v>72.680000000000007</v>
      </c>
      <c r="F253" s="30">
        <f t="shared" si="13"/>
        <v>50.876000000000005</v>
      </c>
      <c r="G253" s="32">
        <f>ROUND(D253*E253,2)</f>
        <v>436.08</v>
      </c>
      <c r="H253" s="32">
        <f>ROUND(E253*$J$10,2)</f>
        <v>90.85</v>
      </c>
      <c r="I253" s="32">
        <f>ROUND(D253*H253,2)</f>
        <v>545.1</v>
      </c>
      <c r="J253" s="16"/>
      <c r="K253" s="12"/>
      <c r="L253" s="61"/>
      <c r="M253" s="66"/>
      <c r="N253" s="12"/>
      <c r="O253" s="12"/>
      <c r="P253" s="12"/>
      <c r="Q253" s="12"/>
      <c r="R253" s="12"/>
      <c r="S253" s="12"/>
      <c r="T253" s="12"/>
    </row>
    <row r="254" spans="1:20" s="5" customFormat="1" ht="15.75">
      <c r="A254" s="86">
        <v>10</v>
      </c>
      <c r="B254" s="87" t="s">
        <v>202</v>
      </c>
      <c r="C254" s="88"/>
      <c r="D254" s="89"/>
      <c r="E254" s="90"/>
      <c r="F254" s="90"/>
      <c r="G254" s="90">
        <f>SUM(G255:G285)</f>
        <v>79048.84</v>
      </c>
      <c r="H254" s="90"/>
      <c r="I254" s="90">
        <f>SUM(I255:I285)</f>
        <v>98810.24000000002</v>
      </c>
      <c r="J254" s="91">
        <f>I254/$I$387*100</f>
        <v>3.6102548189559531</v>
      </c>
      <c r="K254" s="65"/>
      <c r="L254" s="68"/>
      <c r="M254" s="66"/>
      <c r="N254" s="65"/>
      <c r="O254" s="65"/>
      <c r="P254" s="65"/>
      <c r="Q254" s="65"/>
      <c r="R254" s="65"/>
      <c r="S254" s="65"/>
      <c r="T254" s="65"/>
    </row>
    <row r="255" spans="1:20" s="1" customFormat="1" ht="15.75">
      <c r="A255" s="23" t="s">
        <v>600</v>
      </c>
      <c r="B255" s="20" t="s">
        <v>203</v>
      </c>
      <c r="C255" s="19"/>
      <c r="D255" s="55"/>
      <c r="E255" s="18"/>
      <c r="F255" s="30"/>
      <c r="G255" s="18"/>
      <c r="H255" s="18"/>
      <c r="I255" s="18"/>
      <c r="J255" s="13"/>
      <c r="K255" s="71"/>
      <c r="L255" s="68"/>
      <c r="M255" s="66"/>
      <c r="N255" s="71"/>
      <c r="O255" s="71"/>
      <c r="P255" s="71"/>
      <c r="Q255" s="71"/>
      <c r="R255" s="71"/>
      <c r="S255" s="71"/>
      <c r="T255" s="71"/>
    </row>
    <row r="256" spans="1:20" s="2" customFormat="1" ht="15.75">
      <c r="A256" s="27" t="s">
        <v>601</v>
      </c>
      <c r="B256" s="28" t="s">
        <v>204</v>
      </c>
      <c r="C256" s="29" t="s">
        <v>305</v>
      </c>
      <c r="D256" s="57">
        <v>140</v>
      </c>
      <c r="E256" s="30">
        <v>6.21</v>
      </c>
      <c r="F256" s="30">
        <f t="shared" si="13"/>
        <v>4.3469999999999995</v>
      </c>
      <c r="G256" s="30">
        <f>ROUND(D256*E256,2)</f>
        <v>869.4</v>
      </c>
      <c r="H256" s="32">
        <f>ROUND(E256*$J$10,2)</f>
        <v>7.76</v>
      </c>
      <c r="I256" s="30">
        <f>ROUND(D256*H256,2)</f>
        <v>1086.4000000000001</v>
      </c>
      <c r="J256" s="31"/>
      <c r="K256" s="11"/>
      <c r="L256" s="62"/>
      <c r="M256" s="66"/>
      <c r="N256" s="11"/>
      <c r="O256" s="11"/>
      <c r="P256" s="11"/>
      <c r="Q256" s="11"/>
      <c r="R256" s="11"/>
      <c r="S256" s="11"/>
      <c r="T256" s="11"/>
    </row>
    <row r="257" spans="1:20" s="2" customFormat="1" ht="15.75">
      <c r="A257" s="27" t="s">
        <v>602</v>
      </c>
      <c r="B257" s="28" t="s">
        <v>205</v>
      </c>
      <c r="C257" s="29" t="s">
        <v>305</v>
      </c>
      <c r="D257" s="57">
        <v>140</v>
      </c>
      <c r="E257" s="30">
        <v>8.36</v>
      </c>
      <c r="F257" s="30">
        <f t="shared" si="13"/>
        <v>5.8519999999999994</v>
      </c>
      <c r="G257" s="30">
        <f>ROUND(D257*E257,2)</f>
        <v>1170.4000000000001</v>
      </c>
      <c r="H257" s="32">
        <f>ROUND(E257*$J$10,2)</f>
        <v>10.45</v>
      </c>
      <c r="I257" s="30">
        <f>ROUND(D257*H257,2)</f>
        <v>1463</v>
      </c>
      <c r="J257" s="31"/>
      <c r="K257" s="11"/>
      <c r="L257" s="62"/>
      <c r="M257" s="66"/>
      <c r="N257" s="11"/>
      <c r="O257" s="11"/>
      <c r="P257" s="11"/>
      <c r="Q257" s="11"/>
      <c r="R257" s="11"/>
      <c r="S257" s="11"/>
      <c r="T257" s="11"/>
    </row>
    <row r="258" spans="1:20" s="1" customFormat="1" ht="15.75">
      <c r="A258" s="23" t="s">
        <v>603</v>
      </c>
      <c r="B258" s="20" t="s">
        <v>206</v>
      </c>
      <c r="C258" s="19"/>
      <c r="D258" s="55"/>
      <c r="E258" s="18"/>
      <c r="F258" s="30"/>
      <c r="G258" s="18"/>
      <c r="H258" s="18"/>
      <c r="I258" s="18"/>
      <c r="J258" s="13"/>
      <c r="K258" s="71"/>
      <c r="L258" s="68"/>
      <c r="M258" s="66"/>
      <c r="N258" s="71"/>
      <c r="O258" s="71"/>
      <c r="P258" s="71"/>
      <c r="Q258" s="71"/>
      <c r="R258" s="71"/>
      <c r="S258" s="71"/>
      <c r="T258" s="71"/>
    </row>
    <row r="259" spans="1:20" s="2" customFormat="1" ht="15.75">
      <c r="A259" s="27" t="s">
        <v>604</v>
      </c>
      <c r="B259" s="28" t="s">
        <v>207</v>
      </c>
      <c r="C259" s="29" t="s">
        <v>303</v>
      </c>
      <c r="D259" s="57">
        <v>12</v>
      </c>
      <c r="E259" s="30">
        <v>209.56</v>
      </c>
      <c r="F259" s="30">
        <f t="shared" si="13"/>
        <v>146.69199999999998</v>
      </c>
      <c r="G259" s="30">
        <f>ROUND(D259*E259,2)</f>
        <v>2514.7199999999998</v>
      </c>
      <c r="H259" s="32">
        <f>ROUND(E259*$J$10,2)</f>
        <v>261.95</v>
      </c>
      <c r="I259" s="30">
        <f>ROUND(D259*H259,2)</f>
        <v>3143.4</v>
      </c>
      <c r="J259" s="31"/>
      <c r="K259" s="11"/>
      <c r="L259" s="62"/>
      <c r="M259" s="66"/>
      <c r="N259" s="11"/>
      <c r="O259" s="11"/>
      <c r="P259" s="11"/>
      <c r="Q259" s="11"/>
      <c r="R259" s="11"/>
      <c r="S259" s="11"/>
      <c r="T259" s="11"/>
    </row>
    <row r="260" spans="1:20" s="1" customFormat="1" ht="15.75">
      <c r="A260" s="23" t="s">
        <v>605</v>
      </c>
      <c r="B260" s="20" t="s">
        <v>208</v>
      </c>
      <c r="C260" s="19"/>
      <c r="D260" s="55"/>
      <c r="E260" s="18"/>
      <c r="F260" s="30"/>
      <c r="G260" s="18"/>
      <c r="H260" s="18"/>
      <c r="I260" s="18"/>
      <c r="J260" s="13"/>
      <c r="K260" s="71"/>
      <c r="L260" s="68"/>
      <c r="M260" s="66"/>
      <c r="N260" s="71"/>
      <c r="O260" s="71"/>
      <c r="P260" s="71"/>
      <c r="Q260" s="71"/>
      <c r="R260" s="71"/>
      <c r="S260" s="71"/>
      <c r="T260" s="71"/>
    </row>
    <row r="261" spans="1:20" s="2" customFormat="1" ht="15.75">
      <c r="A261" s="27" t="s">
        <v>606</v>
      </c>
      <c r="B261" s="28" t="s">
        <v>209</v>
      </c>
      <c r="C261" s="29" t="s">
        <v>303</v>
      </c>
      <c r="D261" s="57">
        <v>2</v>
      </c>
      <c r="E261" s="30">
        <v>77.3</v>
      </c>
      <c r="F261" s="30">
        <f t="shared" si="13"/>
        <v>54.109999999999992</v>
      </c>
      <c r="G261" s="30">
        <f>ROUND(D261*E261,2)</f>
        <v>154.6</v>
      </c>
      <c r="H261" s="32">
        <f>ROUND(E261*$J$10,2)</f>
        <v>96.63</v>
      </c>
      <c r="I261" s="30">
        <f>ROUND(D261*H261,2)</f>
        <v>193.26</v>
      </c>
      <c r="J261" s="31"/>
      <c r="K261" s="11"/>
      <c r="L261" s="62"/>
      <c r="M261" s="66"/>
      <c r="N261" s="11"/>
      <c r="O261" s="11"/>
      <c r="P261" s="11"/>
      <c r="Q261" s="11"/>
      <c r="R261" s="11"/>
      <c r="S261" s="11"/>
      <c r="T261" s="11"/>
    </row>
    <row r="262" spans="1:20" s="3" customFormat="1" ht="15.75">
      <c r="A262" s="23" t="s">
        <v>607</v>
      </c>
      <c r="B262" s="20" t="s">
        <v>210</v>
      </c>
      <c r="C262" s="19"/>
      <c r="D262" s="55"/>
      <c r="E262" s="18"/>
      <c r="F262" s="30"/>
      <c r="G262" s="18"/>
      <c r="H262" s="18"/>
      <c r="I262" s="18"/>
      <c r="J262" s="13"/>
      <c r="K262" s="67"/>
      <c r="L262" s="68"/>
      <c r="M262" s="66"/>
      <c r="N262" s="67"/>
      <c r="O262" s="67"/>
      <c r="P262" s="67"/>
      <c r="Q262" s="67"/>
      <c r="R262" s="67"/>
      <c r="S262" s="67"/>
      <c r="T262" s="67"/>
    </row>
    <row r="263" spans="1:20" s="2" customFormat="1" ht="15.75">
      <c r="A263" s="27" t="s">
        <v>608</v>
      </c>
      <c r="B263" s="28" t="s">
        <v>211</v>
      </c>
      <c r="C263" s="29" t="s">
        <v>303</v>
      </c>
      <c r="D263" s="57">
        <v>1</v>
      </c>
      <c r="E263" s="30">
        <v>17.46</v>
      </c>
      <c r="F263" s="30">
        <f t="shared" si="13"/>
        <v>12.222</v>
      </c>
      <c r="G263" s="30">
        <f>ROUND(D263*E263,2)</f>
        <v>17.46</v>
      </c>
      <c r="H263" s="32">
        <f>ROUND(E263*$J$10,2)</f>
        <v>21.83</v>
      </c>
      <c r="I263" s="30">
        <f>ROUND(D263*H263,2)</f>
        <v>21.83</v>
      </c>
      <c r="J263" s="31"/>
      <c r="K263" s="11"/>
      <c r="L263" s="62"/>
      <c r="M263" s="66"/>
      <c r="N263" s="11"/>
      <c r="O263" s="11"/>
      <c r="P263" s="11"/>
      <c r="Q263" s="11"/>
      <c r="R263" s="11"/>
      <c r="S263" s="11"/>
      <c r="T263" s="11"/>
    </row>
    <row r="264" spans="1:20" s="2" customFormat="1" ht="15.75">
      <c r="A264" s="27" t="s">
        <v>609</v>
      </c>
      <c r="B264" s="28" t="s">
        <v>212</v>
      </c>
      <c r="C264" s="29" t="s">
        <v>303</v>
      </c>
      <c r="D264" s="57">
        <v>2</v>
      </c>
      <c r="E264" s="30">
        <v>61.69</v>
      </c>
      <c r="F264" s="30">
        <f t="shared" si="13"/>
        <v>43.182999999999993</v>
      </c>
      <c r="G264" s="30">
        <f>ROUND(D264*E264,2)</f>
        <v>123.38</v>
      </c>
      <c r="H264" s="32">
        <f>ROUND(E264*$J$10,2)</f>
        <v>77.11</v>
      </c>
      <c r="I264" s="30">
        <f>ROUND(D264*H264,2)</f>
        <v>154.22</v>
      </c>
      <c r="J264" s="31"/>
      <c r="K264" s="11"/>
      <c r="L264" s="62"/>
      <c r="M264" s="66"/>
      <c r="N264" s="11"/>
      <c r="O264" s="11"/>
      <c r="P264" s="11"/>
      <c r="Q264" s="11"/>
      <c r="R264" s="11"/>
      <c r="S264" s="11"/>
      <c r="T264" s="11"/>
    </row>
    <row r="265" spans="1:20" s="2" customFormat="1" ht="15.75">
      <c r="A265" s="27" t="s">
        <v>610</v>
      </c>
      <c r="B265" s="28" t="s">
        <v>213</v>
      </c>
      <c r="C265" s="29" t="s">
        <v>303</v>
      </c>
      <c r="D265" s="57">
        <v>2</v>
      </c>
      <c r="E265" s="30">
        <v>94.69</v>
      </c>
      <c r="F265" s="30">
        <f t="shared" si="13"/>
        <v>66.283000000000001</v>
      </c>
      <c r="G265" s="30">
        <f>ROUND(D265*E265,2)</f>
        <v>189.38</v>
      </c>
      <c r="H265" s="32">
        <f>ROUND(E265*$J$10,2)</f>
        <v>118.36</v>
      </c>
      <c r="I265" s="30">
        <f>ROUND(D265*H265,2)</f>
        <v>236.72</v>
      </c>
      <c r="J265" s="31"/>
      <c r="K265" s="11"/>
      <c r="L265" s="62"/>
      <c r="M265" s="66"/>
      <c r="N265" s="11"/>
      <c r="O265" s="11"/>
      <c r="P265" s="11"/>
      <c r="Q265" s="11"/>
      <c r="R265" s="11"/>
      <c r="S265" s="11"/>
      <c r="T265" s="11"/>
    </row>
    <row r="266" spans="1:20" s="1" customFormat="1" ht="15.75">
      <c r="A266" s="23" t="s">
        <v>611</v>
      </c>
      <c r="B266" s="20" t="s">
        <v>214</v>
      </c>
      <c r="C266" s="19"/>
      <c r="D266" s="55"/>
      <c r="E266" s="18"/>
      <c r="F266" s="30"/>
      <c r="G266" s="18"/>
      <c r="H266" s="18"/>
      <c r="I266" s="18"/>
      <c r="J266" s="13"/>
      <c r="K266" s="71"/>
      <c r="L266" s="68"/>
      <c r="M266" s="66"/>
      <c r="N266" s="71"/>
      <c r="O266" s="71"/>
      <c r="P266" s="71"/>
      <c r="Q266" s="71"/>
      <c r="R266" s="71"/>
      <c r="S266" s="71"/>
      <c r="T266" s="71"/>
    </row>
    <row r="267" spans="1:20" s="2" customFormat="1" ht="15.75">
      <c r="A267" s="27" t="s">
        <v>612</v>
      </c>
      <c r="B267" s="28" t="s">
        <v>215</v>
      </c>
      <c r="C267" s="29" t="s">
        <v>305</v>
      </c>
      <c r="D267" s="57">
        <v>450</v>
      </c>
      <c r="E267" s="30">
        <v>3.81</v>
      </c>
      <c r="F267" s="30">
        <f t="shared" si="13"/>
        <v>2.6669999999999998</v>
      </c>
      <c r="G267" s="30">
        <f>ROUND(D267*E267,2)</f>
        <v>1714.5</v>
      </c>
      <c r="H267" s="32">
        <f>ROUND(E267*$J$10,2)</f>
        <v>4.76</v>
      </c>
      <c r="I267" s="30">
        <f>ROUND(D267*H267,2)</f>
        <v>2142</v>
      </c>
      <c r="J267" s="31"/>
      <c r="K267" s="11"/>
      <c r="L267" s="62"/>
      <c r="M267" s="66"/>
      <c r="N267" s="11"/>
      <c r="O267" s="11"/>
      <c r="P267" s="11"/>
      <c r="Q267" s="11"/>
      <c r="R267" s="11"/>
      <c r="S267" s="11"/>
      <c r="T267" s="11"/>
    </row>
    <row r="268" spans="1:20" s="1" customFormat="1" ht="15.75">
      <c r="A268" s="23" t="s">
        <v>613</v>
      </c>
      <c r="B268" s="20" t="s">
        <v>216</v>
      </c>
      <c r="C268" s="19"/>
      <c r="D268" s="55"/>
      <c r="E268" s="18"/>
      <c r="F268" s="30"/>
      <c r="G268" s="18"/>
      <c r="H268" s="18"/>
      <c r="I268" s="18"/>
      <c r="J268" s="13"/>
      <c r="K268" s="71"/>
      <c r="L268" s="68"/>
      <c r="M268" s="66"/>
      <c r="N268" s="71"/>
      <c r="O268" s="71"/>
      <c r="P268" s="71"/>
      <c r="Q268" s="71"/>
      <c r="R268" s="71"/>
      <c r="S268" s="71"/>
      <c r="T268" s="71"/>
    </row>
    <row r="269" spans="1:20" s="10" customFormat="1" ht="31.5" customHeight="1">
      <c r="A269" s="25" t="s">
        <v>614</v>
      </c>
      <c r="B269" s="36" t="s">
        <v>356</v>
      </c>
      <c r="C269" s="39" t="s">
        <v>303</v>
      </c>
      <c r="D269" s="57">
        <v>77</v>
      </c>
      <c r="E269" s="40">
        <v>114.76</v>
      </c>
      <c r="F269" s="30">
        <f t="shared" si="13"/>
        <v>80.331999999999994</v>
      </c>
      <c r="G269" s="32">
        <f>ROUND(D269*E269,2)</f>
        <v>8836.52</v>
      </c>
      <c r="H269" s="32">
        <f>ROUND(E269*$J$10,2)</f>
        <v>143.44999999999999</v>
      </c>
      <c r="I269" s="32">
        <f>ROUND(D269*H269,2)</f>
        <v>11045.65</v>
      </c>
      <c r="J269" s="16"/>
      <c r="K269" s="12"/>
      <c r="L269" s="61"/>
      <c r="M269" s="66"/>
      <c r="N269" s="12"/>
      <c r="O269" s="12"/>
      <c r="P269" s="12"/>
      <c r="Q269" s="12"/>
      <c r="R269" s="12"/>
      <c r="S269" s="12"/>
      <c r="T269" s="12"/>
    </row>
    <row r="270" spans="1:20" s="1" customFormat="1" ht="15.75">
      <c r="A270" s="23" t="s">
        <v>615</v>
      </c>
      <c r="B270" s="20" t="s">
        <v>217</v>
      </c>
      <c r="C270" s="19"/>
      <c r="D270" s="55"/>
      <c r="E270" s="18"/>
      <c r="F270" s="30"/>
      <c r="G270" s="18"/>
      <c r="H270" s="18"/>
      <c r="I270" s="18"/>
      <c r="J270" s="13"/>
      <c r="K270" s="71"/>
      <c r="L270" s="68"/>
      <c r="M270" s="66"/>
      <c r="N270" s="71"/>
      <c r="O270" s="71"/>
      <c r="P270" s="71"/>
      <c r="Q270" s="71"/>
      <c r="R270" s="71"/>
      <c r="S270" s="71"/>
      <c r="T270" s="71"/>
    </row>
    <row r="271" spans="1:20" s="2" customFormat="1" ht="15.75">
      <c r="A271" s="27" t="s">
        <v>616</v>
      </c>
      <c r="B271" s="28" t="s">
        <v>218</v>
      </c>
      <c r="C271" s="29" t="s">
        <v>303</v>
      </c>
      <c r="D271" s="57">
        <v>12</v>
      </c>
      <c r="E271" s="30">
        <v>392.82</v>
      </c>
      <c r="F271" s="30">
        <f t="shared" si="13"/>
        <v>274.97399999999999</v>
      </c>
      <c r="G271" s="30">
        <f>ROUND(D271*E271,2)</f>
        <v>4713.84</v>
      </c>
      <c r="H271" s="32">
        <f>ROUND(E271*$J$10,2)</f>
        <v>491.03</v>
      </c>
      <c r="I271" s="30">
        <f>ROUND(D271*H271,2)</f>
        <v>5892.36</v>
      </c>
      <c r="J271" s="31"/>
      <c r="K271" s="11"/>
      <c r="L271" s="62"/>
      <c r="M271" s="66"/>
      <c r="N271" s="11"/>
      <c r="O271" s="11"/>
      <c r="P271" s="11"/>
      <c r="Q271" s="11"/>
      <c r="R271" s="11"/>
      <c r="S271" s="11"/>
      <c r="T271" s="11"/>
    </row>
    <row r="272" spans="1:20" s="1" customFormat="1" ht="15.75">
      <c r="A272" s="23" t="s">
        <v>617</v>
      </c>
      <c r="B272" s="20" t="s">
        <v>219</v>
      </c>
      <c r="C272" s="19"/>
      <c r="D272" s="55"/>
      <c r="E272" s="18"/>
      <c r="F272" s="30"/>
      <c r="G272" s="18"/>
      <c r="H272" s="18"/>
      <c r="I272" s="18"/>
      <c r="J272" s="13"/>
      <c r="K272" s="71"/>
      <c r="L272" s="68"/>
      <c r="M272" s="66"/>
      <c r="N272" s="71"/>
      <c r="O272" s="71"/>
      <c r="P272" s="71"/>
      <c r="Q272" s="71"/>
      <c r="R272" s="71"/>
      <c r="S272" s="71"/>
      <c r="T272" s="71"/>
    </row>
    <row r="273" spans="1:20" s="2" customFormat="1" ht="15.75">
      <c r="A273" s="27" t="s">
        <v>618</v>
      </c>
      <c r="B273" s="28" t="s">
        <v>220</v>
      </c>
      <c r="C273" s="29" t="s">
        <v>303</v>
      </c>
      <c r="D273" s="57">
        <v>12</v>
      </c>
      <c r="E273" s="30">
        <v>1146.07</v>
      </c>
      <c r="F273" s="30">
        <f t="shared" si="13"/>
        <v>802.24899999999991</v>
      </c>
      <c r="G273" s="30">
        <f>ROUND(D273*E273,2)</f>
        <v>13752.84</v>
      </c>
      <c r="H273" s="32">
        <f>ROUND(E273*$J$10,2)</f>
        <v>1432.59</v>
      </c>
      <c r="I273" s="30">
        <f>ROUND(D273*H273,2)</f>
        <v>17191.080000000002</v>
      </c>
      <c r="J273" s="31"/>
      <c r="K273" s="11"/>
      <c r="L273" s="62"/>
      <c r="M273" s="66"/>
      <c r="N273" s="11"/>
      <c r="O273" s="11"/>
      <c r="P273" s="11"/>
      <c r="Q273" s="11"/>
      <c r="R273" s="11"/>
      <c r="S273" s="11"/>
      <c r="T273" s="11"/>
    </row>
    <row r="274" spans="1:20" s="1" customFormat="1" ht="15.75">
      <c r="A274" s="23" t="s">
        <v>619</v>
      </c>
      <c r="B274" s="20" t="s">
        <v>221</v>
      </c>
      <c r="C274" s="19"/>
      <c r="D274" s="55"/>
      <c r="E274" s="18"/>
      <c r="F274" s="30">
        <f t="shared" si="13"/>
        <v>0</v>
      </c>
      <c r="G274" s="18"/>
      <c r="H274" s="18"/>
      <c r="I274" s="18"/>
      <c r="J274" s="13"/>
      <c r="K274" s="71"/>
      <c r="L274" s="68"/>
      <c r="M274" s="66"/>
      <c r="N274" s="71"/>
      <c r="O274" s="71"/>
      <c r="P274" s="71"/>
      <c r="Q274" s="71"/>
      <c r="R274" s="71"/>
      <c r="S274" s="71"/>
      <c r="T274" s="71"/>
    </row>
    <row r="275" spans="1:20" s="2" customFormat="1" ht="15.75">
      <c r="A275" s="27" t="s">
        <v>620</v>
      </c>
      <c r="B275" s="28" t="s">
        <v>222</v>
      </c>
      <c r="C275" s="29" t="s">
        <v>303</v>
      </c>
      <c r="D275" s="57">
        <v>12</v>
      </c>
      <c r="E275" s="30">
        <v>89.07</v>
      </c>
      <c r="F275" s="30">
        <f t="shared" si="13"/>
        <v>62.34899999999999</v>
      </c>
      <c r="G275" s="30">
        <f>ROUND(D275*E275,2)</f>
        <v>1068.8399999999999</v>
      </c>
      <c r="H275" s="32">
        <f>ROUND(E275*$J$10,2)</f>
        <v>111.34</v>
      </c>
      <c r="I275" s="30">
        <f>ROUND(D275*H275,2)</f>
        <v>1336.08</v>
      </c>
      <c r="J275" s="31"/>
      <c r="K275" s="11"/>
      <c r="L275" s="62"/>
      <c r="M275" s="66"/>
      <c r="N275" s="11"/>
      <c r="O275" s="11"/>
      <c r="P275" s="11"/>
      <c r="Q275" s="11"/>
      <c r="R275" s="11"/>
      <c r="S275" s="11"/>
      <c r="T275" s="11"/>
    </row>
    <row r="276" spans="1:20" s="1" customFormat="1" ht="15.75">
      <c r="A276" s="23" t="s">
        <v>7</v>
      </c>
      <c r="B276" s="20" t="s">
        <v>223</v>
      </c>
      <c r="C276" s="19"/>
      <c r="D276" s="55"/>
      <c r="E276" s="18"/>
      <c r="F276" s="30">
        <f t="shared" si="13"/>
        <v>0</v>
      </c>
      <c r="G276" s="18"/>
      <c r="H276" s="18"/>
      <c r="I276" s="18"/>
      <c r="J276" s="13"/>
      <c r="K276" s="71"/>
      <c r="L276" s="68"/>
      <c r="M276" s="66"/>
      <c r="N276" s="71"/>
      <c r="O276" s="71"/>
      <c r="P276" s="71"/>
      <c r="Q276" s="71"/>
      <c r="R276" s="71"/>
      <c r="S276" s="71"/>
      <c r="T276" s="71"/>
    </row>
    <row r="277" spans="1:20" s="2" customFormat="1" ht="15.75">
      <c r="A277" s="27" t="s">
        <v>621</v>
      </c>
      <c r="B277" s="28" t="s">
        <v>224</v>
      </c>
      <c r="C277" s="29" t="s">
        <v>303</v>
      </c>
      <c r="D277" s="57">
        <v>30</v>
      </c>
      <c r="E277" s="30">
        <v>16.95</v>
      </c>
      <c r="F277" s="30">
        <f t="shared" si="13"/>
        <v>11.864999999999998</v>
      </c>
      <c r="G277" s="30">
        <f>ROUND(D277*E277,2)</f>
        <v>508.5</v>
      </c>
      <c r="H277" s="32">
        <f>ROUND(E277*$J$10,2)</f>
        <v>21.19</v>
      </c>
      <c r="I277" s="30">
        <f>ROUND(D277*H277,2)</f>
        <v>635.70000000000005</v>
      </c>
      <c r="J277" s="31"/>
      <c r="K277" s="11"/>
      <c r="L277" s="62"/>
      <c r="M277" s="66"/>
      <c r="N277" s="11"/>
      <c r="O277" s="11"/>
      <c r="P277" s="11"/>
      <c r="Q277" s="11"/>
      <c r="R277" s="11"/>
      <c r="S277" s="11"/>
      <c r="T277" s="11"/>
    </row>
    <row r="278" spans="1:20" s="2" customFormat="1" ht="15.75">
      <c r="A278" s="27" t="s">
        <v>622</v>
      </c>
      <c r="B278" s="28" t="s">
        <v>225</v>
      </c>
      <c r="C278" s="29" t="s">
        <v>303</v>
      </c>
      <c r="D278" s="57">
        <v>12</v>
      </c>
      <c r="E278" s="30">
        <v>61.61</v>
      </c>
      <c r="F278" s="30">
        <f t="shared" si="13"/>
        <v>43.126999999999995</v>
      </c>
      <c r="G278" s="30">
        <f>ROUND(D278*E278,2)</f>
        <v>739.32</v>
      </c>
      <c r="H278" s="32">
        <f>ROUND(E278*$J$10,2)</f>
        <v>77.010000000000005</v>
      </c>
      <c r="I278" s="30">
        <f>ROUND(D278*H278,2)</f>
        <v>924.12</v>
      </c>
      <c r="J278" s="31"/>
      <c r="K278" s="11"/>
      <c r="L278" s="62"/>
      <c r="M278" s="66"/>
      <c r="N278" s="11"/>
      <c r="O278" s="11"/>
      <c r="P278" s="11"/>
      <c r="Q278" s="11"/>
      <c r="R278" s="11"/>
      <c r="S278" s="11"/>
      <c r="T278" s="11"/>
    </row>
    <row r="279" spans="1:20" s="3" customFormat="1" ht="15.75">
      <c r="A279" s="23" t="s">
        <v>623</v>
      </c>
      <c r="B279" s="20" t="s">
        <v>320</v>
      </c>
      <c r="C279" s="19"/>
      <c r="D279" s="55"/>
      <c r="E279" s="18"/>
      <c r="F279" s="30"/>
      <c r="G279" s="18"/>
      <c r="H279" s="18"/>
      <c r="I279" s="18"/>
      <c r="J279" s="13"/>
      <c r="K279" s="67"/>
      <c r="L279" s="68"/>
      <c r="M279" s="66"/>
      <c r="N279" s="67"/>
      <c r="O279" s="67"/>
      <c r="P279" s="67"/>
      <c r="Q279" s="67"/>
      <c r="R279" s="67"/>
      <c r="S279" s="67"/>
      <c r="T279" s="67"/>
    </row>
    <row r="280" spans="1:20" s="2" customFormat="1" ht="15.75">
      <c r="A280" s="27" t="s">
        <v>624</v>
      </c>
      <c r="B280" s="28" t="s">
        <v>321</v>
      </c>
      <c r="C280" s="29" t="s">
        <v>322</v>
      </c>
      <c r="D280" s="57">
        <v>34</v>
      </c>
      <c r="E280" s="30">
        <v>201.31</v>
      </c>
      <c r="F280" s="30">
        <f t="shared" si="13"/>
        <v>140.917</v>
      </c>
      <c r="G280" s="32">
        <f t="shared" ref="G280:G285" si="17">ROUND(D280*E280,2)</f>
        <v>6844.54</v>
      </c>
      <c r="H280" s="32">
        <f t="shared" ref="H280:H285" si="18">ROUND(E280*$J$10,2)</f>
        <v>251.64</v>
      </c>
      <c r="I280" s="32">
        <f t="shared" ref="I280:I285" si="19">ROUND(D280*H280,2)</f>
        <v>8555.76</v>
      </c>
      <c r="J280" s="31"/>
      <c r="K280" s="11"/>
      <c r="L280" s="62"/>
      <c r="M280" s="66"/>
      <c r="N280" s="11"/>
      <c r="O280" s="11"/>
      <c r="P280" s="11"/>
      <c r="Q280" s="11"/>
      <c r="R280" s="11"/>
      <c r="S280" s="11"/>
      <c r="T280" s="11"/>
    </row>
    <row r="281" spans="1:20" s="2" customFormat="1" ht="15.75">
      <c r="A281" s="27" t="s">
        <v>625</v>
      </c>
      <c r="B281" s="28" t="s">
        <v>323</v>
      </c>
      <c r="C281" s="29" t="s">
        <v>322</v>
      </c>
      <c r="D281" s="57">
        <v>119</v>
      </c>
      <c r="E281" s="30">
        <v>167.23</v>
      </c>
      <c r="F281" s="30">
        <f t="shared" si="13"/>
        <v>117.06099999999998</v>
      </c>
      <c r="G281" s="32">
        <f t="shared" si="17"/>
        <v>19900.37</v>
      </c>
      <c r="H281" s="32">
        <f t="shared" si="18"/>
        <v>209.04</v>
      </c>
      <c r="I281" s="32">
        <f t="shared" si="19"/>
        <v>24875.759999999998</v>
      </c>
      <c r="J281" s="31"/>
      <c r="K281" s="11"/>
      <c r="L281" s="62"/>
      <c r="M281" s="66"/>
      <c r="N281" s="11"/>
      <c r="O281" s="11"/>
      <c r="P281" s="11"/>
      <c r="Q281" s="11"/>
      <c r="R281" s="11"/>
      <c r="S281" s="11"/>
      <c r="T281" s="11"/>
    </row>
    <row r="282" spans="1:20" s="10" customFormat="1" ht="31.5">
      <c r="A282" s="25" t="s">
        <v>626</v>
      </c>
      <c r="B282" s="36" t="s">
        <v>324</v>
      </c>
      <c r="C282" s="34" t="s">
        <v>322</v>
      </c>
      <c r="D282" s="57">
        <v>10</v>
      </c>
      <c r="E282" s="32">
        <v>132.93</v>
      </c>
      <c r="F282" s="30">
        <f t="shared" si="13"/>
        <v>93.051000000000002</v>
      </c>
      <c r="G282" s="32">
        <f t="shared" si="17"/>
        <v>1329.3</v>
      </c>
      <c r="H282" s="32">
        <f t="shared" si="18"/>
        <v>166.16</v>
      </c>
      <c r="I282" s="32">
        <f t="shared" si="19"/>
        <v>1661.6</v>
      </c>
      <c r="J282" s="16"/>
      <c r="K282" s="12"/>
      <c r="L282" s="61"/>
      <c r="M282" s="66"/>
      <c r="N282" s="12"/>
      <c r="O282" s="12"/>
      <c r="P282" s="12"/>
      <c r="Q282" s="12"/>
      <c r="R282" s="12"/>
      <c r="S282" s="12"/>
      <c r="T282" s="12"/>
    </row>
    <row r="283" spans="1:20" s="10" customFormat="1" ht="31.5">
      <c r="A283" s="25" t="s">
        <v>627</v>
      </c>
      <c r="B283" s="36" t="s">
        <v>325</v>
      </c>
      <c r="C283" s="34" t="s">
        <v>322</v>
      </c>
      <c r="D283" s="57">
        <v>9</v>
      </c>
      <c r="E283" s="32">
        <v>158.1</v>
      </c>
      <c r="F283" s="30">
        <f t="shared" ref="F283:F346" si="20">E283*$K$12</f>
        <v>110.66999999999999</v>
      </c>
      <c r="G283" s="32">
        <f t="shared" si="17"/>
        <v>1422.9</v>
      </c>
      <c r="H283" s="32">
        <f t="shared" si="18"/>
        <v>197.63</v>
      </c>
      <c r="I283" s="32">
        <f t="shared" si="19"/>
        <v>1778.67</v>
      </c>
      <c r="J283" s="16"/>
      <c r="K283" s="12"/>
      <c r="L283" s="61"/>
      <c r="M283" s="66"/>
      <c r="N283" s="12"/>
      <c r="O283" s="12"/>
      <c r="P283" s="12"/>
      <c r="Q283" s="12"/>
      <c r="R283" s="12"/>
      <c r="S283" s="12"/>
      <c r="T283" s="12"/>
    </row>
    <row r="284" spans="1:20" s="10" customFormat="1" ht="15.75">
      <c r="A284" s="25" t="s">
        <v>628</v>
      </c>
      <c r="B284" s="36" t="s">
        <v>326</v>
      </c>
      <c r="C284" s="34" t="s">
        <v>322</v>
      </c>
      <c r="D284" s="57">
        <v>19</v>
      </c>
      <c r="E284" s="32">
        <v>236.65</v>
      </c>
      <c r="F284" s="30">
        <f t="shared" si="20"/>
        <v>165.655</v>
      </c>
      <c r="G284" s="32">
        <f t="shared" si="17"/>
        <v>4496.3500000000004</v>
      </c>
      <c r="H284" s="32">
        <f t="shared" si="18"/>
        <v>295.81</v>
      </c>
      <c r="I284" s="32">
        <f t="shared" si="19"/>
        <v>5620.39</v>
      </c>
      <c r="J284" s="16"/>
      <c r="K284" s="12"/>
      <c r="L284" s="61"/>
      <c r="M284" s="66"/>
      <c r="N284" s="12"/>
      <c r="O284" s="12"/>
      <c r="P284" s="12"/>
      <c r="Q284" s="12"/>
      <c r="R284" s="12"/>
      <c r="S284" s="12"/>
      <c r="T284" s="12"/>
    </row>
    <row r="285" spans="1:20" s="10" customFormat="1" ht="31.5">
      <c r="A285" s="25" t="s">
        <v>629</v>
      </c>
      <c r="B285" s="36" t="s">
        <v>327</v>
      </c>
      <c r="C285" s="34" t="s">
        <v>322</v>
      </c>
      <c r="D285" s="94">
        <v>56</v>
      </c>
      <c r="E285" s="32">
        <v>155.03</v>
      </c>
      <c r="F285" s="30">
        <f t="shared" si="20"/>
        <v>108.521</v>
      </c>
      <c r="G285" s="32">
        <f t="shared" si="17"/>
        <v>8681.68</v>
      </c>
      <c r="H285" s="32">
        <f t="shared" si="18"/>
        <v>193.79</v>
      </c>
      <c r="I285" s="32">
        <f t="shared" si="19"/>
        <v>10852.24</v>
      </c>
      <c r="J285" s="16"/>
      <c r="K285" s="12"/>
      <c r="L285" s="61"/>
      <c r="M285" s="66"/>
      <c r="N285" s="12"/>
      <c r="O285" s="12"/>
      <c r="P285" s="12"/>
      <c r="Q285" s="12"/>
      <c r="R285" s="12"/>
      <c r="S285" s="12"/>
      <c r="T285" s="12"/>
    </row>
    <row r="286" spans="1:20" s="5" customFormat="1" ht="15.75">
      <c r="A286" s="86">
        <v>11</v>
      </c>
      <c r="B286" s="87" t="s">
        <v>226</v>
      </c>
      <c r="C286" s="88"/>
      <c r="D286" s="89"/>
      <c r="E286" s="90"/>
      <c r="F286" s="90"/>
      <c r="G286" s="90">
        <f>SUM(G287:G294)</f>
        <v>10595.239999999998</v>
      </c>
      <c r="H286" s="90"/>
      <c r="I286" s="90">
        <f>SUM(I287:I294)</f>
        <v>13244.060000000001</v>
      </c>
      <c r="J286" s="91">
        <f>I286/$I$387*100</f>
        <v>0.48390158183546345</v>
      </c>
      <c r="K286" s="65"/>
      <c r="L286" s="68"/>
      <c r="M286" s="66"/>
      <c r="N286" s="65"/>
      <c r="O286" s="65"/>
      <c r="P286" s="65"/>
      <c r="Q286" s="65"/>
      <c r="R286" s="65"/>
      <c r="S286" s="65"/>
      <c r="T286" s="65"/>
    </row>
    <row r="287" spans="1:20" s="5" customFormat="1" ht="15.75">
      <c r="A287" s="23" t="s">
        <v>630</v>
      </c>
      <c r="B287" s="20" t="s">
        <v>367</v>
      </c>
      <c r="C287" s="19"/>
      <c r="D287" s="55"/>
      <c r="E287" s="18"/>
      <c r="F287" s="30"/>
      <c r="G287" s="18"/>
      <c r="H287" s="18"/>
      <c r="I287" s="18"/>
      <c r="J287" s="13"/>
      <c r="K287" s="65"/>
      <c r="L287" s="62"/>
      <c r="M287" s="66"/>
      <c r="N287" s="65"/>
      <c r="O287" s="65"/>
      <c r="P287" s="65"/>
      <c r="Q287" s="65"/>
      <c r="R287" s="65"/>
      <c r="S287" s="65"/>
      <c r="T287" s="65"/>
    </row>
    <row r="288" spans="1:20" s="15" customFormat="1" ht="31.5">
      <c r="A288" s="24" t="s">
        <v>635</v>
      </c>
      <c r="B288" s="41" t="s">
        <v>371</v>
      </c>
      <c r="C288" s="38"/>
      <c r="D288" s="58"/>
      <c r="E288" s="42"/>
      <c r="F288" s="30"/>
      <c r="G288" s="42"/>
      <c r="H288" s="42"/>
      <c r="I288" s="42"/>
      <c r="J288" s="14"/>
      <c r="K288" s="75"/>
      <c r="L288" s="61"/>
      <c r="M288" s="66"/>
      <c r="N288" s="75"/>
      <c r="O288" s="75"/>
      <c r="P288" s="75"/>
      <c r="Q288" s="75"/>
      <c r="R288" s="75"/>
      <c r="S288" s="75"/>
      <c r="T288" s="75"/>
    </row>
    <row r="289" spans="1:20" s="15" customFormat="1" ht="15.75">
      <c r="A289" s="25" t="s">
        <v>636</v>
      </c>
      <c r="B289" s="33" t="s">
        <v>368</v>
      </c>
      <c r="C289" s="34" t="s">
        <v>303</v>
      </c>
      <c r="D289" s="57">
        <v>4</v>
      </c>
      <c r="E289" s="32">
        <v>622.91</v>
      </c>
      <c r="F289" s="30">
        <f t="shared" si="20"/>
        <v>436.03699999999998</v>
      </c>
      <c r="G289" s="32">
        <f>ROUND(D289*E289,2)</f>
        <v>2491.64</v>
      </c>
      <c r="H289" s="32">
        <f>ROUND(E289*$J$10,2)</f>
        <v>778.64</v>
      </c>
      <c r="I289" s="32">
        <f>ROUND(D289*H289,2)</f>
        <v>3114.56</v>
      </c>
      <c r="J289" s="16"/>
      <c r="K289" s="75"/>
      <c r="L289" s="61"/>
      <c r="M289" s="66"/>
      <c r="N289" s="75"/>
      <c r="O289" s="75"/>
      <c r="P289" s="75"/>
      <c r="Q289" s="75"/>
      <c r="R289" s="75"/>
      <c r="S289" s="75"/>
      <c r="T289" s="75"/>
    </row>
    <row r="290" spans="1:20" s="15" customFormat="1" ht="15.75">
      <c r="A290" s="25" t="s">
        <v>637</v>
      </c>
      <c r="B290" s="33" t="s">
        <v>369</v>
      </c>
      <c r="C290" s="34" t="s">
        <v>303</v>
      </c>
      <c r="D290" s="57">
        <v>6</v>
      </c>
      <c r="E290" s="32">
        <v>634.87</v>
      </c>
      <c r="F290" s="30">
        <f t="shared" si="20"/>
        <v>444.40899999999999</v>
      </c>
      <c r="G290" s="32">
        <f>ROUND(D290*E290,2)</f>
        <v>3809.22</v>
      </c>
      <c r="H290" s="32">
        <f>ROUND(E290*$J$10,2)</f>
        <v>793.59</v>
      </c>
      <c r="I290" s="32">
        <f>ROUND(D290*H290,2)</f>
        <v>4761.54</v>
      </c>
      <c r="J290" s="16"/>
      <c r="K290" s="75"/>
      <c r="L290" s="61"/>
      <c r="M290" s="66"/>
      <c r="N290" s="75"/>
      <c r="O290" s="75"/>
      <c r="P290" s="75"/>
      <c r="Q290" s="75"/>
      <c r="R290" s="75"/>
      <c r="S290" s="75"/>
      <c r="T290" s="75"/>
    </row>
    <row r="291" spans="1:20" s="15" customFormat="1" ht="15.75">
      <c r="A291" s="25" t="s">
        <v>638</v>
      </c>
      <c r="B291" s="33" t="s">
        <v>370</v>
      </c>
      <c r="C291" s="34" t="s">
        <v>303</v>
      </c>
      <c r="D291" s="57">
        <v>6</v>
      </c>
      <c r="E291" s="32">
        <v>575.53</v>
      </c>
      <c r="F291" s="30">
        <f t="shared" si="20"/>
        <v>402.87099999999998</v>
      </c>
      <c r="G291" s="32">
        <f>ROUND(D291*E291,2)</f>
        <v>3453.18</v>
      </c>
      <c r="H291" s="32">
        <f>ROUND(E291*$J$10,2)</f>
        <v>719.41</v>
      </c>
      <c r="I291" s="32">
        <f>ROUND(D291*H291,2)</f>
        <v>4316.46</v>
      </c>
      <c r="J291" s="16"/>
      <c r="K291" s="75"/>
      <c r="L291" s="61"/>
      <c r="M291" s="66"/>
      <c r="N291" s="75"/>
      <c r="O291" s="75"/>
      <c r="P291" s="75"/>
      <c r="Q291" s="75"/>
      <c r="R291" s="75"/>
      <c r="S291" s="75"/>
      <c r="T291" s="75"/>
    </row>
    <row r="292" spans="1:20" s="15" customFormat="1" ht="31.5">
      <c r="A292" s="24" t="s">
        <v>631</v>
      </c>
      <c r="B292" s="41" t="s">
        <v>634</v>
      </c>
      <c r="C292" s="38"/>
      <c r="D292" s="57"/>
      <c r="E292" s="42"/>
      <c r="F292" s="30"/>
      <c r="G292" s="42"/>
      <c r="H292" s="42"/>
      <c r="I292" s="42"/>
      <c r="J292" s="14"/>
      <c r="K292" s="75"/>
      <c r="L292" s="61"/>
      <c r="M292" s="66"/>
      <c r="N292" s="75"/>
      <c r="O292" s="75"/>
      <c r="P292" s="75"/>
      <c r="Q292" s="75"/>
      <c r="R292" s="75"/>
      <c r="S292" s="75"/>
      <c r="T292" s="75"/>
    </row>
    <row r="293" spans="1:20" s="15" customFormat="1" ht="15.75">
      <c r="A293" s="25" t="s">
        <v>632</v>
      </c>
      <c r="B293" s="33" t="s">
        <v>372</v>
      </c>
      <c r="C293" s="34" t="s">
        <v>303</v>
      </c>
      <c r="D293" s="57">
        <v>1</v>
      </c>
      <c r="E293" s="32">
        <v>415.72</v>
      </c>
      <c r="F293" s="30">
        <f t="shared" si="20"/>
        <v>291.00400000000002</v>
      </c>
      <c r="G293" s="32">
        <f>ROUND(D293*E293,2)</f>
        <v>415.72</v>
      </c>
      <c r="H293" s="32">
        <f>ROUND(E293*$J$10,2)</f>
        <v>519.65</v>
      </c>
      <c r="I293" s="32">
        <f>ROUND(D293*H293,2)</f>
        <v>519.65</v>
      </c>
      <c r="J293" s="16"/>
      <c r="K293" s="75"/>
      <c r="L293" s="61"/>
      <c r="M293" s="66"/>
      <c r="N293" s="75"/>
      <c r="O293" s="75"/>
      <c r="P293" s="75"/>
      <c r="Q293" s="75"/>
      <c r="R293" s="75"/>
      <c r="S293" s="75"/>
      <c r="T293" s="75"/>
    </row>
    <row r="294" spans="1:20" s="15" customFormat="1" ht="15.75">
      <c r="A294" s="25" t="s">
        <v>633</v>
      </c>
      <c r="B294" s="33" t="s">
        <v>373</v>
      </c>
      <c r="C294" s="34" t="s">
        <v>303</v>
      </c>
      <c r="D294" s="57">
        <v>1</v>
      </c>
      <c r="E294" s="32">
        <v>425.48</v>
      </c>
      <c r="F294" s="30">
        <f t="shared" si="20"/>
        <v>297.83600000000001</v>
      </c>
      <c r="G294" s="32">
        <f>ROUND(D294*E294,2)</f>
        <v>425.48</v>
      </c>
      <c r="H294" s="32">
        <f>ROUND(E294*$J$10,2)</f>
        <v>531.85</v>
      </c>
      <c r="I294" s="32">
        <f>ROUND(D294*H294,2)</f>
        <v>531.85</v>
      </c>
      <c r="J294" s="16"/>
      <c r="K294" s="75"/>
      <c r="L294" s="61"/>
      <c r="M294" s="66"/>
      <c r="N294" s="75"/>
      <c r="O294" s="75"/>
      <c r="P294" s="75"/>
      <c r="Q294" s="75"/>
      <c r="R294" s="75"/>
      <c r="S294" s="75"/>
      <c r="T294" s="75"/>
    </row>
    <row r="295" spans="1:20" s="5" customFormat="1" ht="15.75">
      <c r="A295" s="86">
        <v>12</v>
      </c>
      <c r="B295" s="87" t="s">
        <v>227</v>
      </c>
      <c r="C295" s="88"/>
      <c r="D295" s="89"/>
      <c r="E295" s="90"/>
      <c r="F295" s="90"/>
      <c r="G295" s="90">
        <f>SUM(G296:G313)</f>
        <v>80984.899999999994</v>
      </c>
      <c r="H295" s="90"/>
      <c r="I295" s="90">
        <f>SUM(I296:I313)</f>
        <v>101232.07</v>
      </c>
      <c r="J295" s="91">
        <f>I295/$I$387*100</f>
        <v>3.6987418363763345</v>
      </c>
      <c r="K295" s="65"/>
      <c r="L295" s="68"/>
      <c r="M295" s="66"/>
      <c r="N295" s="65"/>
      <c r="O295" s="65"/>
      <c r="P295" s="65"/>
      <c r="Q295" s="65"/>
      <c r="R295" s="65"/>
      <c r="S295" s="65"/>
      <c r="T295" s="65"/>
    </row>
    <row r="296" spans="1:20" s="1" customFormat="1" ht="15.75">
      <c r="A296" s="23" t="s">
        <v>639</v>
      </c>
      <c r="B296" s="20" t="s">
        <v>228</v>
      </c>
      <c r="C296" s="19"/>
      <c r="D296" s="55"/>
      <c r="E296" s="18"/>
      <c r="F296" s="30"/>
      <c r="G296" s="18"/>
      <c r="H296" s="18"/>
      <c r="I296" s="18"/>
      <c r="J296" s="13"/>
      <c r="K296" s="71"/>
      <c r="L296" s="68"/>
      <c r="M296" s="66"/>
      <c r="N296" s="71"/>
      <c r="O296" s="71"/>
      <c r="P296" s="71"/>
      <c r="Q296" s="71"/>
      <c r="R296" s="71"/>
      <c r="S296" s="71"/>
      <c r="T296" s="71"/>
    </row>
    <row r="297" spans="1:20" s="2" customFormat="1" ht="15.75">
      <c r="A297" s="27" t="s">
        <v>640</v>
      </c>
      <c r="B297" s="28" t="s">
        <v>229</v>
      </c>
      <c r="C297" s="29" t="s">
        <v>304</v>
      </c>
      <c r="D297" s="57">
        <v>41.04</v>
      </c>
      <c r="E297" s="30">
        <v>362.1</v>
      </c>
      <c r="F297" s="30">
        <f t="shared" si="20"/>
        <v>253.47</v>
      </c>
      <c r="G297" s="30">
        <f t="shared" ref="G297:G305" si="21">ROUND(D297*E297,2)</f>
        <v>14860.58</v>
      </c>
      <c r="H297" s="32">
        <f t="shared" ref="H297:H305" si="22">ROUND(E297*$J$10,2)</f>
        <v>452.63</v>
      </c>
      <c r="I297" s="30">
        <f t="shared" ref="I297:I305" si="23">ROUND(D297*H297,2)</f>
        <v>18575.939999999999</v>
      </c>
      <c r="J297" s="31"/>
      <c r="K297" s="11"/>
      <c r="L297" s="62"/>
      <c r="M297" s="66"/>
      <c r="N297" s="11"/>
      <c r="O297" s="11"/>
      <c r="P297" s="11"/>
      <c r="Q297" s="11"/>
      <c r="R297" s="11"/>
      <c r="S297" s="11"/>
      <c r="T297" s="11"/>
    </row>
    <row r="298" spans="1:20" s="2" customFormat="1" ht="15.75">
      <c r="A298" s="27" t="s">
        <v>641</v>
      </c>
      <c r="B298" s="28" t="s">
        <v>230</v>
      </c>
      <c r="C298" s="29" t="s">
        <v>305</v>
      </c>
      <c r="D298" s="57">
        <v>4.3</v>
      </c>
      <c r="E298" s="30">
        <v>78.61</v>
      </c>
      <c r="F298" s="30">
        <f t="shared" si="20"/>
        <v>55.026999999999994</v>
      </c>
      <c r="G298" s="30">
        <f t="shared" si="21"/>
        <v>338.02</v>
      </c>
      <c r="H298" s="32">
        <f t="shared" si="22"/>
        <v>98.26</v>
      </c>
      <c r="I298" s="30">
        <f t="shared" si="23"/>
        <v>422.52</v>
      </c>
      <c r="J298" s="31"/>
      <c r="K298" s="11"/>
      <c r="L298" s="62"/>
      <c r="M298" s="66"/>
      <c r="N298" s="11"/>
      <c r="O298" s="11"/>
      <c r="P298" s="11"/>
      <c r="Q298" s="11"/>
      <c r="R298" s="11"/>
      <c r="S298" s="11"/>
      <c r="T298" s="11"/>
    </row>
    <row r="299" spans="1:20" s="2" customFormat="1" ht="15.75">
      <c r="A299" s="27" t="s">
        <v>642</v>
      </c>
      <c r="B299" s="28" t="s">
        <v>231</v>
      </c>
      <c r="C299" s="29" t="s">
        <v>305</v>
      </c>
      <c r="D299" s="57">
        <v>35</v>
      </c>
      <c r="E299" s="30">
        <v>102.12</v>
      </c>
      <c r="F299" s="30">
        <f t="shared" si="20"/>
        <v>71.483999999999995</v>
      </c>
      <c r="G299" s="30">
        <f t="shared" si="21"/>
        <v>3574.2</v>
      </c>
      <c r="H299" s="32">
        <f t="shared" si="22"/>
        <v>127.65</v>
      </c>
      <c r="I299" s="30">
        <f t="shared" si="23"/>
        <v>4467.75</v>
      </c>
      <c r="J299" s="31"/>
      <c r="K299" s="11"/>
      <c r="L299" s="62"/>
      <c r="M299" s="66"/>
      <c r="N299" s="11"/>
      <c r="O299" s="11"/>
      <c r="P299" s="11"/>
      <c r="Q299" s="11"/>
      <c r="R299" s="11"/>
      <c r="S299" s="11"/>
      <c r="T299" s="11"/>
    </row>
    <row r="300" spans="1:20" ht="15.75">
      <c r="A300" s="27" t="s">
        <v>643</v>
      </c>
      <c r="B300" s="28" t="s">
        <v>232</v>
      </c>
      <c r="C300" s="29" t="s">
        <v>303</v>
      </c>
      <c r="D300" s="56">
        <v>2</v>
      </c>
      <c r="E300" s="30">
        <v>263.85000000000002</v>
      </c>
      <c r="F300" s="30">
        <f t="shared" si="20"/>
        <v>184.69499999999999</v>
      </c>
      <c r="G300" s="30">
        <f t="shared" si="21"/>
        <v>527.70000000000005</v>
      </c>
      <c r="H300" s="32">
        <f t="shared" si="22"/>
        <v>329.81</v>
      </c>
      <c r="I300" s="30">
        <f t="shared" si="23"/>
        <v>659.62</v>
      </c>
      <c r="J300" s="31"/>
      <c r="L300" s="62"/>
      <c r="M300" s="66"/>
    </row>
    <row r="301" spans="1:20" ht="15.75">
      <c r="A301" s="27" t="s">
        <v>644</v>
      </c>
      <c r="B301" s="28" t="s">
        <v>233</v>
      </c>
      <c r="C301" s="29" t="s">
        <v>303</v>
      </c>
      <c r="D301" s="56">
        <v>2</v>
      </c>
      <c r="E301" s="30">
        <v>245.09</v>
      </c>
      <c r="F301" s="30">
        <f t="shared" si="20"/>
        <v>171.56299999999999</v>
      </c>
      <c r="G301" s="30">
        <f t="shared" si="21"/>
        <v>490.18</v>
      </c>
      <c r="H301" s="32">
        <f t="shared" si="22"/>
        <v>306.36</v>
      </c>
      <c r="I301" s="30">
        <f t="shared" si="23"/>
        <v>612.72</v>
      </c>
      <c r="J301" s="31"/>
      <c r="L301" s="62"/>
      <c r="M301" s="66"/>
    </row>
    <row r="302" spans="1:20" ht="15.75">
      <c r="A302" s="27" t="s">
        <v>645</v>
      </c>
      <c r="B302" s="28" t="s">
        <v>234</v>
      </c>
      <c r="C302" s="29" t="s">
        <v>303</v>
      </c>
      <c r="D302" s="56">
        <v>2</v>
      </c>
      <c r="E302" s="30">
        <v>133.49</v>
      </c>
      <c r="F302" s="30">
        <f t="shared" si="20"/>
        <v>93.442999999999998</v>
      </c>
      <c r="G302" s="30">
        <f t="shared" si="21"/>
        <v>266.98</v>
      </c>
      <c r="H302" s="32">
        <f t="shared" si="22"/>
        <v>166.86</v>
      </c>
      <c r="I302" s="30">
        <f t="shared" si="23"/>
        <v>333.72</v>
      </c>
      <c r="J302" s="31"/>
      <c r="L302" s="62"/>
      <c r="M302" s="66"/>
    </row>
    <row r="303" spans="1:20" ht="15.75">
      <c r="A303" s="27" t="s">
        <v>646</v>
      </c>
      <c r="B303" s="28" t="s">
        <v>235</v>
      </c>
      <c r="C303" s="29" t="s">
        <v>303</v>
      </c>
      <c r="D303" s="56">
        <v>2</v>
      </c>
      <c r="E303" s="30">
        <v>191.59</v>
      </c>
      <c r="F303" s="30">
        <f t="shared" si="20"/>
        <v>134.113</v>
      </c>
      <c r="G303" s="30">
        <f t="shared" si="21"/>
        <v>383.18</v>
      </c>
      <c r="H303" s="32">
        <f t="shared" si="22"/>
        <v>239.49</v>
      </c>
      <c r="I303" s="30">
        <f t="shared" si="23"/>
        <v>478.98</v>
      </c>
      <c r="J303" s="31"/>
      <c r="L303" s="62"/>
      <c r="M303" s="66"/>
    </row>
    <row r="304" spans="1:20" ht="15.75">
      <c r="A304" s="27" t="s">
        <v>647</v>
      </c>
      <c r="B304" s="28" t="s">
        <v>236</v>
      </c>
      <c r="C304" s="29" t="s">
        <v>305</v>
      </c>
      <c r="D304" s="56">
        <v>4</v>
      </c>
      <c r="E304" s="30">
        <v>82.99</v>
      </c>
      <c r="F304" s="30">
        <f t="shared" si="20"/>
        <v>58.092999999999989</v>
      </c>
      <c r="G304" s="30">
        <f t="shared" si="21"/>
        <v>331.96</v>
      </c>
      <c r="H304" s="32">
        <f t="shared" si="22"/>
        <v>103.74</v>
      </c>
      <c r="I304" s="30">
        <f t="shared" si="23"/>
        <v>414.96</v>
      </c>
      <c r="J304" s="31"/>
      <c r="L304" s="62"/>
      <c r="M304" s="66"/>
    </row>
    <row r="305" spans="1:20" ht="15.75">
      <c r="A305" s="27" t="s">
        <v>648</v>
      </c>
      <c r="B305" s="28" t="s">
        <v>237</v>
      </c>
      <c r="C305" s="29" t="s">
        <v>305</v>
      </c>
      <c r="D305" s="56">
        <v>4</v>
      </c>
      <c r="E305" s="30">
        <v>154.34</v>
      </c>
      <c r="F305" s="30">
        <f t="shared" si="20"/>
        <v>108.038</v>
      </c>
      <c r="G305" s="30">
        <f t="shared" si="21"/>
        <v>617.36</v>
      </c>
      <c r="H305" s="32">
        <f t="shared" si="22"/>
        <v>192.93</v>
      </c>
      <c r="I305" s="30">
        <f t="shared" si="23"/>
        <v>771.72</v>
      </c>
      <c r="J305" s="31"/>
      <c r="L305" s="62"/>
      <c r="M305" s="66"/>
    </row>
    <row r="306" spans="1:20" s="3" customFormat="1" ht="15.75">
      <c r="A306" s="23" t="s">
        <v>649</v>
      </c>
      <c r="B306" s="20" t="s">
        <v>751</v>
      </c>
      <c r="C306" s="19"/>
      <c r="D306" s="55"/>
      <c r="E306" s="18"/>
      <c r="F306" s="30"/>
      <c r="G306" s="18"/>
      <c r="H306" s="18"/>
      <c r="I306" s="18"/>
      <c r="J306" s="13"/>
      <c r="K306" s="67"/>
      <c r="L306" s="68"/>
      <c r="M306" s="66"/>
      <c r="N306" s="67"/>
      <c r="O306" s="67"/>
      <c r="P306" s="67"/>
      <c r="Q306" s="67"/>
      <c r="R306" s="67"/>
      <c r="S306" s="67"/>
      <c r="T306" s="67"/>
    </row>
    <row r="307" spans="1:20" s="3" customFormat="1" ht="15.75">
      <c r="A307" s="23" t="s">
        <v>650</v>
      </c>
      <c r="B307" s="20" t="s">
        <v>329</v>
      </c>
      <c r="C307" s="19"/>
      <c r="D307" s="55"/>
      <c r="E307" s="18"/>
      <c r="F307" s="30"/>
      <c r="G307" s="18"/>
      <c r="H307" s="18"/>
      <c r="I307" s="18"/>
      <c r="J307" s="13"/>
      <c r="K307" s="67"/>
      <c r="L307" s="68"/>
      <c r="M307" s="66"/>
      <c r="N307" s="67"/>
      <c r="O307" s="67"/>
      <c r="P307" s="67"/>
      <c r="Q307" s="67"/>
      <c r="R307" s="67"/>
      <c r="S307" s="67"/>
      <c r="T307" s="67"/>
    </row>
    <row r="308" spans="1:20" s="2" customFormat="1" ht="15.75">
      <c r="A308" s="27" t="s">
        <v>651</v>
      </c>
      <c r="B308" s="28" t="s">
        <v>332</v>
      </c>
      <c r="C308" s="29" t="s">
        <v>304</v>
      </c>
      <c r="D308" s="57">
        <v>42.3</v>
      </c>
      <c r="E308" s="30">
        <v>409.89</v>
      </c>
      <c r="F308" s="30">
        <f t="shared" si="20"/>
        <v>286.92299999999994</v>
      </c>
      <c r="G308" s="30">
        <f>ROUND(D308*E308,2)</f>
        <v>17338.349999999999</v>
      </c>
      <c r="H308" s="32">
        <f>ROUND(E308*$J$10,2)</f>
        <v>512.36</v>
      </c>
      <c r="I308" s="30">
        <f>ROUND(D308*H308,2)</f>
        <v>21672.83</v>
      </c>
      <c r="J308" s="31"/>
      <c r="K308" s="11"/>
      <c r="L308" s="62"/>
      <c r="M308" s="66"/>
      <c r="N308" s="11"/>
      <c r="O308" s="11"/>
      <c r="P308" s="11"/>
      <c r="Q308" s="11"/>
      <c r="R308" s="11"/>
      <c r="S308" s="11"/>
      <c r="T308" s="11"/>
    </row>
    <row r="309" spans="1:20" s="2" customFormat="1" ht="15.75">
      <c r="A309" s="27" t="s">
        <v>652</v>
      </c>
      <c r="B309" s="28" t="s">
        <v>328</v>
      </c>
      <c r="C309" s="29" t="s">
        <v>304</v>
      </c>
      <c r="D309" s="57">
        <v>3</v>
      </c>
      <c r="E309" s="30">
        <v>412.93</v>
      </c>
      <c r="F309" s="30">
        <f t="shared" si="20"/>
        <v>289.05099999999999</v>
      </c>
      <c r="G309" s="30">
        <f>ROUND(D309*E309,2)</f>
        <v>1238.79</v>
      </c>
      <c r="H309" s="32">
        <f>ROUND(E309*$J$10,2)</f>
        <v>516.16</v>
      </c>
      <c r="I309" s="30">
        <f>ROUND(D309*H309,2)</f>
        <v>1548.48</v>
      </c>
      <c r="J309" s="31"/>
      <c r="K309" s="11"/>
      <c r="L309" s="62"/>
      <c r="M309" s="66"/>
      <c r="N309" s="11"/>
      <c r="O309" s="11"/>
      <c r="P309" s="11"/>
      <c r="Q309" s="11"/>
      <c r="R309" s="11"/>
      <c r="S309" s="11"/>
      <c r="T309" s="11"/>
    </row>
    <row r="310" spans="1:20" s="3" customFormat="1" ht="15.75">
      <c r="A310" s="23" t="s">
        <v>653</v>
      </c>
      <c r="B310" s="20" t="s">
        <v>330</v>
      </c>
      <c r="C310" s="19"/>
      <c r="D310" s="55"/>
      <c r="E310" s="18"/>
      <c r="F310" s="30"/>
      <c r="G310" s="18"/>
      <c r="H310" s="18"/>
      <c r="I310" s="18"/>
      <c r="J310" s="13"/>
      <c r="K310" s="67"/>
      <c r="L310" s="68"/>
      <c r="M310" s="66"/>
      <c r="N310" s="67"/>
      <c r="O310" s="67"/>
      <c r="P310" s="67"/>
      <c r="Q310" s="67"/>
      <c r="R310" s="67"/>
      <c r="S310" s="67"/>
      <c r="T310" s="67"/>
    </row>
    <row r="311" spans="1:20" s="2" customFormat="1" ht="15.75">
      <c r="A311" s="27" t="s">
        <v>654</v>
      </c>
      <c r="B311" s="28" t="s">
        <v>331</v>
      </c>
      <c r="C311" s="29" t="s">
        <v>304</v>
      </c>
      <c r="D311" s="57">
        <v>6.3</v>
      </c>
      <c r="E311" s="30">
        <v>435.22</v>
      </c>
      <c r="F311" s="30">
        <f t="shared" si="20"/>
        <v>304.654</v>
      </c>
      <c r="G311" s="30">
        <f>ROUND(D311*E311,2)</f>
        <v>2741.89</v>
      </c>
      <c r="H311" s="32">
        <f>ROUND(E311*$J$10,2)</f>
        <v>544.03</v>
      </c>
      <c r="I311" s="30">
        <f>ROUND(D311*H311,2)</f>
        <v>3427.39</v>
      </c>
      <c r="J311" s="31"/>
      <c r="K311" s="11"/>
      <c r="L311" s="62"/>
      <c r="M311" s="66"/>
      <c r="N311" s="11"/>
      <c r="O311" s="11"/>
      <c r="P311" s="11"/>
      <c r="Q311" s="11"/>
      <c r="R311" s="11"/>
      <c r="S311" s="11"/>
      <c r="T311" s="11"/>
    </row>
    <row r="312" spans="1:20" s="3" customFormat="1" ht="31.5">
      <c r="A312" s="24" t="s">
        <v>655</v>
      </c>
      <c r="B312" s="41" t="s">
        <v>362</v>
      </c>
      <c r="C312" s="19"/>
      <c r="D312" s="55"/>
      <c r="E312" s="18"/>
      <c r="F312" s="30"/>
      <c r="G312" s="18"/>
      <c r="H312" s="18"/>
      <c r="I312" s="18"/>
      <c r="J312" s="13"/>
      <c r="K312" s="67"/>
      <c r="L312" s="68"/>
      <c r="M312" s="66"/>
      <c r="N312" s="67"/>
      <c r="O312" s="67"/>
      <c r="P312" s="67"/>
      <c r="Q312" s="67"/>
      <c r="R312" s="67"/>
      <c r="S312" s="67"/>
      <c r="T312" s="67"/>
    </row>
    <row r="313" spans="1:20" s="2" customFormat="1" ht="15.75">
      <c r="A313" s="27" t="s">
        <v>656</v>
      </c>
      <c r="B313" s="28" t="s">
        <v>363</v>
      </c>
      <c r="C313" s="29" t="s">
        <v>304</v>
      </c>
      <c r="D313" s="57">
        <v>161.45999999999998</v>
      </c>
      <c r="E313" s="30">
        <v>237.06</v>
      </c>
      <c r="F313" s="30">
        <f t="shared" si="20"/>
        <v>165.94199999999998</v>
      </c>
      <c r="G313" s="30">
        <f>ROUND(D313*E313,2)</f>
        <v>38275.71</v>
      </c>
      <c r="H313" s="32">
        <f>ROUND(E313*$J$10,2)</f>
        <v>296.33</v>
      </c>
      <c r="I313" s="30">
        <f>ROUND(D313*H313,2)</f>
        <v>47845.440000000002</v>
      </c>
      <c r="J313" s="31"/>
      <c r="K313" s="11"/>
      <c r="L313" s="62"/>
      <c r="M313" s="66"/>
      <c r="N313" s="11"/>
      <c r="O313" s="11"/>
      <c r="P313" s="11"/>
      <c r="Q313" s="11"/>
      <c r="R313" s="11"/>
      <c r="S313" s="11"/>
      <c r="T313" s="11"/>
    </row>
    <row r="314" spans="1:20" s="5" customFormat="1" ht="15.75">
      <c r="A314" s="86">
        <v>13</v>
      </c>
      <c r="B314" s="87" t="s">
        <v>238</v>
      </c>
      <c r="C314" s="88"/>
      <c r="D314" s="89"/>
      <c r="E314" s="90"/>
      <c r="F314" s="90"/>
      <c r="G314" s="90">
        <f>SUM(G315:G325)</f>
        <v>263951.42</v>
      </c>
      <c r="H314" s="90"/>
      <c r="I314" s="90">
        <f>SUM(I315:I325)</f>
        <v>329954.31</v>
      </c>
      <c r="J314" s="91">
        <f>I314/$I$387*100</f>
        <v>12.055624373676112</v>
      </c>
      <c r="K314" s="65"/>
      <c r="L314" s="68"/>
      <c r="M314" s="66"/>
      <c r="N314" s="65"/>
      <c r="O314" s="65"/>
      <c r="P314" s="65"/>
      <c r="Q314" s="65"/>
      <c r="R314" s="65"/>
      <c r="S314" s="65"/>
      <c r="T314" s="65"/>
    </row>
    <row r="315" spans="1:20" s="1" customFormat="1" ht="15.75">
      <c r="A315" s="23" t="s">
        <v>657</v>
      </c>
      <c r="B315" s="20" t="s">
        <v>239</v>
      </c>
      <c r="C315" s="19"/>
      <c r="D315" s="55"/>
      <c r="E315" s="18"/>
      <c r="F315" s="30"/>
      <c r="G315" s="18"/>
      <c r="H315" s="18"/>
      <c r="I315" s="18"/>
      <c r="J315" s="13"/>
      <c r="K315" s="71"/>
      <c r="L315" s="68"/>
      <c r="M315" s="66"/>
      <c r="N315" s="71"/>
      <c r="O315" s="71"/>
      <c r="P315" s="71"/>
      <c r="Q315" s="71"/>
      <c r="R315" s="71"/>
      <c r="S315" s="71"/>
      <c r="T315" s="71"/>
    </row>
    <row r="316" spans="1:20" s="2" customFormat="1" ht="15.75">
      <c r="A316" s="27" t="s">
        <v>658</v>
      </c>
      <c r="B316" s="28" t="s">
        <v>240</v>
      </c>
      <c r="C316" s="29" t="s">
        <v>304</v>
      </c>
      <c r="D316" s="57">
        <v>3596.12</v>
      </c>
      <c r="E316" s="30">
        <v>5.43</v>
      </c>
      <c r="F316" s="30">
        <f t="shared" si="20"/>
        <v>3.8009999999999997</v>
      </c>
      <c r="G316" s="30">
        <f>ROUND(D316*E316,2)</f>
        <v>19526.93</v>
      </c>
      <c r="H316" s="32">
        <f>ROUND(E316*$J$10,2)</f>
        <v>6.79</v>
      </c>
      <c r="I316" s="30">
        <f>ROUND(D316*H316,2)</f>
        <v>24417.65</v>
      </c>
      <c r="J316" s="31"/>
      <c r="K316" s="11"/>
      <c r="L316" s="62"/>
      <c r="M316" s="66"/>
      <c r="N316" s="11"/>
      <c r="O316" s="11"/>
      <c r="P316" s="11"/>
      <c r="Q316" s="11"/>
      <c r="R316" s="11"/>
      <c r="S316" s="11"/>
      <c r="T316" s="11"/>
    </row>
    <row r="317" spans="1:20" s="2" customFormat="1" ht="15.75">
      <c r="A317" s="27" t="s">
        <v>659</v>
      </c>
      <c r="B317" s="28" t="s">
        <v>241</v>
      </c>
      <c r="C317" s="29" t="s">
        <v>304</v>
      </c>
      <c r="D317" s="57">
        <v>640.52</v>
      </c>
      <c r="E317" s="30">
        <v>18.96</v>
      </c>
      <c r="F317" s="30">
        <f t="shared" si="20"/>
        <v>13.272</v>
      </c>
      <c r="G317" s="30">
        <f>ROUND(D317*E317,2)</f>
        <v>12144.26</v>
      </c>
      <c r="H317" s="32">
        <f>ROUND(E317*$J$10,2)</f>
        <v>23.7</v>
      </c>
      <c r="I317" s="30">
        <f>ROUND(D317*H317,2)</f>
        <v>15180.32</v>
      </c>
      <c r="J317" s="31"/>
      <c r="K317" s="11"/>
      <c r="L317" s="62"/>
      <c r="M317" s="66"/>
      <c r="N317" s="11"/>
      <c r="O317" s="11"/>
      <c r="P317" s="11"/>
      <c r="Q317" s="11"/>
      <c r="R317" s="11"/>
      <c r="S317" s="11"/>
      <c r="T317" s="11"/>
    </row>
    <row r="318" spans="1:20" s="2" customFormat="1" ht="15.75">
      <c r="A318" s="27" t="s">
        <v>660</v>
      </c>
      <c r="B318" s="28" t="s">
        <v>242</v>
      </c>
      <c r="C318" s="29" t="s">
        <v>304</v>
      </c>
      <c r="D318" s="57">
        <v>2955.6</v>
      </c>
      <c r="E318" s="30">
        <v>24.43</v>
      </c>
      <c r="F318" s="30">
        <f t="shared" si="20"/>
        <v>17.100999999999999</v>
      </c>
      <c r="G318" s="30">
        <f>ROUND(D318*E318,2)</f>
        <v>72205.31</v>
      </c>
      <c r="H318" s="32">
        <f>ROUND(E318*$J$10,2)</f>
        <v>30.54</v>
      </c>
      <c r="I318" s="30">
        <f>ROUND(D318*H318,2)</f>
        <v>90264.02</v>
      </c>
      <c r="J318" s="31"/>
      <c r="K318" s="11"/>
      <c r="L318" s="62"/>
      <c r="M318" s="66"/>
      <c r="N318" s="11"/>
      <c r="O318" s="11"/>
      <c r="P318" s="11"/>
      <c r="Q318" s="11"/>
      <c r="R318" s="11"/>
      <c r="S318" s="11"/>
      <c r="T318" s="11"/>
    </row>
    <row r="319" spans="1:20" s="10" customFormat="1" ht="15.75">
      <c r="A319" s="27" t="s">
        <v>661</v>
      </c>
      <c r="B319" s="33" t="s">
        <v>343</v>
      </c>
      <c r="C319" s="34" t="s">
        <v>304</v>
      </c>
      <c r="D319" s="57">
        <v>63</v>
      </c>
      <c r="E319" s="32">
        <v>9.01</v>
      </c>
      <c r="F319" s="30">
        <f t="shared" si="20"/>
        <v>6.3069999999999995</v>
      </c>
      <c r="G319" s="32">
        <f>ROUND(D319*E319,2)</f>
        <v>567.63</v>
      </c>
      <c r="H319" s="32">
        <f>ROUND(E319*$J$10,2)</f>
        <v>11.26</v>
      </c>
      <c r="I319" s="32">
        <f>ROUND(D319*H319,2)</f>
        <v>709.38</v>
      </c>
      <c r="J319" s="16"/>
      <c r="K319" s="12"/>
      <c r="L319" s="61"/>
      <c r="M319" s="66"/>
      <c r="N319" s="12"/>
      <c r="O319" s="12"/>
      <c r="P319" s="12"/>
      <c r="Q319" s="12"/>
      <c r="R319" s="12"/>
      <c r="S319" s="12"/>
      <c r="T319" s="12"/>
    </row>
    <row r="320" spans="1:20" s="1" customFormat="1" ht="15.75">
      <c r="A320" s="23" t="s">
        <v>662</v>
      </c>
      <c r="B320" s="20" t="s">
        <v>243</v>
      </c>
      <c r="C320" s="19"/>
      <c r="D320" s="55"/>
      <c r="E320" s="18"/>
      <c r="F320" s="30"/>
      <c r="G320" s="18"/>
      <c r="H320" s="18"/>
      <c r="I320" s="18"/>
      <c r="J320" s="13"/>
      <c r="K320" s="71"/>
      <c r="L320" s="68"/>
      <c r="M320" s="66"/>
      <c r="N320" s="71"/>
      <c r="O320" s="71"/>
      <c r="P320" s="71"/>
      <c r="Q320" s="71"/>
      <c r="R320" s="71"/>
      <c r="S320" s="71"/>
      <c r="T320" s="71"/>
    </row>
    <row r="321" spans="1:20" s="2" customFormat="1" ht="15.75">
      <c r="A321" s="27" t="s">
        <v>663</v>
      </c>
      <c r="B321" s="28" t="s">
        <v>244</v>
      </c>
      <c r="C321" s="29" t="s">
        <v>304</v>
      </c>
      <c r="D321" s="57">
        <v>37.520000000000003</v>
      </c>
      <c r="E321" s="30">
        <v>52.39</v>
      </c>
      <c r="F321" s="30">
        <f t="shared" si="20"/>
        <v>36.672999999999995</v>
      </c>
      <c r="G321" s="30">
        <f>ROUND(D321*E321,2)</f>
        <v>1965.67</v>
      </c>
      <c r="H321" s="32">
        <f>ROUND(E321*$J$10,2)</f>
        <v>65.489999999999995</v>
      </c>
      <c r="I321" s="30">
        <f>ROUND(D321*H321,2)</f>
        <v>2457.1799999999998</v>
      </c>
      <c r="J321" s="31"/>
      <c r="K321" s="11"/>
      <c r="L321" s="62"/>
      <c r="M321" s="66"/>
      <c r="N321" s="11"/>
      <c r="O321" s="11"/>
      <c r="P321" s="11"/>
      <c r="Q321" s="11"/>
      <c r="R321" s="11"/>
      <c r="S321" s="11"/>
      <c r="T321" s="11"/>
    </row>
    <row r="322" spans="1:20" s="1" customFormat="1" ht="15.75">
      <c r="A322" s="23" t="s">
        <v>664</v>
      </c>
      <c r="B322" s="20" t="s">
        <v>245</v>
      </c>
      <c r="C322" s="19"/>
      <c r="D322" s="55"/>
      <c r="E322" s="18"/>
      <c r="F322" s="30"/>
      <c r="G322" s="18"/>
      <c r="H322" s="18"/>
      <c r="I322" s="18"/>
      <c r="J322" s="13"/>
      <c r="K322" s="71"/>
      <c r="L322" s="68"/>
      <c r="M322" s="66"/>
      <c r="N322" s="71"/>
      <c r="O322" s="71"/>
      <c r="P322" s="71"/>
      <c r="Q322" s="71"/>
      <c r="R322" s="71"/>
      <c r="S322" s="71"/>
      <c r="T322" s="71"/>
    </row>
    <row r="323" spans="1:20" s="10" customFormat="1" ht="31.5">
      <c r="A323" s="25" t="s">
        <v>665</v>
      </c>
      <c r="B323" s="36" t="s">
        <v>360</v>
      </c>
      <c r="C323" s="34" t="s">
        <v>304</v>
      </c>
      <c r="D323" s="57">
        <v>540</v>
      </c>
      <c r="E323" s="32">
        <v>286.77</v>
      </c>
      <c r="F323" s="30">
        <f t="shared" si="20"/>
        <v>200.73899999999998</v>
      </c>
      <c r="G323" s="32">
        <f>ROUND(D323*E323,2)</f>
        <v>154855.79999999999</v>
      </c>
      <c r="H323" s="32">
        <f>ROUND(E323*$J$10,2)</f>
        <v>358.46</v>
      </c>
      <c r="I323" s="32">
        <f>ROUND(D323*H323,2)</f>
        <v>193568.4</v>
      </c>
      <c r="J323" s="16"/>
      <c r="K323" s="12"/>
      <c r="L323" s="61"/>
      <c r="M323" s="66"/>
      <c r="N323" s="12"/>
      <c r="O323" s="12"/>
      <c r="P323" s="12"/>
      <c r="Q323" s="12"/>
      <c r="R323" s="12"/>
      <c r="S323" s="12"/>
      <c r="T323" s="12"/>
    </row>
    <row r="324" spans="1:20" s="1" customFormat="1" ht="15.75">
      <c r="A324" s="23" t="s">
        <v>666</v>
      </c>
      <c r="B324" s="20" t="s">
        <v>246</v>
      </c>
      <c r="C324" s="19"/>
      <c r="D324" s="55"/>
      <c r="E324" s="18"/>
      <c r="F324" s="30">
        <f t="shared" si="20"/>
        <v>0</v>
      </c>
      <c r="G324" s="18"/>
      <c r="H324" s="18"/>
      <c r="I324" s="18"/>
      <c r="J324" s="13"/>
      <c r="K324" s="71"/>
      <c r="L324" s="68"/>
      <c r="M324" s="66"/>
      <c r="N324" s="71"/>
      <c r="O324" s="71"/>
      <c r="P324" s="71"/>
      <c r="Q324" s="71"/>
      <c r="R324" s="71"/>
      <c r="S324" s="71"/>
      <c r="T324" s="71"/>
    </row>
    <row r="325" spans="1:20" ht="15.75">
      <c r="A325" s="27" t="s">
        <v>667</v>
      </c>
      <c r="B325" s="28" t="s">
        <v>247</v>
      </c>
      <c r="C325" s="29" t="s">
        <v>304</v>
      </c>
      <c r="D325" s="56">
        <v>17.52</v>
      </c>
      <c r="E325" s="30">
        <v>153.30000000000001</v>
      </c>
      <c r="F325" s="30">
        <f t="shared" si="20"/>
        <v>107.31</v>
      </c>
      <c r="G325" s="30">
        <f>ROUND(D325*E325,2)</f>
        <v>2685.82</v>
      </c>
      <c r="H325" s="32">
        <f>ROUND(E325*$J$10,2)</f>
        <v>191.63</v>
      </c>
      <c r="I325" s="30">
        <f>ROUND(D325*H325,2)</f>
        <v>3357.36</v>
      </c>
      <c r="J325" s="31"/>
      <c r="L325" s="62"/>
      <c r="M325" s="66"/>
    </row>
    <row r="326" spans="1:20" s="7" customFormat="1" ht="15.75">
      <c r="A326" s="86">
        <v>14</v>
      </c>
      <c r="B326" s="87" t="s">
        <v>248</v>
      </c>
      <c r="C326" s="88"/>
      <c r="D326" s="89"/>
      <c r="E326" s="90"/>
      <c r="F326" s="90"/>
      <c r="G326" s="90">
        <f>SUM(G327:G347)</f>
        <v>186453.94</v>
      </c>
      <c r="H326" s="90"/>
      <c r="I326" s="90">
        <f>SUM(I327:I347)</f>
        <v>233070.18</v>
      </c>
      <c r="J326" s="91">
        <f>I326/$I$387*100</f>
        <v>8.5157443246765858</v>
      </c>
      <c r="K326" s="72"/>
      <c r="L326" s="68"/>
      <c r="M326" s="66"/>
      <c r="N326" s="72"/>
      <c r="O326" s="72"/>
      <c r="P326" s="72"/>
      <c r="Q326" s="72"/>
      <c r="R326" s="72"/>
      <c r="S326" s="72"/>
      <c r="T326" s="72"/>
    </row>
    <row r="327" spans="1:20" s="3" customFormat="1" ht="15.75">
      <c r="A327" s="23" t="s">
        <v>668</v>
      </c>
      <c r="B327" s="20" t="s">
        <v>249</v>
      </c>
      <c r="C327" s="19"/>
      <c r="D327" s="55"/>
      <c r="E327" s="18"/>
      <c r="F327" s="30"/>
      <c r="G327" s="18"/>
      <c r="H327" s="18"/>
      <c r="I327" s="18"/>
      <c r="J327" s="13"/>
      <c r="K327" s="67"/>
      <c r="L327" s="68"/>
      <c r="M327" s="66"/>
      <c r="N327" s="67"/>
      <c r="O327" s="67"/>
      <c r="P327" s="67"/>
      <c r="Q327" s="67"/>
      <c r="R327" s="67"/>
      <c r="S327" s="67"/>
      <c r="T327" s="67"/>
    </row>
    <row r="328" spans="1:20" s="2" customFormat="1" ht="15.75">
      <c r="A328" s="27" t="s">
        <v>669</v>
      </c>
      <c r="B328" s="28" t="s">
        <v>250</v>
      </c>
      <c r="C328" s="29" t="s">
        <v>304</v>
      </c>
      <c r="D328" s="57">
        <v>4.5</v>
      </c>
      <c r="E328" s="30">
        <v>29.11</v>
      </c>
      <c r="F328" s="30">
        <f t="shared" si="20"/>
        <v>20.376999999999999</v>
      </c>
      <c r="G328" s="30">
        <f>ROUND(D328*E328,2)</f>
        <v>131</v>
      </c>
      <c r="H328" s="32">
        <f>ROUND(E328*$J$10,2)</f>
        <v>36.39</v>
      </c>
      <c r="I328" s="30">
        <f>ROUND(D328*H328,2)</f>
        <v>163.76</v>
      </c>
      <c r="J328" s="31"/>
      <c r="K328" s="11"/>
      <c r="L328" s="62"/>
      <c r="M328" s="66"/>
      <c r="N328" s="11"/>
      <c r="O328" s="11"/>
      <c r="P328" s="11"/>
      <c r="Q328" s="11"/>
      <c r="R328" s="11"/>
      <c r="S328" s="11"/>
      <c r="T328" s="11"/>
    </row>
    <row r="329" spans="1:20" s="3" customFormat="1" ht="15.75">
      <c r="A329" s="23" t="s">
        <v>670</v>
      </c>
      <c r="B329" s="20" t="s">
        <v>251</v>
      </c>
      <c r="C329" s="19"/>
      <c r="D329" s="55"/>
      <c r="E329" s="18"/>
      <c r="F329" s="30"/>
      <c r="G329" s="18"/>
      <c r="H329" s="18"/>
      <c r="I329" s="18"/>
      <c r="J329" s="13"/>
      <c r="K329" s="67"/>
      <c r="L329" s="68"/>
      <c r="M329" s="66"/>
      <c r="N329" s="67"/>
      <c r="O329" s="67"/>
      <c r="P329" s="67"/>
      <c r="Q329" s="67"/>
      <c r="R329" s="67"/>
      <c r="S329" s="67"/>
      <c r="T329" s="67"/>
    </row>
    <row r="330" spans="1:20" s="2" customFormat="1" ht="15.75">
      <c r="A330" s="27" t="s">
        <v>671</v>
      </c>
      <c r="B330" s="28" t="s">
        <v>252</v>
      </c>
      <c r="C330" s="29" t="s">
        <v>304</v>
      </c>
      <c r="D330" s="57">
        <v>273.42</v>
      </c>
      <c r="E330" s="30">
        <v>43.53</v>
      </c>
      <c r="F330" s="30">
        <f t="shared" si="20"/>
        <v>30.471</v>
      </c>
      <c r="G330" s="30">
        <f>ROUND(D330*E330,2)</f>
        <v>11901.97</v>
      </c>
      <c r="H330" s="32">
        <f>ROUND(E330*$J$10,2)</f>
        <v>54.41</v>
      </c>
      <c r="I330" s="30">
        <f>ROUND(D330*H330,2)</f>
        <v>14876.78</v>
      </c>
      <c r="J330" s="31"/>
      <c r="K330" s="11"/>
      <c r="L330" s="62"/>
      <c r="M330" s="66"/>
      <c r="N330" s="11"/>
      <c r="O330" s="11"/>
      <c r="P330" s="11"/>
      <c r="Q330" s="11"/>
      <c r="R330" s="11"/>
      <c r="S330" s="11"/>
      <c r="T330" s="11"/>
    </row>
    <row r="331" spans="1:20" s="1" customFormat="1" ht="15.75">
      <c r="A331" s="23" t="s">
        <v>672</v>
      </c>
      <c r="B331" s="20" t="s">
        <v>253</v>
      </c>
      <c r="C331" s="19"/>
      <c r="D331" s="55"/>
      <c r="E331" s="18"/>
      <c r="F331" s="30"/>
      <c r="G331" s="18"/>
      <c r="H331" s="18"/>
      <c r="I331" s="18"/>
      <c r="J331" s="13"/>
      <c r="K331" s="71"/>
      <c r="L331" s="68"/>
      <c r="M331" s="66"/>
      <c r="N331" s="71"/>
      <c r="O331" s="71"/>
      <c r="P331" s="71"/>
      <c r="Q331" s="71"/>
      <c r="R331" s="71"/>
      <c r="S331" s="71"/>
      <c r="T331" s="71"/>
    </row>
    <row r="332" spans="1:20" s="17" customFormat="1" ht="15.75">
      <c r="A332" s="27" t="s">
        <v>673</v>
      </c>
      <c r="B332" s="28" t="s">
        <v>254</v>
      </c>
      <c r="C332" s="29" t="s">
        <v>304</v>
      </c>
      <c r="D332" s="57">
        <v>223.02</v>
      </c>
      <c r="E332" s="30">
        <v>67.59</v>
      </c>
      <c r="F332" s="30">
        <f t="shared" si="20"/>
        <v>47.313000000000002</v>
      </c>
      <c r="G332" s="30">
        <f>ROUND(D332*E332,2)</f>
        <v>15073.92</v>
      </c>
      <c r="H332" s="32">
        <f>ROUND(E332*$J$10,2)</f>
        <v>84.49</v>
      </c>
      <c r="I332" s="30">
        <f>ROUND(D332*H332,2)</f>
        <v>18842.96</v>
      </c>
      <c r="J332" s="31"/>
      <c r="K332" s="76"/>
      <c r="L332" s="62"/>
      <c r="M332" s="66"/>
      <c r="N332" s="76"/>
      <c r="O332" s="76"/>
      <c r="P332" s="76"/>
      <c r="Q332" s="76"/>
      <c r="R332" s="76"/>
      <c r="S332" s="76"/>
      <c r="T332" s="76"/>
    </row>
    <row r="333" spans="1:20" s="17" customFormat="1" ht="15.75">
      <c r="A333" s="27" t="s">
        <v>674</v>
      </c>
      <c r="B333" s="28" t="s">
        <v>255</v>
      </c>
      <c r="C333" s="29" t="s">
        <v>304</v>
      </c>
      <c r="D333" s="57">
        <v>18.98</v>
      </c>
      <c r="E333" s="30">
        <v>75.45</v>
      </c>
      <c r="F333" s="30">
        <f t="shared" si="20"/>
        <v>52.814999999999998</v>
      </c>
      <c r="G333" s="30">
        <f>ROUND(D333*E333,2)</f>
        <v>1432.04</v>
      </c>
      <c r="H333" s="32">
        <f>ROUND(E333*$J$10,2)</f>
        <v>94.31</v>
      </c>
      <c r="I333" s="30">
        <f>ROUND(D333*H333,2)</f>
        <v>1790</v>
      </c>
      <c r="J333" s="31"/>
      <c r="K333" s="76"/>
      <c r="L333" s="62"/>
      <c r="M333" s="66"/>
      <c r="N333" s="76"/>
      <c r="O333" s="76"/>
      <c r="P333" s="76"/>
      <c r="Q333" s="76"/>
      <c r="R333" s="76"/>
      <c r="S333" s="76"/>
      <c r="T333" s="76"/>
    </row>
    <row r="334" spans="1:20" s="17" customFormat="1" ht="15.75">
      <c r="A334" s="27" t="s">
        <v>675</v>
      </c>
      <c r="B334" s="28" t="s">
        <v>256</v>
      </c>
      <c r="C334" s="29" t="s">
        <v>304</v>
      </c>
      <c r="D334" s="57">
        <v>18.98</v>
      </c>
      <c r="E334" s="30">
        <v>72.83</v>
      </c>
      <c r="F334" s="30">
        <f t="shared" si="20"/>
        <v>50.980999999999995</v>
      </c>
      <c r="G334" s="30">
        <f>ROUND(D334*E334,2)</f>
        <v>1382.31</v>
      </c>
      <c r="H334" s="32">
        <f>ROUND(E334*$J$10,2)</f>
        <v>91.04</v>
      </c>
      <c r="I334" s="30">
        <f>ROUND(D334*H334,2)</f>
        <v>1727.94</v>
      </c>
      <c r="J334" s="31"/>
      <c r="K334" s="76"/>
      <c r="L334" s="62"/>
      <c r="M334" s="66"/>
      <c r="N334" s="76"/>
      <c r="O334" s="76"/>
      <c r="P334" s="76"/>
      <c r="Q334" s="76"/>
      <c r="R334" s="76"/>
      <c r="S334" s="76"/>
      <c r="T334" s="76"/>
    </row>
    <row r="335" spans="1:20" s="3" customFormat="1" ht="15.75">
      <c r="A335" s="23" t="s">
        <v>676</v>
      </c>
      <c r="B335" s="20" t="s">
        <v>257</v>
      </c>
      <c r="C335" s="19"/>
      <c r="D335" s="55"/>
      <c r="E335" s="18"/>
      <c r="F335" s="30"/>
      <c r="G335" s="18"/>
      <c r="H335" s="18"/>
      <c r="I335" s="18"/>
      <c r="J335" s="13"/>
      <c r="K335" s="67"/>
      <c r="L335" s="68"/>
      <c r="M335" s="66"/>
      <c r="N335" s="67"/>
      <c r="O335" s="67"/>
      <c r="P335" s="67"/>
      <c r="Q335" s="67"/>
      <c r="R335" s="67"/>
      <c r="S335" s="67"/>
      <c r="T335" s="67"/>
    </row>
    <row r="336" spans="1:20" s="2" customFormat="1" ht="15.75">
      <c r="A336" s="27" t="s">
        <v>677</v>
      </c>
      <c r="B336" s="28" t="s">
        <v>258</v>
      </c>
      <c r="C336" s="29" t="s">
        <v>304</v>
      </c>
      <c r="D336" s="57">
        <v>207.95999999999998</v>
      </c>
      <c r="E336" s="30">
        <v>82.72</v>
      </c>
      <c r="F336" s="30">
        <f t="shared" si="20"/>
        <v>57.903999999999996</v>
      </c>
      <c r="G336" s="30">
        <f>ROUND(D336*E336,2)</f>
        <v>17202.45</v>
      </c>
      <c r="H336" s="32">
        <f>ROUND(E336*$J$10,2)</f>
        <v>103.4</v>
      </c>
      <c r="I336" s="30">
        <f>ROUND(D336*H336,2)</f>
        <v>21503.06</v>
      </c>
      <c r="J336" s="31"/>
      <c r="K336" s="11"/>
      <c r="L336" s="62"/>
      <c r="M336" s="66"/>
      <c r="N336" s="11"/>
      <c r="O336" s="11"/>
      <c r="P336" s="11"/>
      <c r="Q336" s="11"/>
      <c r="R336" s="11"/>
      <c r="S336" s="11"/>
      <c r="T336" s="11"/>
    </row>
    <row r="337" spans="1:20" s="1" customFormat="1" ht="15.75">
      <c r="A337" s="23" t="s">
        <v>678</v>
      </c>
      <c r="B337" s="20" t="s">
        <v>259</v>
      </c>
      <c r="C337" s="19"/>
      <c r="D337" s="55"/>
      <c r="E337" s="18"/>
      <c r="F337" s="30"/>
      <c r="G337" s="18"/>
      <c r="H337" s="18"/>
      <c r="I337" s="18"/>
      <c r="J337" s="13"/>
      <c r="K337" s="71"/>
      <c r="L337" s="68"/>
      <c r="M337" s="66"/>
      <c r="N337" s="71"/>
      <c r="O337" s="71"/>
      <c r="P337" s="71"/>
      <c r="Q337" s="71"/>
      <c r="R337" s="71"/>
      <c r="S337" s="71"/>
      <c r="T337" s="71"/>
    </row>
    <row r="338" spans="1:20" s="2" customFormat="1" ht="15.75">
      <c r="A338" s="27" t="s">
        <v>679</v>
      </c>
      <c r="B338" s="28" t="s">
        <v>252</v>
      </c>
      <c r="C338" s="29" t="s">
        <v>304</v>
      </c>
      <c r="D338" s="57">
        <v>930</v>
      </c>
      <c r="E338" s="30">
        <v>43.53</v>
      </c>
      <c r="F338" s="30">
        <f t="shared" si="20"/>
        <v>30.471</v>
      </c>
      <c r="G338" s="30">
        <f>ROUND(D338*E338,2)</f>
        <v>40482.9</v>
      </c>
      <c r="H338" s="32">
        <f>ROUND(E338*$J$10,2)</f>
        <v>54.41</v>
      </c>
      <c r="I338" s="30">
        <f>ROUND(D338*H338,2)</f>
        <v>50601.3</v>
      </c>
      <c r="J338" s="31"/>
      <c r="K338" s="11"/>
      <c r="L338" s="62"/>
      <c r="M338" s="66"/>
      <c r="N338" s="11"/>
      <c r="O338" s="11"/>
      <c r="P338" s="11"/>
      <c r="Q338" s="11"/>
      <c r="R338" s="11"/>
      <c r="S338" s="11"/>
      <c r="T338" s="11"/>
    </row>
    <row r="339" spans="1:20" s="2" customFormat="1" ht="15.75">
      <c r="A339" s="27" t="s">
        <v>680</v>
      </c>
      <c r="B339" s="28" t="s">
        <v>260</v>
      </c>
      <c r="C339" s="29" t="s">
        <v>304</v>
      </c>
      <c r="D339" s="57">
        <v>930</v>
      </c>
      <c r="E339" s="30">
        <v>4.67</v>
      </c>
      <c r="F339" s="30">
        <f t="shared" si="20"/>
        <v>3.2689999999999997</v>
      </c>
      <c r="G339" s="30">
        <f>ROUND(D339*E339,2)</f>
        <v>4343.1000000000004</v>
      </c>
      <c r="H339" s="32">
        <f>ROUND(E339*$J$10,2)</f>
        <v>5.84</v>
      </c>
      <c r="I339" s="30">
        <f>ROUND(D339*H339,2)</f>
        <v>5431.2</v>
      </c>
      <c r="J339" s="31"/>
      <c r="K339" s="11"/>
      <c r="L339" s="62"/>
      <c r="M339" s="66"/>
      <c r="N339" s="11"/>
      <c r="O339" s="11"/>
      <c r="P339" s="11"/>
      <c r="Q339" s="11"/>
      <c r="R339" s="11"/>
      <c r="S339" s="11"/>
      <c r="T339" s="11"/>
    </row>
    <row r="340" spans="1:20" s="4" customFormat="1" ht="15.75">
      <c r="A340" s="27" t="s">
        <v>730</v>
      </c>
      <c r="B340" s="28" t="s">
        <v>731</v>
      </c>
      <c r="C340" s="29" t="s">
        <v>309</v>
      </c>
      <c r="D340" s="57">
        <v>291.89999999999998</v>
      </c>
      <c r="E340" s="30">
        <v>79.94</v>
      </c>
      <c r="F340" s="30">
        <f t="shared" si="20"/>
        <v>55.957999999999998</v>
      </c>
      <c r="G340" s="30">
        <f>ROUND(D340*E340,2)</f>
        <v>23334.49</v>
      </c>
      <c r="H340" s="32">
        <f>ROUND(E340*$J$10,2)</f>
        <v>99.93</v>
      </c>
      <c r="I340" s="30">
        <f>ROUND(D340*H340,2)</f>
        <v>29169.57</v>
      </c>
      <c r="J340" s="31"/>
      <c r="K340" s="8"/>
      <c r="L340" s="62"/>
      <c r="M340" s="62"/>
      <c r="N340" s="8"/>
      <c r="O340" s="8"/>
      <c r="P340" s="8"/>
      <c r="Q340" s="8"/>
      <c r="R340" s="8"/>
      <c r="S340" s="8"/>
      <c r="T340" s="8"/>
    </row>
    <row r="341" spans="1:20" s="3" customFormat="1" ht="15.75">
      <c r="A341" s="23" t="s">
        <v>681</v>
      </c>
      <c r="B341" s="20" t="s">
        <v>261</v>
      </c>
      <c r="C341" s="19"/>
      <c r="D341" s="55"/>
      <c r="E341" s="18"/>
      <c r="F341" s="30"/>
      <c r="G341" s="18"/>
      <c r="H341" s="18"/>
      <c r="I341" s="18"/>
      <c r="J341" s="13"/>
      <c r="K341" s="67"/>
      <c r="L341" s="68"/>
      <c r="M341" s="66"/>
      <c r="N341" s="67"/>
      <c r="O341" s="67"/>
      <c r="P341" s="67"/>
      <c r="Q341" s="67"/>
      <c r="R341" s="67"/>
      <c r="S341" s="67"/>
      <c r="T341" s="67"/>
    </row>
    <row r="342" spans="1:20" s="2" customFormat="1" ht="15.75">
      <c r="A342" s="27" t="s">
        <v>682</v>
      </c>
      <c r="B342" s="28" t="s">
        <v>262</v>
      </c>
      <c r="C342" s="29" t="s">
        <v>305</v>
      </c>
      <c r="D342" s="57">
        <v>93.4</v>
      </c>
      <c r="E342" s="30">
        <v>40.94</v>
      </c>
      <c r="F342" s="30">
        <f t="shared" si="20"/>
        <v>28.657999999999998</v>
      </c>
      <c r="G342" s="30">
        <f>ROUND(D342*E342,2)</f>
        <v>3823.8</v>
      </c>
      <c r="H342" s="32">
        <f>ROUND(E342*$J$10,2)</f>
        <v>51.18</v>
      </c>
      <c r="I342" s="30">
        <f>ROUND(D342*H342,2)</f>
        <v>4780.21</v>
      </c>
      <c r="J342" s="31"/>
      <c r="K342" s="11"/>
      <c r="L342" s="62"/>
      <c r="M342" s="66"/>
      <c r="N342" s="11"/>
      <c r="O342" s="11"/>
      <c r="P342" s="11"/>
      <c r="Q342" s="11"/>
      <c r="R342" s="11"/>
      <c r="S342" s="11"/>
      <c r="T342" s="11"/>
    </row>
    <row r="343" spans="1:20" s="1" customFormat="1" ht="15.75">
      <c r="A343" s="23" t="s">
        <v>683</v>
      </c>
      <c r="B343" s="20" t="s">
        <v>375</v>
      </c>
      <c r="C343" s="19"/>
      <c r="D343" s="55"/>
      <c r="E343" s="18"/>
      <c r="F343" s="30"/>
      <c r="G343" s="18"/>
      <c r="H343" s="18"/>
      <c r="I343" s="18"/>
      <c r="J343" s="13"/>
      <c r="K343" s="71"/>
      <c r="L343" s="68"/>
      <c r="M343" s="66"/>
      <c r="N343" s="71"/>
      <c r="O343" s="71"/>
      <c r="P343" s="71"/>
      <c r="Q343" s="71"/>
      <c r="R343" s="71"/>
      <c r="S343" s="71"/>
      <c r="T343" s="71"/>
    </row>
    <row r="344" spans="1:20" s="10" customFormat="1" ht="15.75">
      <c r="A344" s="25" t="s">
        <v>684</v>
      </c>
      <c r="B344" s="33" t="s">
        <v>361</v>
      </c>
      <c r="C344" s="34" t="s">
        <v>304</v>
      </c>
      <c r="D344" s="57">
        <v>143.37</v>
      </c>
      <c r="E344" s="32">
        <v>293.63</v>
      </c>
      <c r="F344" s="30">
        <f t="shared" si="20"/>
        <v>205.541</v>
      </c>
      <c r="G344" s="32">
        <f>ROUND(D344*E344,2)</f>
        <v>42097.73</v>
      </c>
      <c r="H344" s="32">
        <f>ROUND(E344*$J$10,2)</f>
        <v>367.04</v>
      </c>
      <c r="I344" s="32">
        <f>ROUND(D344*H344,2)</f>
        <v>52622.52</v>
      </c>
      <c r="J344" s="16"/>
      <c r="K344" s="12"/>
      <c r="L344" s="61"/>
      <c r="M344" s="66"/>
      <c r="N344" s="12"/>
      <c r="O344" s="12"/>
      <c r="P344" s="12"/>
      <c r="Q344" s="12"/>
      <c r="R344" s="12"/>
      <c r="S344" s="12"/>
      <c r="T344" s="12"/>
    </row>
    <row r="345" spans="1:20" s="2" customFormat="1" ht="15.75">
      <c r="A345" s="23" t="s">
        <v>685</v>
      </c>
      <c r="B345" s="20" t="s">
        <v>358</v>
      </c>
      <c r="C345" s="29"/>
      <c r="D345" s="56"/>
      <c r="E345" s="30"/>
      <c r="F345" s="30"/>
      <c r="G345" s="30"/>
      <c r="H345" s="30"/>
      <c r="I345" s="30"/>
      <c r="J345" s="31"/>
      <c r="K345" s="11"/>
      <c r="L345" s="62"/>
      <c r="M345" s="66"/>
      <c r="N345" s="11"/>
      <c r="O345" s="11"/>
      <c r="P345" s="11"/>
      <c r="Q345" s="11"/>
      <c r="R345" s="11"/>
      <c r="S345" s="11"/>
      <c r="T345" s="11"/>
    </row>
    <row r="346" spans="1:20" s="2" customFormat="1" ht="15.75">
      <c r="A346" s="27" t="s">
        <v>686</v>
      </c>
      <c r="B346" s="28" t="s">
        <v>357</v>
      </c>
      <c r="C346" s="29" t="s">
        <v>304</v>
      </c>
      <c r="D346" s="57">
        <v>316.95999999999998</v>
      </c>
      <c r="E346" s="30">
        <v>77.430000000000007</v>
      </c>
      <c r="F346" s="30">
        <f t="shared" si="20"/>
        <v>54.201000000000001</v>
      </c>
      <c r="G346" s="30">
        <f>ROUND(D346*E346,2)</f>
        <v>24542.21</v>
      </c>
      <c r="H346" s="32">
        <f>ROUND(E346*$J$10,2)</f>
        <v>96.79</v>
      </c>
      <c r="I346" s="30">
        <f>ROUND(D346*H346,2)</f>
        <v>30678.560000000001</v>
      </c>
      <c r="J346" s="31"/>
      <c r="K346" s="11"/>
      <c r="L346" s="62"/>
      <c r="M346" s="66"/>
      <c r="N346" s="11"/>
      <c r="O346" s="11"/>
      <c r="P346" s="11"/>
      <c r="Q346" s="11"/>
      <c r="R346" s="11"/>
      <c r="S346" s="11"/>
      <c r="T346" s="11"/>
    </row>
    <row r="347" spans="1:20" s="2" customFormat="1" ht="15.75">
      <c r="A347" s="27" t="s">
        <v>687</v>
      </c>
      <c r="B347" s="28" t="s">
        <v>359</v>
      </c>
      <c r="C347" s="29" t="s">
        <v>305</v>
      </c>
      <c r="D347" s="57">
        <v>82</v>
      </c>
      <c r="E347" s="30">
        <v>8.61</v>
      </c>
      <c r="F347" s="30">
        <f t="shared" ref="F347:F386" si="24">E347*$K$12</f>
        <v>6.0269999999999992</v>
      </c>
      <c r="G347" s="30">
        <f>ROUND(D347*E347,2)</f>
        <v>706.02</v>
      </c>
      <c r="H347" s="32">
        <f>ROUND(E347*$J$10,2)</f>
        <v>10.76</v>
      </c>
      <c r="I347" s="30">
        <f>ROUND(D347*H347,2)</f>
        <v>882.32</v>
      </c>
      <c r="J347" s="31"/>
      <c r="K347" s="11"/>
      <c r="L347" s="62"/>
      <c r="M347" s="66"/>
      <c r="N347" s="11"/>
      <c r="O347" s="11"/>
      <c r="P347" s="11"/>
      <c r="Q347" s="11"/>
      <c r="R347" s="11"/>
      <c r="S347" s="11"/>
      <c r="T347" s="11"/>
    </row>
    <row r="348" spans="1:20" s="5" customFormat="1" ht="15.75">
      <c r="A348" s="86">
        <v>15</v>
      </c>
      <c r="B348" s="87" t="s">
        <v>263</v>
      </c>
      <c r="C348" s="88"/>
      <c r="D348" s="89"/>
      <c r="E348" s="90"/>
      <c r="F348" s="90"/>
      <c r="G348" s="90">
        <f>SUM(G349:G352)</f>
        <v>3328.48</v>
      </c>
      <c r="H348" s="90"/>
      <c r="I348" s="90">
        <f>SUM(I349:I352)</f>
        <v>4160.71</v>
      </c>
      <c r="J348" s="91">
        <f>I348/$I$387*100</f>
        <v>0.15202091734397388</v>
      </c>
      <c r="K348" s="65"/>
      <c r="L348" s="68"/>
      <c r="M348" s="66"/>
      <c r="N348" s="65"/>
      <c r="O348" s="65"/>
      <c r="P348" s="65"/>
      <c r="Q348" s="65"/>
      <c r="R348" s="65"/>
      <c r="S348" s="65"/>
      <c r="T348" s="65"/>
    </row>
    <row r="349" spans="1:20" s="3" customFormat="1" ht="15.75">
      <c r="A349" s="23" t="s">
        <v>688</v>
      </c>
      <c r="B349" s="20" t="s">
        <v>264</v>
      </c>
      <c r="C349" s="19"/>
      <c r="D349" s="55"/>
      <c r="E349" s="18"/>
      <c r="F349" s="30"/>
      <c r="G349" s="18"/>
      <c r="H349" s="18"/>
      <c r="I349" s="18"/>
      <c r="J349" s="13"/>
      <c r="K349" s="67"/>
      <c r="L349" s="68"/>
      <c r="M349" s="66"/>
      <c r="N349" s="67"/>
      <c r="O349" s="67"/>
      <c r="P349" s="67"/>
      <c r="Q349" s="67"/>
      <c r="R349" s="67"/>
      <c r="S349" s="67"/>
      <c r="T349" s="67"/>
    </row>
    <row r="350" spans="1:20" s="2" customFormat="1" ht="15.75">
      <c r="A350" s="27" t="s">
        <v>689</v>
      </c>
      <c r="B350" s="28" t="s">
        <v>265</v>
      </c>
      <c r="C350" s="29" t="s">
        <v>304</v>
      </c>
      <c r="D350" s="57">
        <v>44.099999999999994</v>
      </c>
      <c r="E350" s="30">
        <v>69.989999999999995</v>
      </c>
      <c r="F350" s="30">
        <f t="shared" si="24"/>
        <v>48.992999999999995</v>
      </c>
      <c r="G350" s="30">
        <f>ROUND(D350*E350,2)</f>
        <v>3086.56</v>
      </c>
      <c r="H350" s="32">
        <f>ROUND(E350*$J$10,2)</f>
        <v>87.49</v>
      </c>
      <c r="I350" s="30">
        <f>ROUND(D350*H350,2)</f>
        <v>3858.31</v>
      </c>
      <c r="J350" s="31"/>
      <c r="K350" s="11"/>
      <c r="L350" s="62"/>
      <c r="M350" s="66"/>
      <c r="N350" s="11"/>
      <c r="O350" s="11"/>
      <c r="P350" s="11"/>
      <c r="Q350" s="11"/>
      <c r="R350" s="11"/>
      <c r="S350" s="11"/>
      <c r="T350" s="11"/>
    </row>
    <row r="351" spans="1:20" s="3" customFormat="1" ht="15.75">
      <c r="A351" s="23" t="s">
        <v>690</v>
      </c>
      <c r="B351" s="20" t="s">
        <v>266</v>
      </c>
      <c r="C351" s="19"/>
      <c r="D351" s="55"/>
      <c r="E351" s="18"/>
      <c r="F351" s="30"/>
      <c r="G351" s="18"/>
      <c r="H351" s="18"/>
      <c r="I351" s="18"/>
      <c r="J351" s="13"/>
      <c r="K351" s="67"/>
      <c r="L351" s="68"/>
      <c r="M351" s="66"/>
      <c r="N351" s="67"/>
      <c r="O351" s="67"/>
      <c r="P351" s="67"/>
      <c r="Q351" s="67"/>
      <c r="R351" s="67"/>
      <c r="S351" s="67"/>
      <c r="T351" s="67"/>
    </row>
    <row r="352" spans="1:20" s="2" customFormat="1" ht="15.75">
      <c r="A352" s="27" t="s">
        <v>691</v>
      </c>
      <c r="B352" s="28" t="s">
        <v>267</v>
      </c>
      <c r="C352" s="29" t="s">
        <v>304</v>
      </c>
      <c r="D352" s="57">
        <v>1.2</v>
      </c>
      <c r="E352" s="30">
        <v>201.6</v>
      </c>
      <c r="F352" s="30">
        <f t="shared" si="24"/>
        <v>141.11999999999998</v>
      </c>
      <c r="G352" s="30">
        <f>ROUND(D352*E352,2)</f>
        <v>241.92</v>
      </c>
      <c r="H352" s="32">
        <f>ROUND(E352*$J$10,2)</f>
        <v>252</v>
      </c>
      <c r="I352" s="30">
        <f>ROUND(D352*H352,2)</f>
        <v>302.39999999999998</v>
      </c>
      <c r="J352" s="31"/>
      <c r="K352" s="11"/>
      <c r="L352" s="62"/>
      <c r="M352" s="66"/>
      <c r="N352" s="11"/>
      <c r="O352" s="11"/>
      <c r="P352" s="11"/>
      <c r="Q352" s="11"/>
      <c r="R352" s="11"/>
      <c r="S352" s="11"/>
      <c r="T352" s="11"/>
    </row>
    <row r="353" spans="1:20" s="5" customFormat="1" ht="15.75">
      <c r="A353" s="86">
        <v>16</v>
      </c>
      <c r="B353" s="87" t="s">
        <v>268</v>
      </c>
      <c r="C353" s="88"/>
      <c r="D353" s="89"/>
      <c r="E353" s="90"/>
      <c r="F353" s="90"/>
      <c r="G353" s="90">
        <f>SUM(G354:G364)</f>
        <v>67181.97</v>
      </c>
      <c r="H353" s="90"/>
      <c r="I353" s="90">
        <f>SUM(I354:I364)</f>
        <v>83986.510000000009</v>
      </c>
      <c r="J353" s="91">
        <f>I353/$I$387*100</f>
        <v>3.0686364333776779</v>
      </c>
      <c r="K353" s="65"/>
      <c r="L353" s="68"/>
      <c r="M353" s="66"/>
      <c r="N353" s="65"/>
      <c r="O353" s="65"/>
      <c r="P353" s="65"/>
      <c r="Q353" s="65"/>
      <c r="R353" s="65"/>
      <c r="S353" s="65"/>
      <c r="T353" s="65"/>
    </row>
    <row r="354" spans="1:20" s="3" customFormat="1" ht="15.75">
      <c r="A354" s="23" t="s">
        <v>692</v>
      </c>
      <c r="B354" s="20" t="s">
        <v>269</v>
      </c>
      <c r="C354" s="19"/>
      <c r="D354" s="55"/>
      <c r="E354" s="18"/>
      <c r="F354" s="30"/>
      <c r="G354" s="18"/>
      <c r="H354" s="18"/>
      <c r="I354" s="18"/>
      <c r="J354" s="13"/>
      <c r="K354" s="67"/>
      <c r="L354" s="68"/>
      <c r="M354" s="66"/>
      <c r="N354" s="67"/>
      <c r="O354" s="67"/>
      <c r="P354" s="67"/>
      <c r="Q354" s="67"/>
      <c r="R354" s="67"/>
      <c r="S354" s="67"/>
      <c r="T354" s="67"/>
    </row>
    <row r="355" spans="1:20" s="2" customFormat="1" ht="15.75">
      <c r="A355" s="27" t="s">
        <v>693</v>
      </c>
      <c r="B355" s="28" t="s">
        <v>270</v>
      </c>
      <c r="C355" s="29" t="s">
        <v>304</v>
      </c>
      <c r="D355" s="57">
        <v>479.15000000000003</v>
      </c>
      <c r="E355" s="30">
        <v>9.85</v>
      </c>
      <c r="F355" s="30">
        <f t="shared" si="24"/>
        <v>6.8949999999999996</v>
      </c>
      <c r="G355" s="30">
        <f>ROUND(D355*E355,2)</f>
        <v>4719.63</v>
      </c>
      <c r="H355" s="32">
        <f>ROUND(E355*$J$10,2)</f>
        <v>12.31</v>
      </c>
      <c r="I355" s="30">
        <f>ROUND(D355*H355,2)</f>
        <v>5898.34</v>
      </c>
      <c r="J355" s="31"/>
      <c r="K355" s="11"/>
      <c r="L355" s="62"/>
      <c r="M355" s="66"/>
      <c r="N355" s="11"/>
      <c r="O355" s="11"/>
      <c r="P355" s="11"/>
      <c r="Q355" s="11"/>
      <c r="R355" s="11"/>
      <c r="S355" s="11"/>
      <c r="T355" s="11"/>
    </row>
    <row r="356" spans="1:20" s="1" customFormat="1" ht="15.75">
      <c r="A356" s="23" t="s">
        <v>694</v>
      </c>
      <c r="B356" s="20" t="s">
        <v>271</v>
      </c>
      <c r="C356" s="19"/>
      <c r="D356" s="55"/>
      <c r="E356" s="18"/>
      <c r="F356" s="30"/>
      <c r="G356" s="18"/>
      <c r="H356" s="18"/>
      <c r="I356" s="18"/>
      <c r="J356" s="13"/>
      <c r="K356" s="71"/>
      <c r="L356" s="68"/>
      <c r="M356" s="66"/>
      <c r="N356" s="71"/>
      <c r="O356" s="71"/>
      <c r="P356" s="71"/>
      <c r="Q356" s="71"/>
      <c r="R356" s="71"/>
      <c r="S356" s="71"/>
      <c r="T356" s="71"/>
    </row>
    <row r="357" spans="1:20" s="2" customFormat="1" ht="15.75">
      <c r="A357" s="27" t="s">
        <v>695</v>
      </c>
      <c r="B357" s="28" t="s">
        <v>272</v>
      </c>
      <c r="C357" s="29" t="s">
        <v>304</v>
      </c>
      <c r="D357" s="57">
        <v>2955.5949999999998</v>
      </c>
      <c r="E357" s="30">
        <v>10.44</v>
      </c>
      <c r="F357" s="30">
        <f t="shared" si="24"/>
        <v>7.3079999999999989</v>
      </c>
      <c r="G357" s="30">
        <f>ROUND(D357*E357,2)</f>
        <v>30856.41</v>
      </c>
      <c r="H357" s="32">
        <f>ROUND(E357*$J$10,2)</f>
        <v>13.05</v>
      </c>
      <c r="I357" s="30">
        <f>ROUND(D357*H357,2)</f>
        <v>38570.51</v>
      </c>
      <c r="J357" s="31"/>
      <c r="K357" s="11"/>
      <c r="L357" s="62"/>
      <c r="M357" s="66"/>
      <c r="N357" s="11"/>
      <c r="O357" s="11"/>
      <c r="P357" s="11"/>
      <c r="Q357" s="11"/>
      <c r="R357" s="11"/>
      <c r="S357" s="11"/>
      <c r="T357" s="11"/>
    </row>
    <row r="358" spans="1:20" s="2" customFormat="1" ht="15.75">
      <c r="A358" s="27" t="s">
        <v>696</v>
      </c>
      <c r="B358" s="28" t="s">
        <v>273</v>
      </c>
      <c r="C358" s="29" t="s">
        <v>304</v>
      </c>
      <c r="D358" s="57">
        <v>2217.2799999999997</v>
      </c>
      <c r="E358" s="30">
        <v>10.47</v>
      </c>
      <c r="F358" s="30">
        <f t="shared" si="24"/>
        <v>7.3289999999999997</v>
      </c>
      <c r="G358" s="30">
        <f>ROUND(D358*E358,2)</f>
        <v>23214.92</v>
      </c>
      <c r="H358" s="32">
        <f>ROUND(E358*$J$10,2)</f>
        <v>13.09</v>
      </c>
      <c r="I358" s="30">
        <f>ROUND(D358*H358,2)</f>
        <v>29024.2</v>
      </c>
      <c r="J358" s="31"/>
      <c r="K358" s="11"/>
      <c r="L358" s="62"/>
      <c r="M358" s="66"/>
      <c r="N358" s="11"/>
      <c r="O358" s="11"/>
      <c r="P358" s="11"/>
      <c r="Q358" s="11"/>
      <c r="R358" s="11"/>
      <c r="S358" s="11"/>
      <c r="T358" s="11"/>
    </row>
    <row r="359" spans="1:20" s="1" customFormat="1" ht="15.75">
      <c r="A359" s="23" t="s">
        <v>697</v>
      </c>
      <c r="B359" s="20" t="s">
        <v>274</v>
      </c>
      <c r="C359" s="19"/>
      <c r="D359" s="55"/>
      <c r="E359" s="18"/>
      <c r="F359" s="30"/>
      <c r="G359" s="18"/>
      <c r="H359" s="18"/>
      <c r="I359" s="18"/>
      <c r="J359" s="13"/>
      <c r="K359" s="71"/>
      <c r="L359" s="68"/>
      <c r="M359" s="66"/>
      <c r="N359" s="71"/>
      <c r="O359" s="71"/>
      <c r="P359" s="71"/>
      <c r="Q359" s="71"/>
      <c r="R359" s="71"/>
      <c r="S359" s="71"/>
      <c r="T359" s="71"/>
    </row>
    <row r="360" spans="1:20" s="2" customFormat="1" ht="15.75">
      <c r="A360" s="27" t="s">
        <v>698</v>
      </c>
      <c r="B360" s="28" t="s">
        <v>275</v>
      </c>
      <c r="C360" s="29" t="s">
        <v>304</v>
      </c>
      <c r="D360" s="57">
        <v>46.800000000000004</v>
      </c>
      <c r="E360" s="30">
        <v>17.46</v>
      </c>
      <c r="F360" s="30">
        <f t="shared" si="24"/>
        <v>12.222</v>
      </c>
      <c r="G360" s="30">
        <f>ROUND(D360*E360,2)</f>
        <v>817.13</v>
      </c>
      <c r="H360" s="32">
        <f>ROUND(E360*$J$10,2)</f>
        <v>21.83</v>
      </c>
      <c r="I360" s="30">
        <f>ROUND(D360*H360,2)</f>
        <v>1021.64</v>
      </c>
      <c r="J360" s="31"/>
      <c r="K360" s="11"/>
      <c r="L360" s="62"/>
      <c r="M360" s="66"/>
      <c r="N360" s="11"/>
      <c r="O360" s="11"/>
      <c r="P360" s="11"/>
      <c r="Q360" s="11"/>
      <c r="R360" s="11"/>
      <c r="S360" s="11"/>
      <c r="T360" s="11"/>
    </row>
    <row r="361" spans="1:20" s="2" customFormat="1" ht="15.75">
      <c r="A361" s="27" t="s">
        <v>699</v>
      </c>
      <c r="B361" s="28" t="s">
        <v>276</v>
      </c>
      <c r="C361" s="29" t="s">
        <v>304</v>
      </c>
      <c r="D361" s="57">
        <v>39.6</v>
      </c>
      <c r="E361" s="30">
        <v>21.31</v>
      </c>
      <c r="F361" s="30">
        <f t="shared" si="24"/>
        <v>14.916999999999998</v>
      </c>
      <c r="G361" s="30">
        <f>ROUND(D361*E361,2)</f>
        <v>843.88</v>
      </c>
      <c r="H361" s="32">
        <f>ROUND(E361*$J$10,2)</f>
        <v>26.64</v>
      </c>
      <c r="I361" s="30">
        <f>ROUND(D361*H361,2)</f>
        <v>1054.94</v>
      </c>
      <c r="J361" s="31"/>
      <c r="K361" s="11"/>
      <c r="L361" s="62"/>
      <c r="M361" s="66"/>
      <c r="N361" s="11"/>
      <c r="O361" s="11"/>
      <c r="P361" s="11"/>
      <c r="Q361" s="11"/>
      <c r="R361" s="11"/>
      <c r="S361" s="11"/>
      <c r="T361" s="11"/>
    </row>
    <row r="362" spans="1:20" s="1" customFormat="1" ht="15.75">
      <c r="A362" s="23" t="s">
        <v>700</v>
      </c>
      <c r="B362" s="20" t="s">
        <v>277</v>
      </c>
      <c r="C362" s="19"/>
      <c r="D362" s="55"/>
      <c r="E362" s="18"/>
      <c r="F362" s="30"/>
      <c r="G362" s="18"/>
      <c r="H362" s="18"/>
      <c r="I362" s="18"/>
      <c r="J362" s="13"/>
      <c r="K362" s="71"/>
      <c r="L362" s="68"/>
      <c r="M362" s="66"/>
      <c r="N362" s="71"/>
      <c r="O362" s="71"/>
      <c r="P362" s="71"/>
      <c r="Q362" s="71"/>
      <c r="R362" s="71"/>
      <c r="S362" s="71"/>
      <c r="T362" s="71"/>
    </row>
    <row r="363" spans="1:20" s="2" customFormat="1" ht="15.75">
      <c r="A363" s="27" t="s">
        <v>701</v>
      </c>
      <c r="B363" s="28" t="s">
        <v>278</v>
      </c>
      <c r="C363" s="29" t="s">
        <v>305</v>
      </c>
      <c r="D363" s="57">
        <v>815.02</v>
      </c>
      <c r="E363" s="30">
        <v>3.9</v>
      </c>
      <c r="F363" s="30">
        <f t="shared" si="24"/>
        <v>2.73</v>
      </c>
      <c r="G363" s="30">
        <f>ROUND(D363*E363,2)</f>
        <v>3178.58</v>
      </c>
      <c r="H363" s="32">
        <f>ROUND(E363*$J$10,2)</f>
        <v>4.88</v>
      </c>
      <c r="I363" s="30">
        <f>ROUND(D363*H363,2)</f>
        <v>3977.3</v>
      </c>
      <c r="J363" s="31"/>
      <c r="K363" s="11"/>
      <c r="L363" s="62"/>
      <c r="M363" s="66"/>
      <c r="N363" s="11"/>
      <c r="O363" s="11"/>
      <c r="P363" s="11"/>
      <c r="Q363" s="11"/>
      <c r="R363" s="11"/>
      <c r="S363" s="11"/>
      <c r="T363" s="11"/>
    </row>
    <row r="364" spans="1:20" ht="15.75">
      <c r="A364" s="27" t="s">
        <v>702</v>
      </c>
      <c r="B364" s="28" t="s">
        <v>279</v>
      </c>
      <c r="C364" s="29" t="s">
        <v>304</v>
      </c>
      <c r="D364" s="56">
        <v>61</v>
      </c>
      <c r="E364" s="30">
        <v>58.22</v>
      </c>
      <c r="F364" s="30">
        <f t="shared" si="24"/>
        <v>40.753999999999998</v>
      </c>
      <c r="G364" s="30">
        <f>ROUND(D364*E364,2)</f>
        <v>3551.42</v>
      </c>
      <c r="H364" s="32">
        <f>ROUND(E364*$J$10,2)</f>
        <v>72.78</v>
      </c>
      <c r="I364" s="30">
        <f>ROUND(D364*H364,2)</f>
        <v>4439.58</v>
      </c>
      <c r="J364" s="31"/>
      <c r="L364" s="62"/>
      <c r="M364" s="66"/>
    </row>
    <row r="365" spans="1:20" ht="15.75">
      <c r="A365" s="86">
        <v>17</v>
      </c>
      <c r="B365" s="87" t="s">
        <v>280</v>
      </c>
      <c r="C365" s="88"/>
      <c r="D365" s="89"/>
      <c r="E365" s="90"/>
      <c r="F365" s="90"/>
      <c r="G365" s="90">
        <f>SUM(G366:G368)</f>
        <v>491.87</v>
      </c>
      <c r="H365" s="90"/>
      <c r="I365" s="90">
        <f>SUM(I366:I368)</f>
        <v>614.83000000000004</v>
      </c>
      <c r="J365" s="91">
        <f>I365/$I$387*100</f>
        <v>2.2464199766529143E-2</v>
      </c>
      <c r="L365" s="68"/>
      <c r="M365" s="66"/>
    </row>
    <row r="366" spans="1:20" s="1" customFormat="1" ht="15.75">
      <c r="A366" s="23" t="s">
        <v>703</v>
      </c>
      <c r="B366" s="20" t="s">
        <v>281</v>
      </c>
      <c r="C366" s="19"/>
      <c r="D366" s="55"/>
      <c r="E366" s="18"/>
      <c r="F366" s="30"/>
      <c r="G366" s="18"/>
      <c r="H366" s="18"/>
      <c r="I366" s="18"/>
      <c r="J366" s="13"/>
      <c r="K366" s="71"/>
      <c r="L366" s="68"/>
      <c r="M366" s="66"/>
      <c r="N366" s="71"/>
      <c r="O366" s="71"/>
      <c r="P366" s="71"/>
      <c r="Q366" s="71"/>
      <c r="R366" s="71"/>
      <c r="S366" s="71"/>
      <c r="T366" s="71"/>
    </row>
    <row r="367" spans="1:20" s="2" customFormat="1" ht="15.75">
      <c r="A367" s="27" t="s">
        <v>704</v>
      </c>
      <c r="B367" s="28" t="s">
        <v>282</v>
      </c>
      <c r="C367" s="29" t="s">
        <v>304</v>
      </c>
      <c r="D367" s="57">
        <v>2.04</v>
      </c>
      <c r="E367" s="30">
        <v>187.84</v>
      </c>
      <c r="F367" s="30">
        <f t="shared" si="24"/>
        <v>131.488</v>
      </c>
      <c r="G367" s="30">
        <f>ROUND(D367*E367,2)</f>
        <v>383.19</v>
      </c>
      <c r="H367" s="32">
        <f>ROUND(E367*$J$10,2)</f>
        <v>234.8</v>
      </c>
      <c r="I367" s="30">
        <f>ROUND(D367*H367,2)</f>
        <v>478.99</v>
      </c>
      <c r="J367" s="31"/>
      <c r="K367" s="11"/>
      <c r="L367" s="62"/>
      <c r="M367" s="66"/>
      <c r="N367" s="11"/>
      <c r="O367" s="11"/>
      <c r="P367" s="11"/>
      <c r="Q367" s="11"/>
      <c r="R367" s="11"/>
      <c r="S367" s="11"/>
      <c r="T367" s="11"/>
    </row>
    <row r="368" spans="1:20" s="2" customFormat="1" ht="15.75">
      <c r="A368" s="27" t="s">
        <v>705</v>
      </c>
      <c r="B368" s="28" t="s">
        <v>283</v>
      </c>
      <c r="C368" s="29" t="s">
        <v>305</v>
      </c>
      <c r="D368" s="57">
        <v>4</v>
      </c>
      <c r="E368" s="30">
        <v>27.17</v>
      </c>
      <c r="F368" s="30">
        <f t="shared" si="24"/>
        <v>19.018999999999998</v>
      </c>
      <c r="G368" s="30">
        <f>ROUND(D368*E368,2)</f>
        <v>108.68</v>
      </c>
      <c r="H368" s="32">
        <f>ROUND(E368*$J$10,2)</f>
        <v>33.96</v>
      </c>
      <c r="I368" s="30">
        <f>ROUND(D368*H368,2)</f>
        <v>135.84</v>
      </c>
      <c r="J368" s="31"/>
      <c r="K368" s="11"/>
      <c r="L368" s="62"/>
      <c r="M368" s="66"/>
      <c r="N368" s="11"/>
      <c r="O368" s="11"/>
      <c r="P368" s="11"/>
      <c r="Q368" s="11"/>
      <c r="R368" s="11"/>
      <c r="S368" s="11"/>
      <c r="T368" s="11"/>
    </row>
    <row r="369" spans="1:20" ht="15.75">
      <c r="A369" s="86">
        <v>18</v>
      </c>
      <c r="B369" s="87" t="s">
        <v>284</v>
      </c>
      <c r="C369" s="88"/>
      <c r="D369" s="89"/>
      <c r="E369" s="90"/>
      <c r="F369" s="90"/>
      <c r="G369" s="90">
        <f>SUM(G370:G375)</f>
        <v>17206.79</v>
      </c>
      <c r="H369" s="90"/>
      <c r="I369" s="90">
        <f>SUM(I370:I375)</f>
        <v>21508.79</v>
      </c>
      <c r="J369" s="91">
        <f>I369/$I$387*100</f>
        <v>0.78587211960432046</v>
      </c>
      <c r="L369" s="68"/>
      <c r="M369" s="66"/>
    </row>
    <row r="370" spans="1:20" s="3" customFormat="1" ht="15.75">
      <c r="A370" s="23" t="s">
        <v>706</v>
      </c>
      <c r="B370" s="20" t="s">
        <v>285</v>
      </c>
      <c r="C370" s="19"/>
      <c r="D370" s="55"/>
      <c r="E370" s="18"/>
      <c r="F370" s="30"/>
      <c r="G370" s="18"/>
      <c r="H370" s="18"/>
      <c r="I370" s="18"/>
      <c r="J370" s="13"/>
      <c r="K370" s="67"/>
      <c r="L370" s="68"/>
      <c r="M370" s="66"/>
      <c r="N370" s="67"/>
      <c r="O370" s="67"/>
      <c r="P370" s="67"/>
      <c r="Q370" s="67"/>
      <c r="R370" s="67"/>
      <c r="S370" s="67"/>
      <c r="T370" s="67"/>
    </row>
    <row r="371" spans="1:20" s="2" customFormat="1" ht="15.75">
      <c r="A371" s="27" t="s">
        <v>707</v>
      </c>
      <c r="B371" s="28" t="s">
        <v>286</v>
      </c>
      <c r="C371" s="29" t="s">
        <v>305</v>
      </c>
      <c r="D371" s="57">
        <v>101.2</v>
      </c>
      <c r="E371" s="30">
        <v>88.52</v>
      </c>
      <c r="F371" s="30">
        <f t="shared" si="24"/>
        <v>61.963999999999992</v>
      </c>
      <c r="G371" s="30">
        <f>ROUND(D371*E371,2)</f>
        <v>8958.2199999999993</v>
      </c>
      <c r="H371" s="32">
        <f>ROUND(E371*$J$10,2)</f>
        <v>110.65</v>
      </c>
      <c r="I371" s="30">
        <f>ROUND(D371*H371,2)</f>
        <v>11197.78</v>
      </c>
      <c r="J371" s="31"/>
      <c r="K371" s="11"/>
      <c r="L371" s="62"/>
      <c r="M371" s="66"/>
      <c r="N371" s="11"/>
      <c r="O371" s="11"/>
      <c r="P371" s="11"/>
      <c r="Q371" s="11"/>
      <c r="R371" s="11"/>
      <c r="S371" s="11"/>
      <c r="T371" s="11"/>
    </row>
    <row r="372" spans="1:20" s="1" customFormat="1" ht="15.75">
      <c r="A372" s="23" t="s">
        <v>708</v>
      </c>
      <c r="B372" s="20" t="s">
        <v>287</v>
      </c>
      <c r="C372" s="19"/>
      <c r="D372" s="55"/>
      <c r="E372" s="18"/>
      <c r="F372" s="30"/>
      <c r="G372" s="18"/>
      <c r="H372" s="18"/>
      <c r="I372" s="18"/>
      <c r="J372" s="13"/>
      <c r="K372" s="71"/>
      <c r="L372" s="68"/>
      <c r="M372" s="66"/>
      <c r="N372" s="71"/>
      <c r="O372" s="71"/>
      <c r="P372" s="71"/>
      <c r="Q372" s="71"/>
      <c r="R372" s="71"/>
      <c r="S372" s="71"/>
      <c r="T372" s="71"/>
    </row>
    <row r="373" spans="1:20" s="2" customFormat="1" ht="15.75">
      <c r="A373" s="27" t="s">
        <v>709</v>
      </c>
      <c r="B373" s="28" t="s">
        <v>288</v>
      </c>
      <c r="C373" s="29" t="s">
        <v>309</v>
      </c>
      <c r="D373" s="57">
        <v>6.07</v>
      </c>
      <c r="E373" s="30">
        <v>337.86</v>
      </c>
      <c r="F373" s="30">
        <f t="shared" si="24"/>
        <v>236.50199999999998</v>
      </c>
      <c r="G373" s="30">
        <f>ROUND(D373*E373,2)</f>
        <v>2050.81</v>
      </c>
      <c r="H373" s="32">
        <f>ROUND(E373*$J$10,2)</f>
        <v>422.33</v>
      </c>
      <c r="I373" s="30">
        <f>ROUND(D373*H373,2)</f>
        <v>2563.54</v>
      </c>
      <c r="J373" s="31"/>
      <c r="K373" s="11"/>
      <c r="L373" s="62"/>
      <c r="M373" s="66"/>
      <c r="N373" s="11"/>
      <c r="O373" s="11"/>
      <c r="P373" s="11"/>
      <c r="Q373" s="11"/>
      <c r="R373" s="11"/>
      <c r="S373" s="11"/>
      <c r="T373" s="11"/>
    </row>
    <row r="374" spans="1:20" s="3" customFormat="1" ht="15.75">
      <c r="A374" s="23" t="s">
        <v>710</v>
      </c>
      <c r="B374" s="20" t="s">
        <v>289</v>
      </c>
      <c r="C374" s="19"/>
      <c r="D374" s="55"/>
      <c r="E374" s="18"/>
      <c r="F374" s="30"/>
      <c r="G374" s="18"/>
      <c r="H374" s="18"/>
      <c r="I374" s="18"/>
      <c r="J374" s="13"/>
      <c r="K374" s="67"/>
      <c r="L374" s="68"/>
      <c r="M374" s="66"/>
      <c r="N374" s="67"/>
      <c r="O374" s="67"/>
      <c r="P374" s="67"/>
      <c r="Q374" s="67"/>
      <c r="R374" s="67"/>
      <c r="S374" s="67"/>
      <c r="T374" s="67"/>
    </row>
    <row r="375" spans="1:20" s="2" customFormat="1" ht="15.75">
      <c r="A375" s="27" t="s">
        <v>711</v>
      </c>
      <c r="B375" s="28" t="s">
        <v>290</v>
      </c>
      <c r="C375" s="29" t="s">
        <v>305</v>
      </c>
      <c r="D375" s="57">
        <v>110.3</v>
      </c>
      <c r="E375" s="30">
        <v>56.19</v>
      </c>
      <c r="F375" s="30">
        <f t="shared" si="24"/>
        <v>39.332999999999998</v>
      </c>
      <c r="G375" s="30">
        <f>ROUND(D375*E375,2)</f>
        <v>6197.76</v>
      </c>
      <c r="H375" s="32">
        <f>ROUND(E375*$J$10,2)</f>
        <v>70.239999999999995</v>
      </c>
      <c r="I375" s="30">
        <f>ROUND(D375*H375,2)</f>
        <v>7747.47</v>
      </c>
      <c r="J375" s="31"/>
      <c r="K375" s="11"/>
      <c r="L375" s="62"/>
      <c r="M375" s="66"/>
      <c r="N375" s="11"/>
      <c r="O375" s="11"/>
      <c r="P375" s="11"/>
      <c r="Q375" s="11"/>
      <c r="R375" s="11"/>
      <c r="S375" s="11"/>
      <c r="T375" s="11"/>
    </row>
    <row r="376" spans="1:20" ht="15.75">
      <c r="A376" s="86">
        <v>19</v>
      </c>
      <c r="B376" s="87" t="s">
        <v>291</v>
      </c>
      <c r="C376" s="88"/>
      <c r="D376" s="89"/>
      <c r="E376" s="90"/>
      <c r="F376" s="90"/>
      <c r="G376" s="90">
        <f>SUM(G377:G378)</f>
        <v>3803.14</v>
      </c>
      <c r="H376" s="90"/>
      <c r="I376" s="90">
        <f>SUM(I377:I378)</f>
        <v>4753.93</v>
      </c>
      <c r="J376" s="91">
        <f>I376/$I$387*100</f>
        <v>0.17369554705543952</v>
      </c>
      <c r="L376" s="68"/>
      <c r="M376" s="66"/>
    </row>
    <row r="377" spans="1:20" s="3" customFormat="1" ht="15.75">
      <c r="A377" s="23" t="s">
        <v>712</v>
      </c>
      <c r="B377" s="20" t="s">
        <v>292</v>
      </c>
      <c r="C377" s="19"/>
      <c r="D377" s="55"/>
      <c r="E377" s="18"/>
      <c r="F377" s="30"/>
      <c r="G377" s="18"/>
      <c r="H377" s="18"/>
      <c r="I377" s="18"/>
      <c r="J377" s="13"/>
      <c r="K377" s="67"/>
      <c r="L377" s="68"/>
      <c r="M377" s="66"/>
      <c r="N377" s="67"/>
      <c r="O377" s="67"/>
      <c r="P377" s="67"/>
      <c r="Q377" s="67"/>
      <c r="R377" s="67"/>
      <c r="S377" s="67"/>
      <c r="T377" s="67"/>
    </row>
    <row r="378" spans="1:20" s="2" customFormat="1" ht="15.75">
      <c r="A378" s="27" t="s">
        <v>713</v>
      </c>
      <c r="B378" s="28" t="s">
        <v>293</v>
      </c>
      <c r="C378" s="29" t="s">
        <v>305</v>
      </c>
      <c r="D378" s="57">
        <v>110.3</v>
      </c>
      <c r="E378" s="30">
        <v>34.479999999999997</v>
      </c>
      <c r="F378" s="30">
        <f t="shared" si="24"/>
        <v>24.135999999999996</v>
      </c>
      <c r="G378" s="30">
        <f>ROUND(D378*E378,2)</f>
        <v>3803.14</v>
      </c>
      <c r="H378" s="32">
        <f>ROUND(E378*$J$10,2)</f>
        <v>43.1</v>
      </c>
      <c r="I378" s="30">
        <f>ROUND(D378*H378,2)</f>
        <v>4753.93</v>
      </c>
      <c r="J378" s="31"/>
      <c r="K378" s="11"/>
      <c r="L378" s="62"/>
      <c r="M378" s="66"/>
      <c r="N378" s="11"/>
      <c r="O378" s="11"/>
      <c r="P378" s="11"/>
      <c r="Q378" s="11"/>
      <c r="R378" s="11"/>
      <c r="S378" s="11"/>
      <c r="T378" s="11"/>
    </row>
    <row r="379" spans="1:20" ht="15.75">
      <c r="A379" s="86">
        <v>20</v>
      </c>
      <c r="B379" s="87" t="s">
        <v>295</v>
      </c>
      <c r="C379" s="88"/>
      <c r="D379" s="89"/>
      <c r="E379" s="90"/>
      <c r="F379" s="90"/>
      <c r="G379" s="90">
        <f>SUM(G380:G386)</f>
        <v>148475.9</v>
      </c>
      <c r="H379" s="90"/>
      <c r="I379" s="90">
        <f>SUM(I380:I386)</f>
        <v>185594.88</v>
      </c>
      <c r="J379" s="91">
        <f>I379/$I$387*100</f>
        <v>6.7811272383667101</v>
      </c>
      <c r="L379" s="68"/>
      <c r="M379" s="66"/>
    </row>
    <row r="380" spans="1:20" s="1" customFormat="1" ht="15.75">
      <c r="A380" s="23" t="s">
        <v>714</v>
      </c>
      <c r="B380" s="20" t="s">
        <v>296</v>
      </c>
      <c r="C380" s="19"/>
      <c r="D380" s="55"/>
      <c r="E380" s="18"/>
      <c r="F380" s="30"/>
      <c r="G380" s="18"/>
      <c r="H380" s="18"/>
      <c r="I380" s="18"/>
      <c r="J380" s="13"/>
      <c r="K380" s="71"/>
      <c r="L380" s="68"/>
      <c r="M380" s="66"/>
      <c r="N380" s="71"/>
      <c r="O380" s="71"/>
      <c r="P380" s="71"/>
      <c r="Q380" s="71"/>
      <c r="R380" s="71"/>
      <c r="S380" s="71"/>
      <c r="T380" s="71"/>
    </row>
    <row r="381" spans="1:20" ht="15.75">
      <c r="A381" s="27" t="s">
        <v>715</v>
      </c>
      <c r="B381" s="28" t="s">
        <v>297</v>
      </c>
      <c r="C381" s="29" t="s">
        <v>306</v>
      </c>
      <c r="D381" s="56">
        <v>2</v>
      </c>
      <c r="E381" s="30">
        <v>17714.400000000001</v>
      </c>
      <c r="F381" s="30">
        <f t="shared" si="24"/>
        <v>12400.08</v>
      </c>
      <c r="G381" s="30">
        <f>ROUND(D381*E381,2)</f>
        <v>35428.800000000003</v>
      </c>
      <c r="H381" s="32">
        <f>ROUND(E381*$J$10,2)</f>
        <v>22143</v>
      </c>
      <c r="I381" s="30">
        <f>ROUND(D381*H381,2)</f>
        <v>44286</v>
      </c>
      <c r="J381" s="31"/>
      <c r="L381" s="62"/>
      <c r="M381" s="66"/>
    </row>
    <row r="382" spans="1:20" ht="15.75">
      <c r="A382" s="27" t="s">
        <v>716</v>
      </c>
      <c r="B382" s="28" t="s">
        <v>298</v>
      </c>
      <c r="C382" s="29" t="s">
        <v>306</v>
      </c>
      <c r="D382" s="56">
        <v>2</v>
      </c>
      <c r="E382" s="30">
        <v>4904.3500000000004</v>
      </c>
      <c r="F382" s="30">
        <f t="shared" si="24"/>
        <v>3433.0450000000001</v>
      </c>
      <c r="G382" s="30">
        <f>ROUND(D382*E382,2)</f>
        <v>9808.7000000000007</v>
      </c>
      <c r="H382" s="32">
        <f>ROUND(E382*$J$10,2)</f>
        <v>6130.44</v>
      </c>
      <c r="I382" s="30">
        <f>ROUND(D382*H382,2)</f>
        <v>12260.88</v>
      </c>
      <c r="J382" s="31"/>
      <c r="L382" s="62"/>
      <c r="M382" s="66"/>
    </row>
    <row r="383" spans="1:20" ht="15.75">
      <c r="A383" s="27" t="s">
        <v>717</v>
      </c>
      <c r="B383" s="28" t="s">
        <v>299</v>
      </c>
      <c r="C383" s="29" t="s">
        <v>306</v>
      </c>
      <c r="D383" s="56">
        <v>6</v>
      </c>
      <c r="E383" s="30">
        <v>8717.2000000000007</v>
      </c>
      <c r="F383" s="30">
        <f t="shared" si="24"/>
        <v>6102.04</v>
      </c>
      <c r="G383" s="30">
        <f>ROUND(D383*E383,2)</f>
        <v>52303.199999999997</v>
      </c>
      <c r="H383" s="32">
        <f>ROUND(E383*$J$10,2)</f>
        <v>10896.5</v>
      </c>
      <c r="I383" s="30">
        <f>ROUND(D383*H383,2)</f>
        <v>65379</v>
      </c>
      <c r="J383" s="31"/>
      <c r="L383" s="62"/>
      <c r="M383" s="66"/>
    </row>
    <row r="384" spans="1:20" ht="15.75">
      <c r="A384" s="27" t="s">
        <v>718</v>
      </c>
      <c r="B384" s="28" t="s">
        <v>300</v>
      </c>
      <c r="C384" s="29" t="s">
        <v>306</v>
      </c>
      <c r="D384" s="56">
        <v>12</v>
      </c>
      <c r="E384" s="30">
        <v>2421.65</v>
      </c>
      <c r="F384" s="30">
        <f t="shared" si="24"/>
        <v>1695.155</v>
      </c>
      <c r="G384" s="30">
        <f>ROUND(D384*E384,2)</f>
        <v>29059.8</v>
      </c>
      <c r="H384" s="32">
        <f>ROUND(E384*$J$10,2)</f>
        <v>3027.06</v>
      </c>
      <c r="I384" s="30">
        <f>ROUND(D384*H384,2)</f>
        <v>36324.720000000001</v>
      </c>
      <c r="J384" s="31"/>
      <c r="L384" s="62"/>
      <c r="M384" s="66"/>
    </row>
    <row r="385" spans="1:20" s="1" customFormat="1" ht="15.75">
      <c r="A385" s="23" t="s">
        <v>719</v>
      </c>
      <c r="B385" s="20" t="s">
        <v>301</v>
      </c>
      <c r="C385" s="19"/>
      <c r="D385" s="55"/>
      <c r="E385" s="18"/>
      <c r="F385" s="30"/>
      <c r="G385" s="18"/>
      <c r="H385" s="18"/>
      <c r="I385" s="18"/>
      <c r="J385" s="13"/>
      <c r="K385" s="71"/>
      <c r="L385" s="68"/>
      <c r="M385" s="66"/>
      <c r="N385" s="71"/>
      <c r="O385" s="71"/>
      <c r="P385" s="71"/>
      <c r="Q385" s="71"/>
      <c r="R385" s="71"/>
      <c r="S385" s="71"/>
      <c r="T385" s="71"/>
    </row>
    <row r="386" spans="1:20" ht="16.5" thickBot="1">
      <c r="A386" s="43" t="s">
        <v>720</v>
      </c>
      <c r="B386" s="44" t="s">
        <v>302</v>
      </c>
      <c r="C386" s="45" t="s">
        <v>306</v>
      </c>
      <c r="D386" s="59">
        <v>6</v>
      </c>
      <c r="E386" s="46">
        <v>3645.9</v>
      </c>
      <c r="F386" s="30">
        <f t="shared" si="24"/>
        <v>2552.13</v>
      </c>
      <c r="G386" s="46">
        <f>ROUND(D386*E386,2)</f>
        <v>21875.4</v>
      </c>
      <c r="H386" s="32">
        <f>ROUND(E386*$J$10,2)</f>
        <v>4557.38</v>
      </c>
      <c r="I386" s="46">
        <f>ROUND(D386*H386,2)</f>
        <v>27344.28</v>
      </c>
      <c r="J386" s="47"/>
      <c r="L386" s="62"/>
      <c r="M386" s="66"/>
    </row>
    <row r="387" spans="1:20" s="6" customFormat="1" ht="19.5" thickBot="1">
      <c r="A387" s="226" t="s">
        <v>315</v>
      </c>
      <c r="B387" s="227"/>
      <c r="C387" s="227"/>
      <c r="D387" s="227"/>
      <c r="E387" s="227"/>
      <c r="F387" s="101"/>
      <c r="G387" s="96">
        <f>SUM(G13:G386)/2</f>
        <v>2189348.830000001</v>
      </c>
      <c r="H387" s="21"/>
      <c r="I387" s="95">
        <f>SUM(I13:I386)/2</f>
        <v>2736932.57</v>
      </c>
      <c r="J387" s="96">
        <f>SUM(J13:J386)</f>
        <v>100.00000000000001</v>
      </c>
      <c r="K387" s="77"/>
      <c r="L387" s="78"/>
      <c r="M387" s="78"/>
      <c r="N387" s="77"/>
      <c r="O387" s="77"/>
      <c r="P387" s="77"/>
      <c r="Q387" s="77"/>
      <c r="R387" s="77"/>
      <c r="S387" s="77"/>
      <c r="T387" s="77"/>
    </row>
    <row r="388" spans="1:20" ht="33.75" customHeight="1">
      <c r="A388" s="294" t="s">
        <v>313</v>
      </c>
      <c r="B388" s="295"/>
      <c r="C388" s="295"/>
      <c r="D388" s="295"/>
      <c r="E388" s="295"/>
      <c r="F388" s="295"/>
      <c r="G388" s="295"/>
      <c r="H388" s="295"/>
      <c r="I388" s="295"/>
      <c r="J388" s="296"/>
    </row>
    <row r="389" spans="1:20" ht="32.25" customHeight="1">
      <c r="A389" s="228" t="s">
        <v>752</v>
      </c>
      <c r="B389" s="229"/>
      <c r="C389" s="229"/>
      <c r="D389" s="229"/>
      <c r="E389" s="229"/>
      <c r="F389" s="229"/>
      <c r="G389" s="229"/>
      <c r="H389" s="229"/>
      <c r="I389" s="229"/>
      <c r="J389" s="230"/>
    </row>
    <row r="390" spans="1:20">
      <c r="A390" s="297"/>
      <c r="B390" s="298"/>
      <c r="C390" s="298"/>
      <c r="D390" s="298"/>
      <c r="E390" s="298"/>
      <c r="F390" s="298"/>
      <c r="G390" s="298"/>
      <c r="H390" s="298"/>
      <c r="I390" s="298"/>
      <c r="J390" s="299"/>
    </row>
    <row r="391" spans="1:20">
      <c r="A391" s="300" t="s">
        <v>314</v>
      </c>
      <c r="B391" s="301"/>
      <c r="C391" s="301"/>
      <c r="D391" s="301"/>
      <c r="E391" s="301"/>
      <c r="F391" s="301"/>
      <c r="G391" s="301"/>
      <c r="H391" s="301"/>
      <c r="I391" s="301"/>
      <c r="J391" s="302"/>
    </row>
    <row r="392" spans="1:20">
      <c r="A392" s="292"/>
      <c r="B392" s="233"/>
      <c r="C392" s="233"/>
      <c r="D392" s="233"/>
      <c r="E392" s="233"/>
      <c r="F392" s="233"/>
      <c r="G392" s="233"/>
      <c r="H392" s="233"/>
      <c r="I392" s="233"/>
      <c r="J392" s="234"/>
    </row>
    <row r="393" spans="1:20" ht="15.75">
      <c r="A393" s="235" t="s">
        <v>376</v>
      </c>
      <c r="B393" s="236"/>
      <c r="C393" s="236"/>
      <c r="D393" s="236"/>
      <c r="E393" s="97"/>
      <c r="F393" s="103"/>
      <c r="G393" s="99"/>
      <c r="H393" s="99"/>
      <c r="I393" s="99"/>
      <c r="J393" s="100"/>
    </row>
    <row r="394" spans="1:20" ht="15.75">
      <c r="A394" s="237" t="s">
        <v>377</v>
      </c>
      <c r="B394" s="238"/>
      <c r="C394" s="238"/>
      <c r="D394" s="238"/>
      <c r="E394" s="98"/>
      <c r="F394" s="98"/>
      <c r="G394" s="99"/>
      <c r="H394" s="99"/>
      <c r="I394" s="99"/>
      <c r="J394" s="100"/>
    </row>
    <row r="395" spans="1:20" ht="16.5" thickBot="1">
      <c r="A395" s="223"/>
      <c r="B395" s="224"/>
      <c r="C395" s="224"/>
      <c r="D395" s="224"/>
      <c r="E395" s="224"/>
      <c r="F395" s="224"/>
      <c r="G395" s="224"/>
      <c r="H395" s="224"/>
      <c r="I395" s="224"/>
      <c r="J395" s="225"/>
    </row>
    <row r="397" spans="1:20">
      <c r="I397" s="54"/>
    </row>
    <row r="398" spans="1:20">
      <c r="G398" s="54"/>
      <c r="I398" s="54"/>
    </row>
    <row r="399" spans="1:20">
      <c r="G399" s="54"/>
      <c r="I399" s="54"/>
    </row>
    <row r="400" spans="1:20">
      <c r="G400" s="54"/>
      <c r="I400" s="54"/>
    </row>
    <row r="401" spans="7:9">
      <c r="G401" s="54"/>
      <c r="I401" s="54"/>
    </row>
    <row r="402" spans="7:9">
      <c r="I402" s="54"/>
    </row>
    <row r="403" spans="7:9">
      <c r="I403" s="54"/>
    </row>
    <row r="404" spans="7:9">
      <c r="I404" s="54"/>
    </row>
    <row r="405" spans="7:9">
      <c r="I405" s="54"/>
    </row>
    <row r="406" spans="7:9">
      <c r="I406" s="54"/>
    </row>
    <row r="407" spans="7:9">
      <c r="I407" s="54"/>
    </row>
  </sheetData>
  <mergeCells count="16">
    <mergeCell ref="A390:J390"/>
    <mergeCell ref="A12:H12"/>
    <mergeCell ref="G10:I10"/>
    <mergeCell ref="A387:E387"/>
    <mergeCell ref="A388:J388"/>
    <mergeCell ref="A389:J389"/>
    <mergeCell ref="A2:J5"/>
    <mergeCell ref="A6:J6"/>
    <mergeCell ref="A7:J7"/>
    <mergeCell ref="A8:J8"/>
    <mergeCell ref="A10:E10"/>
    <mergeCell ref="A393:D393"/>
    <mergeCell ref="A394:D394"/>
    <mergeCell ref="A395:J395"/>
    <mergeCell ref="A391:J391"/>
    <mergeCell ref="A392:J392"/>
  </mergeCells>
  <pageMargins left="0.51181102362204722" right="0.51181102362204722" top="0.78740157480314965" bottom="0.78740157480314965" header="0.31496062992125984" footer="0.31496062992125984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planilha de obra licitação</vt:lpstr>
      <vt:lpstr>Planilha Obra Estacionamento</vt:lpstr>
      <vt:lpstr>1ª Medição</vt:lpstr>
      <vt:lpstr>GERAL SEM DESONERAÇÃO rev</vt:lpstr>
      <vt:lpstr>GERAL SEM DESONERAÇÃO</vt:lpstr>
      <vt:lpstr>'1ª Medição'!Area_de_impressao</vt:lpstr>
      <vt:lpstr>'planilha de obra licitação'!Area_de_impressao</vt:lpstr>
      <vt:lpstr>'Planilha Obra Estacionamento'!Area_de_impressao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laesena</dc:creator>
  <cp:lastModifiedBy>marcio.marques</cp:lastModifiedBy>
  <cp:lastPrinted>2019-09-05T12:30:00Z</cp:lastPrinted>
  <dcterms:created xsi:type="dcterms:W3CDTF">2018-01-09T19:28:11Z</dcterms:created>
  <dcterms:modified xsi:type="dcterms:W3CDTF">2022-09-27T18:33:18Z</dcterms:modified>
</cp:coreProperties>
</file>